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4226"/>
  <mc:AlternateContent xmlns:mc="http://schemas.openxmlformats.org/markup-compatibility/2006">
    <mc:Choice Requires="x15">
      <x15ac:absPath xmlns:x15ac="http://schemas.microsoft.com/office/spreadsheetml/2010/11/ac" url="C:\Users\bjzhangjifu\Desktop\"/>
    </mc:Choice>
  </mc:AlternateContent>
  <xr:revisionPtr revIDLastSave="0" documentId="13_ncr:1_{6D782767-1649-4FC4-8BFD-661119472729}" xr6:coauthVersionLast="43" xr6:coauthVersionMax="43" xr10:uidLastSave="{00000000-0000-0000-0000-000000000000}"/>
  <bookViews>
    <workbookView xWindow="-120" yWindow="-120" windowWidth="29040" windowHeight="15840" activeTab="8" xr2:uid="{00000000-000D-0000-FFFF-FFFF00000000}"/>
  </bookViews>
  <sheets>
    <sheet name="历史明细-销售 (2)" sheetId="2" r:id="rId1"/>
    <sheet name="历史明细-地产 (2)" sheetId="3" r:id="rId2"/>
    <sheet name="----&gt;" sheetId="11" r:id="rId3"/>
    <sheet name="Sheet1" sheetId="8" r:id="rId4"/>
    <sheet name="Sheet2" sheetId="7" r:id="rId5"/>
    <sheet name="Sheet3" sheetId="9" r:id="rId6"/>
    <sheet name="类目20190312" sheetId="10" r:id="rId7"/>
    <sheet name="类目配置" sheetId="1" r:id="rId8"/>
    <sheet name="删除的" sheetId="5" r:id="rId9"/>
  </sheets>
  <definedNames>
    <definedName name="_xlnm._FilterDatabase" localSheetId="3" hidden="1">Sheet1!$F$4:$H$182</definedName>
    <definedName name="_xlnm._FilterDatabase" localSheetId="5" hidden="1">Sheet3!$F$4:$H$526</definedName>
    <definedName name="_xlnm._FilterDatabase" localSheetId="7" hidden="1">类目配置!$B$2:$E$2</definedName>
    <definedName name="_xlnm._FilterDatabase" localSheetId="1" hidden="1">'历史明细-地产 (2)'!$B$4:$AS$1973</definedName>
    <definedName name="_xlnm._FilterDatabase" localSheetId="0" hidden="1">'历史明细-销售 (2)'!$B$4:$AS$539</definedName>
    <definedName name="_xlnm.Criteria" localSheetId="0">'历史明细-销售 (2)'!$B$359:$B$375</definedName>
  </definedNames>
  <calcPr calcId="181029"/>
  <pivotCaches>
    <pivotCache cacheId="0" r:id="rId10"/>
    <pivotCache cacheId="1" r:id="rId11"/>
    <pivotCache cacheId="2" r:id="rId12"/>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1754" i="3" l="1"/>
  <c r="AM1728" i="3"/>
  <c r="AM1721" i="3"/>
  <c r="AM1716" i="3"/>
  <c r="AM1711" i="3"/>
  <c r="AM1698" i="3"/>
  <c r="AM1687" i="3"/>
  <c r="AM1633" i="3"/>
  <c r="AM1324" i="3"/>
  <c r="AM1275" i="3"/>
  <c r="AM1191" i="3"/>
  <c r="AM1159" i="3"/>
  <c r="AM1146" i="3"/>
  <c r="AM1138" i="3"/>
  <c r="AM881" i="3"/>
  <c r="AM312" i="3"/>
  <c r="AM100" i="3"/>
  <c r="AM414" i="2" l="1"/>
  <c r="AM382" i="2"/>
  <c r="AQ536" i="2" l="1"/>
  <c r="AQ535" i="2"/>
  <c r="AQ533" i="2"/>
  <c r="AQ528" i="2"/>
  <c r="AQ527" i="2"/>
  <c r="AQ522" i="2"/>
  <c r="AQ521" i="2"/>
  <c r="AQ520" i="2"/>
  <c r="AQ519" i="2"/>
  <c r="AQ517" i="2"/>
  <c r="AQ514" i="2"/>
  <c r="AQ513" i="2"/>
  <c r="AQ512" i="2"/>
  <c r="AQ511" i="2"/>
  <c r="AQ508" i="2"/>
  <c r="AQ506" i="2"/>
  <c r="AQ505" i="2"/>
  <c r="AQ502" i="2"/>
  <c r="AQ501" i="2"/>
  <c r="AQ498" i="2"/>
  <c r="AQ497" i="2"/>
  <c r="AQ495" i="2"/>
  <c r="AQ493" i="2"/>
  <c r="AQ492" i="2"/>
  <c r="AQ488" i="2"/>
  <c r="AQ485" i="2"/>
  <c r="AQ484" i="2"/>
  <c r="AQ479" i="2"/>
  <c r="AQ477" i="2"/>
  <c r="AQ475" i="2"/>
  <c r="AQ473" i="2"/>
  <c r="AQ472" i="2"/>
  <c r="AQ471" i="2"/>
  <c r="AQ467" i="2"/>
  <c r="AQ465" i="2"/>
  <c r="AQ464" i="2"/>
  <c r="AQ463" i="2"/>
  <c r="AQ461" i="2"/>
  <c r="AQ460" i="2"/>
  <c r="AQ458" i="2"/>
  <c r="AQ456" i="2"/>
  <c r="AQ455" i="2"/>
  <c r="AQ452" i="2"/>
  <c r="AQ451" i="2"/>
  <c r="AQ449" i="2"/>
  <c r="AQ440" i="2"/>
  <c r="AQ436" i="2"/>
  <c r="AQ429" i="2"/>
  <c r="AQ428" i="2"/>
  <c r="AQ425" i="2"/>
  <c r="AQ423" i="2"/>
  <c r="AQ422" i="2"/>
  <c r="AQ421" i="2"/>
  <c r="AQ420" i="2"/>
  <c r="AQ419" i="2"/>
  <c r="AQ416" i="2"/>
  <c r="AQ415" i="2"/>
  <c r="AQ414" i="2"/>
  <c r="AQ405" i="2"/>
  <c r="AQ395" i="2"/>
  <c r="AQ384" i="2"/>
  <c r="AQ383" i="2"/>
  <c r="AQ382" i="2"/>
  <c r="AQ378" i="2"/>
  <c r="AQ376" i="2"/>
  <c r="AQ361" i="2"/>
  <c r="AQ359" i="2"/>
  <c r="AQ355" i="2"/>
  <c r="AQ345" i="2"/>
  <c r="AQ344" i="2"/>
  <c r="AQ343" i="2"/>
  <c r="AQ340" i="2"/>
  <c r="AQ335" i="2"/>
  <c r="AQ332" i="2"/>
  <c r="AQ324" i="2"/>
  <c r="AQ316" i="2"/>
  <c r="AQ315" i="2"/>
  <c r="AQ309" i="2"/>
  <c r="AQ306" i="2"/>
  <c r="AQ303" i="2"/>
  <c r="AQ301" i="2"/>
  <c r="AQ300" i="2"/>
  <c r="AQ298" i="2"/>
  <c r="AQ297" i="2"/>
  <c r="AQ296" i="2"/>
  <c r="AQ295" i="2"/>
  <c r="AQ294" i="2"/>
  <c r="AQ293" i="2"/>
  <c r="AQ292" i="2"/>
  <c r="AQ291" i="2"/>
  <c r="AQ286" i="2"/>
  <c r="AQ284" i="2"/>
  <c r="AQ283" i="2"/>
  <c r="AQ280" i="2"/>
  <c r="AQ279" i="2"/>
  <c r="AQ278" i="2"/>
  <c r="AQ276" i="2"/>
  <c r="AQ275" i="2"/>
  <c r="AQ274" i="2"/>
  <c r="AQ271" i="2"/>
  <c r="AQ270" i="2"/>
  <c r="AQ269" i="2"/>
  <c r="AQ268" i="2"/>
  <c r="AQ267" i="2"/>
  <c r="AQ257" i="2"/>
  <c r="AQ255" i="2"/>
  <c r="AQ254" i="2"/>
  <c r="AQ253" i="2"/>
  <c r="AQ250" i="2"/>
  <c r="AQ248" i="2"/>
  <c r="AQ244" i="2"/>
  <c r="AQ241" i="2"/>
  <c r="AQ236" i="2"/>
  <c r="AQ235" i="2"/>
  <c r="AQ202" i="2"/>
  <c r="AQ198" i="2"/>
  <c r="AQ196" i="2"/>
  <c r="AQ195" i="2"/>
  <c r="AQ149" i="2"/>
  <c r="AQ147" i="2"/>
  <c r="AQ137" i="2"/>
  <c r="AQ133" i="2"/>
  <c r="AQ130" i="2"/>
  <c r="AQ128" i="2"/>
  <c r="AQ126" i="2"/>
  <c r="AQ125" i="2"/>
  <c r="AQ124" i="2"/>
  <c r="AQ118" i="2"/>
  <c r="AQ116" i="2"/>
  <c r="AQ114" i="2"/>
  <c r="AQ113" i="2"/>
  <c r="AQ112" i="2"/>
  <c r="AQ111" i="2"/>
  <c r="AQ109" i="2"/>
  <c r="AQ105" i="2"/>
  <c r="AQ104" i="2"/>
  <c r="AQ101" i="2"/>
  <c r="AQ100" i="2"/>
  <c r="AQ99" i="2"/>
  <c r="AQ98" i="2"/>
  <c r="AQ97" i="2"/>
  <c r="AQ93" i="2"/>
  <c r="AQ91" i="2"/>
  <c r="AQ90" i="2"/>
  <c r="AQ89" i="2"/>
  <c r="AQ88" i="2"/>
  <c r="AQ87" i="2"/>
  <c r="AQ84" i="2"/>
  <c r="AQ83" i="2"/>
  <c r="AQ78" i="2"/>
  <c r="AQ75" i="2"/>
  <c r="AQ74" i="2"/>
  <c r="AQ72" i="2"/>
  <c r="AQ71" i="2"/>
  <c r="AQ68" i="2"/>
  <c r="AQ67" i="2"/>
  <c r="AQ66" i="2"/>
  <c r="AQ53" i="2"/>
  <c r="AQ50" i="2"/>
  <c r="AQ42" i="2"/>
  <c r="AQ39" i="2"/>
  <c r="AQ33" i="2"/>
  <c r="AQ14" i="2"/>
  <c r="AQ13" i="2"/>
  <c r="AQ10" i="2"/>
  <c r="AQ8" i="2"/>
  <c r="AQ7" i="2"/>
  <c r="AQ6" i="2"/>
  <c r="AR6" i="2"/>
  <c r="AS6" i="2"/>
  <c r="AR7" i="2"/>
  <c r="AS7" i="2"/>
  <c r="AR8" i="2"/>
  <c r="AS8" i="2"/>
  <c r="AR9" i="2"/>
  <c r="AS9" i="2"/>
  <c r="AR10" i="2"/>
  <c r="AS10" i="2"/>
  <c r="AR11" i="2"/>
  <c r="AS11" i="2"/>
  <c r="AR12" i="2"/>
  <c r="AS12" i="2"/>
  <c r="AR13" i="2"/>
  <c r="AS13" i="2"/>
  <c r="AR14" i="2"/>
  <c r="AS14" i="2"/>
  <c r="AR15" i="2"/>
  <c r="AS15" i="2"/>
  <c r="AR16" i="2"/>
  <c r="AS16" i="2"/>
  <c r="AR17" i="2"/>
  <c r="AS17" i="2"/>
  <c r="AR18" i="2"/>
  <c r="AS18" i="2"/>
  <c r="AR19" i="2"/>
  <c r="AS19" i="2"/>
  <c r="AR20" i="2"/>
  <c r="AS20" i="2"/>
  <c r="AR21" i="2"/>
  <c r="AS21" i="2"/>
  <c r="AR22" i="2"/>
  <c r="AS22" i="2"/>
  <c r="AR23" i="2"/>
  <c r="AS23" i="2"/>
  <c r="AR24" i="2"/>
  <c r="AS24" i="2"/>
  <c r="AR25" i="2"/>
  <c r="AS25" i="2"/>
  <c r="AR26" i="2"/>
  <c r="AS26" i="2"/>
  <c r="AR27" i="2"/>
  <c r="AS27" i="2"/>
  <c r="AR28" i="2"/>
  <c r="AS28" i="2"/>
  <c r="AR29" i="2"/>
  <c r="AS29" i="2"/>
  <c r="AR30" i="2"/>
  <c r="AS30" i="2"/>
  <c r="AR31" i="2"/>
  <c r="AS31" i="2"/>
  <c r="AR32" i="2"/>
  <c r="AS32" i="2"/>
  <c r="AR33" i="2"/>
  <c r="AS33" i="2"/>
  <c r="AR34" i="2"/>
  <c r="AS34" i="2"/>
  <c r="AR35" i="2"/>
  <c r="AS35" i="2"/>
  <c r="AR36" i="2"/>
  <c r="AS36" i="2"/>
  <c r="AR37" i="2"/>
  <c r="AS37" i="2"/>
  <c r="AR38" i="2"/>
  <c r="AS38" i="2"/>
  <c r="AR39" i="2"/>
  <c r="AS39" i="2"/>
  <c r="AR40" i="2"/>
  <c r="AS40" i="2"/>
  <c r="AR41" i="2"/>
  <c r="AS41" i="2"/>
  <c r="AR42" i="2"/>
  <c r="AS42" i="2"/>
  <c r="AR43" i="2"/>
  <c r="AS43" i="2"/>
  <c r="AR44" i="2"/>
  <c r="AS44" i="2"/>
  <c r="AR45" i="2"/>
  <c r="AS45" i="2"/>
  <c r="AR46" i="2"/>
  <c r="AS46" i="2"/>
  <c r="AR47" i="2"/>
  <c r="AS47" i="2"/>
  <c r="AR48" i="2"/>
  <c r="AS48" i="2"/>
  <c r="AR49" i="2"/>
  <c r="AS49" i="2"/>
  <c r="AR50" i="2"/>
  <c r="AS50" i="2"/>
  <c r="AR51" i="2"/>
  <c r="AS51" i="2"/>
  <c r="AR52" i="2"/>
  <c r="AS52" i="2"/>
  <c r="AR53" i="2"/>
  <c r="AS53" i="2"/>
  <c r="AR54" i="2"/>
  <c r="AS54" i="2"/>
  <c r="AR55" i="2"/>
  <c r="AS55" i="2"/>
  <c r="AR56" i="2"/>
  <c r="AS56" i="2"/>
  <c r="AR57" i="2"/>
  <c r="AS57" i="2"/>
  <c r="AR58" i="2"/>
  <c r="AS58" i="2"/>
  <c r="AR59" i="2"/>
  <c r="AS59" i="2"/>
  <c r="AR60" i="2"/>
  <c r="AS60" i="2"/>
  <c r="AR61" i="2"/>
  <c r="AS61" i="2"/>
  <c r="AR62" i="2"/>
  <c r="AS62" i="2"/>
  <c r="AR63" i="2"/>
  <c r="AS63" i="2"/>
  <c r="AR64" i="2"/>
  <c r="AS64" i="2"/>
  <c r="AR65" i="2"/>
  <c r="AS65" i="2"/>
  <c r="AR66" i="2"/>
  <c r="AS66" i="2"/>
  <c r="AR67" i="2"/>
  <c r="AS67" i="2"/>
  <c r="AR68" i="2"/>
  <c r="AS68" i="2"/>
  <c r="AR69" i="2"/>
  <c r="AS69" i="2"/>
  <c r="AR70" i="2"/>
  <c r="AS70" i="2"/>
  <c r="AR71" i="2"/>
  <c r="AS71" i="2"/>
  <c r="AR72" i="2"/>
  <c r="AS72" i="2"/>
  <c r="AR73" i="2"/>
  <c r="AS73" i="2"/>
  <c r="AR74" i="2"/>
  <c r="AS74" i="2"/>
  <c r="AR75" i="2"/>
  <c r="AS75" i="2"/>
  <c r="AR76" i="2"/>
  <c r="AS76" i="2"/>
  <c r="AR77" i="2"/>
  <c r="AS77" i="2"/>
  <c r="AR78" i="2"/>
  <c r="AS78" i="2"/>
  <c r="AR79" i="2"/>
  <c r="AS79" i="2"/>
  <c r="AR80" i="2"/>
  <c r="AS80" i="2"/>
  <c r="AR81" i="2"/>
  <c r="AS81" i="2"/>
  <c r="AR82" i="2"/>
  <c r="AS82" i="2"/>
  <c r="AR83" i="2"/>
  <c r="AS83" i="2"/>
  <c r="AR84" i="2"/>
  <c r="AS84" i="2"/>
  <c r="AR85" i="2"/>
  <c r="AS85" i="2"/>
  <c r="AR86" i="2"/>
  <c r="AS86" i="2"/>
  <c r="AR87" i="2"/>
  <c r="AS87" i="2"/>
  <c r="AR88" i="2"/>
  <c r="AS88" i="2"/>
  <c r="AR89" i="2"/>
  <c r="AS89" i="2"/>
  <c r="AR90" i="2"/>
  <c r="AS90" i="2"/>
  <c r="AR91" i="2"/>
  <c r="AS91" i="2"/>
  <c r="AR92" i="2"/>
  <c r="AS92" i="2"/>
  <c r="AR93" i="2"/>
  <c r="AS93" i="2"/>
  <c r="AR94" i="2"/>
  <c r="AS94" i="2"/>
  <c r="AR95" i="2"/>
  <c r="AS95" i="2"/>
  <c r="AR96" i="2"/>
  <c r="AS96" i="2"/>
  <c r="AR97" i="2"/>
  <c r="AS97" i="2"/>
  <c r="AR98" i="2"/>
  <c r="AS98" i="2"/>
  <c r="AR99" i="2"/>
  <c r="AS99" i="2"/>
  <c r="AR100" i="2"/>
  <c r="AS100" i="2"/>
  <c r="AR101" i="2"/>
  <c r="AS101" i="2"/>
  <c r="AR102" i="2"/>
  <c r="AS102" i="2"/>
  <c r="AR103" i="2"/>
  <c r="AS103" i="2"/>
  <c r="AR104" i="2"/>
  <c r="AS104" i="2"/>
  <c r="AR105" i="2"/>
  <c r="AS105" i="2"/>
  <c r="AR106" i="2"/>
  <c r="AS106" i="2"/>
  <c r="AR107" i="2"/>
  <c r="AS107" i="2"/>
  <c r="AR108" i="2"/>
  <c r="AS108" i="2"/>
  <c r="AR109" i="2"/>
  <c r="AS109" i="2"/>
  <c r="AR110" i="2"/>
  <c r="AS110" i="2"/>
  <c r="AR111" i="2"/>
  <c r="AS111" i="2"/>
  <c r="AR112" i="2"/>
  <c r="AS112" i="2"/>
  <c r="AR113" i="2"/>
  <c r="AS113" i="2"/>
  <c r="AR114" i="2"/>
  <c r="AS114" i="2"/>
  <c r="AR115" i="2"/>
  <c r="AS115" i="2"/>
  <c r="AR116" i="2"/>
  <c r="AS116" i="2"/>
  <c r="AR117" i="2"/>
  <c r="AS117" i="2"/>
  <c r="AR118" i="2"/>
  <c r="AS118" i="2"/>
  <c r="AR119" i="2"/>
  <c r="AS119" i="2"/>
  <c r="AR120" i="2"/>
  <c r="AS120" i="2"/>
  <c r="AR121" i="2"/>
  <c r="AS121" i="2"/>
  <c r="AR122" i="2"/>
  <c r="AS122" i="2"/>
  <c r="AR123" i="2"/>
  <c r="AS123" i="2"/>
  <c r="AR124" i="2"/>
  <c r="AS124" i="2"/>
  <c r="AR125" i="2"/>
  <c r="AS125" i="2"/>
  <c r="AR126" i="2"/>
  <c r="AS126" i="2"/>
  <c r="AR127" i="2"/>
  <c r="AS127" i="2"/>
  <c r="AR128" i="2"/>
  <c r="AS128" i="2"/>
  <c r="AR129" i="2"/>
  <c r="AS129" i="2"/>
  <c r="AR130" i="2"/>
  <c r="AS130" i="2"/>
  <c r="AR131" i="2"/>
  <c r="AS131" i="2"/>
  <c r="AR132" i="2"/>
  <c r="AS132" i="2"/>
  <c r="AR133" i="2"/>
  <c r="AS133" i="2"/>
  <c r="AR134" i="2"/>
  <c r="AS134" i="2"/>
  <c r="AR135" i="2"/>
  <c r="AS135" i="2"/>
  <c r="AR136" i="2"/>
  <c r="AS136" i="2"/>
  <c r="AR137" i="2"/>
  <c r="AS137" i="2"/>
  <c r="AR138" i="2"/>
  <c r="AS138" i="2"/>
  <c r="AR139" i="2"/>
  <c r="AS139" i="2"/>
  <c r="AR140" i="2"/>
  <c r="AS140" i="2"/>
  <c r="AR141" i="2"/>
  <c r="AS141" i="2"/>
  <c r="AR142" i="2"/>
  <c r="AS142" i="2"/>
  <c r="AR143" i="2"/>
  <c r="AS143" i="2"/>
  <c r="AR144" i="2"/>
  <c r="AS144" i="2"/>
  <c r="AR145" i="2"/>
  <c r="AS145" i="2"/>
  <c r="AR146" i="2"/>
  <c r="AS146" i="2"/>
  <c r="AR147" i="2"/>
  <c r="AS147" i="2"/>
  <c r="AR148" i="2"/>
  <c r="AS148" i="2"/>
  <c r="AR149" i="2"/>
  <c r="AS149" i="2"/>
  <c r="AR150" i="2"/>
  <c r="AS150" i="2"/>
  <c r="AR151" i="2"/>
  <c r="AS151" i="2"/>
  <c r="AR152" i="2"/>
  <c r="AS152" i="2"/>
  <c r="AR153" i="2"/>
  <c r="AS153" i="2"/>
  <c r="AR154" i="2"/>
  <c r="AS154" i="2"/>
  <c r="AR155" i="2"/>
  <c r="AS155" i="2"/>
  <c r="AR156" i="2"/>
  <c r="AS156" i="2"/>
  <c r="AR157" i="2"/>
  <c r="AS157" i="2"/>
  <c r="AR158" i="2"/>
  <c r="AS158" i="2"/>
  <c r="AR159" i="2"/>
  <c r="AS159" i="2"/>
  <c r="AR160" i="2"/>
  <c r="AS160" i="2"/>
  <c r="AR161" i="2"/>
  <c r="AS161" i="2"/>
  <c r="AR162" i="2"/>
  <c r="AS162" i="2"/>
  <c r="AR163" i="2"/>
  <c r="AS163" i="2"/>
  <c r="AR164" i="2"/>
  <c r="AS164" i="2"/>
  <c r="AR165" i="2"/>
  <c r="AS165" i="2"/>
  <c r="AR166" i="2"/>
  <c r="AS166" i="2"/>
  <c r="AR167" i="2"/>
  <c r="AS167" i="2"/>
  <c r="AR168" i="2"/>
  <c r="AS168" i="2"/>
  <c r="AR169" i="2"/>
  <c r="AS169" i="2"/>
  <c r="AR170" i="2"/>
  <c r="AS170" i="2"/>
  <c r="AR171" i="2"/>
  <c r="AS171" i="2"/>
  <c r="AR172" i="2"/>
  <c r="AS172" i="2"/>
  <c r="AR173" i="2"/>
  <c r="AS173" i="2"/>
  <c r="AR174" i="2"/>
  <c r="AS174" i="2"/>
  <c r="AR175" i="2"/>
  <c r="AS175" i="2"/>
  <c r="AR176" i="2"/>
  <c r="AS176" i="2"/>
  <c r="AR177" i="2"/>
  <c r="AS177" i="2"/>
  <c r="AR178" i="2"/>
  <c r="AS178" i="2"/>
  <c r="AR179" i="2"/>
  <c r="AS179" i="2"/>
  <c r="AR180" i="2"/>
  <c r="AS180" i="2"/>
  <c r="AR181" i="2"/>
  <c r="AS181" i="2"/>
  <c r="AR182" i="2"/>
  <c r="AS182" i="2"/>
  <c r="AR183" i="2"/>
  <c r="AS183" i="2"/>
  <c r="AR184" i="2"/>
  <c r="AS184" i="2"/>
  <c r="AR185" i="2"/>
  <c r="AS185" i="2"/>
  <c r="AR186" i="2"/>
  <c r="AS186" i="2"/>
  <c r="AR187" i="2"/>
  <c r="AS187" i="2"/>
  <c r="AR188" i="2"/>
  <c r="AS188" i="2"/>
  <c r="AR189" i="2"/>
  <c r="AS189" i="2"/>
  <c r="AR190" i="2"/>
  <c r="AS190" i="2"/>
  <c r="AR191" i="2"/>
  <c r="AS191" i="2"/>
  <c r="AR192" i="2"/>
  <c r="AS192" i="2"/>
  <c r="AR193" i="2"/>
  <c r="AS193" i="2"/>
  <c r="AR194" i="2"/>
  <c r="AS194" i="2"/>
  <c r="AR195" i="2"/>
  <c r="AS195" i="2"/>
  <c r="AR196" i="2"/>
  <c r="AS196" i="2"/>
  <c r="AR197" i="2"/>
  <c r="AS197" i="2"/>
  <c r="AR198" i="2"/>
  <c r="AS198" i="2"/>
  <c r="AR199" i="2"/>
  <c r="AS199" i="2"/>
  <c r="AR200" i="2"/>
  <c r="AS200" i="2"/>
  <c r="AR201" i="2"/>
  <c r="AS201" i="2"/>
  <c r="AR202" i="2"/>
  <c r="AS202" i="2"/>
  <c r="AR203" i="2"/>
  <c r="AS203" i="2"/>
  <c r="AR204" i="2"/>
  <c r="AS204" i="2"/>
  <c r="AR205" i="2"/>
  <c r="AS205" i="2"/>
  <c r="AR206" i="2"/>
  <c r="AS206" i="2"/>
  <c r="AR207" i="2"/>
  <c r="AS207" i="2"/>
  <c r="AR208" i="2"/>
  <c r="AS208" i="2"/>
  <c r="AR209" i="2"/>
  <c r="AS209" i="2"/>
  <c r="AR210" i="2"/>
  <c r="AS210" i="2"/>
  <c r="AR211" i="2"/>
  <c r="AS211" i="2"/>
  <c r="AR212" i="2"/>
  <c r="AS212" i="2"/>
  <c r="AR213" i="2"/>
  <c r="AS213" i="2"/>
  <c r="AR214" i="2"/>
  <c r="AS214" i="2"/>
  <c r="AR215" i="2"/>
  <c r="AS215" i="2"/>
  <c r="AR216" i="2"/>
  <c r="AS216" i="2"/>
  <c r="AR217" i="2"/>
  <c r="AS217" i="2"/>
  <c r="AR218" i="2"/>
  <c r="AS218" i="2"/>
  <c r="AR219" i="2"/>
  <c r="AS219" i="2"/>
  <c r="AR220" i="2"/>
  <c r="AS220" i="2"/>
  <c r="AR221" i="2"/>
  <c r="AS221" i="2"/>
  <c r="AR222" i="2"/>
  <c r="AS222" i="2"/>
  <c r="AR223" i="2"/>
  <c r="AS223" i="2"/>
  <c r="AR224" i="2"/>
  <c r="AS224" i="2"/>
  <c r="AR225" i="2"/>
  <c r="AS225" i="2"/>
  <c r="AR226" i="2"/>
  <c r="AS226" i="2"/>
  <c r="AR227" i="2"/>
  <c r="AS227" i="2"/>
  <c r="AR228" i="2"/>
  <c r="AS228" i="2"/>
  <c r="AR229" i="2"/>
  <c r="AS229" i="2"/>
  <c r="AR230" i="2"/>
  <c r="AS230" i="2"/>
  <c r="AR231" i="2"/>
  <c r="AS231" i="2"/>
  <c r="AR232" i="2"/>
  <c r="AS232" i="2"/>
  <c r="AR233" i="2"/>
  <c r="AS233" i="2"/>
  <c r="AR234" i="2"/>
  <c r="AS234" i="2"/>
  <c r="AR235" i="2"/>
  <c r="AS235" i="2"/>
  <c r="AR236" i="2"/>
  <c r="AS236" i="2"/>
  <c r="AR237" i="2"/>
  <c r="AS237" i="2"/>
  <c r="AR238" i="2"/>
  <c r="AS238" i="2"/>
  <c r="AR239" i="2"/>
  <c r="AS239" i="2"/>
  <c r="AR240" i="2"/>
  <c r="AS240" i="2"/>
  <c r="AR241" i="2"/>
  <c r="AS241" i="2"/>
  <c r="AR242" i="2"/>
  <c r="AS242" i="2"/>
  <c r="AR243" i="2"/>
  <c r="AS243" i="2"/>
  <c r="AR244" i="2"/>
  <c r="AS244" i="2"/>
  <c r="AR245" i="2"/>
  <c r="AS245" i="2"/>
  <c r="AR246" i="2"/>
  <c r="AS246" i="2"/>
  <c r="AR247" i="2"/>
  <c r="AS247" i="2"/>
  <c r="AR248" i="2"/>
  <c r="AS248" i="2"/>
  <c r="AR249" i="2"/>
  <c r="AS249" i="2"/>
  <c r="AR250" i="2"/>
  <c r="AS250" i="2"/>
  <c r="AR251" i="2"/>
  <c r="AS251" i="2"/>
  <c r="AR252" i="2"/>
  <c r="AS252" i="2"/>
  <c r="AR253" i="2"/>
  <c r="AS253" i="2"/>
  <c r="AR254" i="2"/>
  <c r="AS254" i="2"/>
  <c r="AR255" i="2"/>
  <c r="AS255" i="2"/>
  <c r="AR256" i="2"/>
  <c r="AS256" i="2"/>
  <c r="AR257" i="2"/>
  <c r="AS257" i="2"/>
  <c r="AR258" i="2"/>
  <c r="AS258" i="2"/>
  <c r="AR259" i="2"/>
  <c r="AS259" i="2"/>
  <c r="AR260" i="2"/>
  <c r="AS260" i="2"/>
  <c r="AR261" i="2"/>
  <c r="AS261" i="2"/>
  <c r="AR262" i="2"/>
  <c r="AS262" i="2"/>
  <c r="AR263" i="2"/>
  <c r="AS263" i="2"/>
  <c r="AR264" i="2"/>
  <c r="AS264" i="2"/>
  <c r="AR265" i="2"/>
  <c r="AS265" i="2"/>
  <c r="AR266" i="2"/>
  <c r="AS266" i="2"/>
  <c r="AR267" i="2"/>
  <c r="AS267" i="2"/>
  <c r="AR268" i="2"/>
  <c r="AS268" i="2"/>
  <c r="AR269" i="2"/>
  <c r="AS269" i="2"/>
  <c r="AR270" i="2"/>
  <c r="AS270" i="2"/>
  <c r="AR271" i="2"/>
  <c r="AS271" i="2"/>
  <c r="AR272" i="2"/>
  <c r="AS272" i="2"/>
  <c r="AR273" i="2"/>
  <c r="AS273" i="2"/>
  <c r="AR274" i="2"/>
  <c r="AS274" i="2"/>
  <c r="AR275" i="2"/>
  <c r="AS275" i="2"/>
  <c r="AR276" i="2"/>
  <c r="AS276" i="2"/>
  <c r="AR277" i="2"/>
  <c r="AS277" i="2"/>
  <c r="AR278" i="2"/>
  <c r="AS278" i="2"/>
  <c r="AR279" i="2"/>
  <c r="AS279" i="2"/>
  <c r="AR280" i="2"/>
  <c r="AS280" i="2"/>
  <c r="AR281" i="2"/>
  <c r="AS281" i="2"/>
  <c r="AR282" i="2"/>
  <c r="AS282" i="2"/>
  <c r="AR283" i="2"/>
  <c r="AS283" i="2"/>
  <c r="AR284" i="2"/>
  <c r="AS284" i="2"/>
  <c r="AR285" i="2"/>
  <c r="AS285" i="2"/>
  <c r="AR286" i="2"/>
  <c r="AS286" i="2"/>
  <c r="AR287" i="2"/>
  <c r="AS287" i="2"/>
  <c r="AR288" i="2"/>
  <c r="AS288" i="2"/>
  <c r="AR289" i="2"/>
  <c r="AS289" i="2"/>
  <c r="AR290" i="2"/>
  <c r="AS290" i="2"/>
  <c r="AR291" i="2"/>
  <c r="AS291" i="2"/>
  <c r="AR292" i="2"/>
  <c r="AS292" i="2"/>
  <c r="AR293" i="2"/>
  <c r="AS293" i="2"/>
  <c r="AR294" i="2"/>
  <c r="AS294" i="2"/>
  <c r="AR295" i="2"/>
  <c r="AS295" i="2"/>
  <c r="AR296" i="2"/>
  <c r="AS296" i="2"/>
  <c r="AR297" i="2"/>
  <c r="AS297" i="2"/>
  <c r="AR298" i="2"/>
  <c r="AS298" i="2"/>
  <c r="AR299" i="2"/>
  <c r="AS299" i="2"/>
  <c r="AR300" i="2"/>
  <c r="AS300" i="2"/>
  <c r="AR301" i="2"/>
  <c r="AS301" i="2"/>
  <c r="AR302" i="2"/>
  <c r="AS302" i="2"/>
  <c r="AR303" i="2"/>
  <c r="AS303" i="2"/>
  <c r="AR304" i="2"/>
  <c r="AS304" i="2"/>
  <c r="AR305" i="2"/>
  <c r="AS305" i="2"/>
  <c r="AR306" i="2"/>
  <c r="AS306" i="2"/>
  <c r="AR307" i="2"/>
  <c r="AS307" i="2"/>
  <c r="AR308" i="2"/>
  <c r="AS308" i="2"/>
  <c r="AR309" i="2"/>
  <c r="AS309" i="2"/>
  <c r="AR310" i="2"/>
  <c r="AS310" i="2"/>
  <c r="AR311" i="2"/>
  <c r="AS311" i="2"/>
  <c r="AR312" i="2"/>
  <c r="AS312" i="2"/>
  <c r="AR313" i="2"/>
  <c r="AS313" i="2"/>
  <c r="AR314" i="2"/>
  <c r="AS314" i="2"/>
  <c r="AR315" i="2"/>
  <c r="AS315" i="2"/>
  <c r="AR316" i="2"/>
  <c r="AS316" i="2"/>
  <c r="AR317" i="2"/>
  <c r="AS317" i="2"/>
  <c r="AR318" i="2"/>
  <c r="AS318" i="2"/>
  <c r="AR319" i="2"/>
  <c r="AS319" i="2"/>
  <c r="AR320" i="2"/>
  <c r="AS320" i="2"/>
  <c r="AR321" i="2"/>
  <c r="AS321" i="2"/>
  <c r="AR322" i="2"/>
  <c r="AS322" i="2"/>
  <c r="AR323" i="2"/>
  <c r="AS323" i="2"/>
  <c r="AR324" i="2"/>
  <c r="AS324" i="2"/>
  <c r="AR325" i="2"/>
  <c r="AS325" i="2"/>
  <c r="AR326" i="2"/>
  <c r="AS326" i="2"/>
  <c r="AR327" i="2"/>
  <c r="AS327" i="2"/>
  <c r="AR328" i="2"/>
  <c r="AS328" i="2"/>
  <c r="AR329" i="2"/>
  <c r="AS329" i="2"/>
  <c r="AR330" i="2"/>
  <c r="AS330" i="2"/>
  <c r="AR331" i="2"/>
  <c r="AS331" i="2"/>
  <c r="AR332" i="2"/>
  <c r="AS332" i="2"/>
  <c r="AR333" i="2"/>
  <c r="AS333" i="2"/>
  <c r="AR334" i="2"/>
  <c r="AS334" i="2"/>
  <c r="AR335" i="2"/>
  <c r="AS335" i="2"/>
  <c r="AR336" i="2"/>
  <c r="AS336" i="2"/>
  <c r="AR337" i="2"/>
  <c r="AS337" i="2"/>
  <c r="AR338" i="2"/>
  <c r="AS338" i="2"/>
  <c r="AR339" i="2"/>
  <c r="AS339" i="2"/>
  <c r="AR340" i="2"/>
  <c r="AS340" i="2"/>
  <c r="AR341" i="2"/>
  <c r="AS341" i="2"/>
  <c r="AR342" i="2"/>
  <c r="AS342" i="2"/>
  <c r="AR343" i="2"/>
  <c r="AS343" i="2"/>
  <c r="AR344" i="2"/>
  <c r="AS344" i="2"/>
  <c r="AR345" i="2"/>
  <c r="AS345" i="2"/>
  <c r="AR346" i="2"/>
  <c r="AS346" i="2"/>
  <c r="AR347" i="2"/>
  <c r="AS347" i="2"/>
  <c r="AR348" i="2"/>
  <c r="AS348" i="2"/>
  <c r="AR349" i="2"/>
  <c r="AS349" i="2"/>
  <c r="AR350" i="2"/>
  <c r="AS350" i="2"/>
  <c r="AR351" i="2"/>
  <c r="AS351" i="2"/>
  <c r="AR352" i="2"/>
  <c r="AS352" i="2"/>
  <c r="AR353" i="2"/>
  <c r="AS353" i="2"/>
  <c r="AR354" i="2"/>
  <c r="AS354" i="2"/>
  <c r="AR355" i="2"/>
  <c r="AS355" i="2"/>
  <c r="AR356" i="2"/>
  <c r="AS356" i="2"/>
  <c r="AR357" i="2"/>
  <c r="AS357" i="2"/>
  <c r="AR358" i="2"/>
  <c r="AS358" i="2"/>
  <c r="AR359" i="2"/>
  <c r="AS359" i="2"/>
  <c r="AR360" i="2"/>
  <c r="AS360" i="2"/>
  <c r="AR361" i="2"/>
  <c r="AS361" i="2"/>
  <c r="AR362" i="2"/>
  <c r="AS362" i="2"/>
  <c r="AR363" i="2"/>
  <c r="AS363" i="2"/>
  <c r="AR364" i="2"/>
  <c r="AS364" i="2"/>
  <c r="AR365" i="2"/>
  <c r="AS365" i="2"/>
  <c r="AR366" i="2"/>
  <c r="AS366" i="2"/>
  <c r="AR367" i="2"/>
  <c r="AS367" i="2"/>
  <c r="AR368" i="2"/>
  <c r="AS368" i="2"/>
  <c r="AR369" i="2"/>
  <c r="AS369" i="2"/>
  <c r="AR370" i="2"/>
  <c r="AS370" i="2"/>
  <c r="AR371" i="2"/>
  <c r="AS371" i="2"/>
  <c r="AR372" i="2"/>
  <c r="AS372" i="2"/>
  <c r="AR373" i="2"/>
  <c r="AS373" i="2"/>
  <c r="AR374" i="2"/>
  <c r="AS374" i="2"/>
  <c r="AR375" i="2"/>
  <c r="AS375" i="2"/>
  <c r="AR376" i="2"/>
  <c r="AS376" i="2"/>
  <c r="AR377" i="2"/>
  <c r="AS377" i="2"/>
  <c r="AR378" i="2"/>
  <c r="AS378" i="2"/>
  <c r="AR379" i="2"/>
  <c r="AS379" i="2"/>
  <c r="AR380" i="2"/>
  <c r="AS380" i="2"/>
  <c r="AR381" i="2"/>
  <c r="AS381" i="2"/>
  <c r="AR382" i="2"/>
  <c r="AS382" i="2"/>
  <c r="AR383" i="2"/>
  <c r="AS383" i="2"/>
  <c r="AR384" i="2"/>
  <c r="AS384" i="2"/>
  <c r="AR385" i="2"/>
  <c r="AS385" i="2"/>
  <c r="AR386" i="2"/>
  <c r="AS386" i="2"/>
  <c r="AR387" i="2"/>
  <c r="AS387" i="2"/>
  <c r="AR388" i="2"/>
  <c r="AS388" i="2"/>
  <c r="AR389" i="2"/>
  <c r="AS389" i="2"/>
  <c r="AR390" i="2"/>
  <c r="AS390" i="2"/>
  <c r="AR391" i="2"/>
  <c r="AS391" i="2"/>
  <c r="AR392" i="2"/>
  <c r="AS392" i="2"/>
  <c r="AR393" i="2"/>
  <c r="AS393" i="2"/>
  <c r="AR394" i="2"/>
  <c r="AS394" i="2"/>
  <c r="AR395" i="2"/>
  <c r="AS395" i="2"/>
  <c r="AR396" i="2"/>
  <c r="AS396" i="2"/>
  <c r="AR397" i="2"/>
  <c r="AS397" i="2"/>
  <c r="AR398" i="2"/>
  <c r="AS398" i="2"/>
  <c r="AR399" i="2"/>
  <c r="AS399" i="2"/>
  <c r="AR400" i="2"/>
  <c r="AS400" i="2"/>
  <c r="AR401" i="2"/>
  <c r="AS401" i="2"/>
  <c r="AR402" i="2"/>
  <c r="AS402" i="2"/>
  <c r="AR403" i="2"/>
  <c r="AS403" i="2"/>
  <c r="AR404" i="2"/>
  <c r="AS404" i="2"/>
  <c r="AR405" i="2"/>
  <c r="AS405" i="2"/>
  <c r="AR406" i="2"/>
  <c r="AS406" i="2"/>
  <c r="AR407" i="2"/>
  <c r="AS407" i="2"/>
  <c r="AR408" i="2"/>
  <c r="AS408" i="2"/>
  <c r="AR409" i="2"/>
  <c r="AS409" i="2"/>
  <c r="AR410" i="2"/>
  <c r="AS410" i="2"/>
  <c r="AR411" i="2"/>
  <c r="AS411" i="2"/>
  <c r="AR412" i="2"/>
  <c r="AS412" i="2"/>
  <c r="AR413" i="2"/>
  <c r="AS413" i="2"/>
  <c r="AR414" i="2"/>
  <c r="AS414" i="2"/>
  <c r="AR415" i="2"/>
  <c r="AS415" i="2"/>
  <c r="AR416" i="2"/>
  <c r="AS416" i="2"/>
  <c r="AR417" i="2"/>
  <c r="AS417" i="2"/>
  <c r="AR418" i="2"/>
  <c r="AS418" i="2"/>
  <c r="AR419" i="2"/>
  <c r="AS419" i="2"/>
  <c r="AR420" i="2"/>
  <c r="AS420" i="2"/>
  <c r="AR421" i="2"/>
  <c r="AS421" i="2"/>
  <c r="AR422" i="2"/>
  <c r="AS422" i="2"/>
  <c r="AR423" i="2"/>
  <c r="AS423" i="2"/>
  <c r="AR424" i="2"/>
  <c r="AS424" i="2"/>
  <c r="AR425" i="2"/>
  <c r="AS425" i="2"/>
  <c r="AR426" i="2"/>
  <c r="AS426" i="2"/>
  <c r="AR427" i="2"/>
  <c r="AS427" i="2"/>
  <c r="AR428" i="2"/>
  <c r="AS428" i="2"/>
  <c r="AR429" i="2"/>
  <c r="AS429" i="2"/>
  <c r="AR430" i="2"/>
  <c r="AS430" i="2"/>
  <c r="AR431" i="2"/>
  <c r="AS431" i="2"/>
  <c r="AR432" i="2"/>
  <c r="AS432" i="2"/>
  <c r="AR433" i="2"/>
  <c r="AS433" i="2"/>
  <c r="AR434" i="2"/>
  <c r="AS434" i="2"/>
  <c r="AR435" i="2"/>
  <c r="AS435" i="2"/>
  <c r="AR436" i="2"/>
  <c r="AS436" i="2"/>
  <c r="AR437" i="2"/>
  <c r="AS437" i="2"/>
  <c r="AR438" i="2"/>
  <c r="AS438" i="2"/>
  <c r="AR439" i="2"/>
  <c r="AS439" i="2"/>
  <c r="AR440" i="2"/>
  <c r="AS440" i="2"/>
  <c r="AR441" i="2"/>
  <c r="AS441" i="2"/>
  <c r="AR442" i="2"/>
  <c r="AS442" i="2"/>
  <c r="AR443" i="2"/>
  <c r="AS443" i="2"/>
  <c r="AR444" i="2"/>
  <c r="AS444" i="2"/>
  <c r="AR445" i="2"/>
  <c r="AS445" i="2"/>
  <c r="AR446" i="2"/>
  <c r="AS446" i="2"/>
  <c r="AR447" i="2"/>
  <c r="AS447" i="2"/>
  <c r="AR448" i="2"/>
  <c r="AS448" i="2"/>
  <c r="AR449" i="2"/>
  <c r="AS449" i="2"/>
  <c r="AR450" i="2"/>
  <c r="AS450" i="2"/>
  <c r="AR451" i="2"/>
  <c r="AS451" i="2"/>
  <c r="AR452" i="2"/>
  <c r="AS452" i="2"/>
  <c r="AR453" i="2"/>
  <c r="AS453" i="2"/>
  <c r="AR454" i="2"/>
  <c r="AS454" i="2"/>
  <c r="AR455" i="2"/>
  <c r="AS455" i="2"/>
  <c r="AR456" i="2"/>
  <c r="AS456" i="2"/>
  <c r="AR457" i="2"/>
  <c r="AS457" i="2"/>
  <c r="AR458" i="2"/>
  <c r="AS458" i="2"/>
  <c r="AR459" i="2"/>
  <c r="AS459" i="2"/>
  <c r="AR460" i="2"/>
  <c r="AS460" i="2"/>
  <c r="AR461" i="2"/>
  <c r="AS461" i="2"/>
  <c r="AR462" i="2"/>
  <c r="AS462" i="2"/>
  <c r="AR463" i="2"/>
  <c r="AS463" i="2"/>
  <c r="AR464" i="2"/>
  <c r="AS464" i="2"/>
  <c r="AR465" i="2"/>
  <c r="AS465" i="2"/>
  <c r="AR466" i="2"/>
  <c r="AS466" i="2"/>
  <c r="AR467" i="2"/>
  <c r="AS467" i="2"/>
  <c r="AR468" i="2"/>
  <c r="AS468" i="2"/>
  <c r="AR469" i="2"/>
  <c r="AS469" i="2"/>
  <c r="AR470" i="2"/>
  <c r="AS470" i="2"/>
  <c r="AR471" i="2"/>
  <c r="AS471" i="2"/>
  <c r="AR472" i="2"/>
  <c r="AS472" i="2"/>
  <c r="AR473" i="2"/>
  <c r="AS473" i="2"/>
  <c r="AR474" i="2"/>
  <c r="AS474" i="2"/>
  <c r="AR475" i="2"/>
  <c r="AS475" i="2"/>
  <c r="AR476" i="2"/>
  <c r="AS476" i="2"/>
  <c r="AR477" i="2"/>
  <c r="AS477" i="2"/>
  <c r="AR478" i="2"/>
  <c r="AS478" i="2"/>
  <c r="AR479" i="2"/>
  <c r="AS479" i="2"/>
  <c r="AR480" i="2"/>
  <c r="AS480" i="2"/>
  <c r="AR481" i="2"/>
  <c r="AS481" i="2"/>
  <c r="AR482" i="2"/>
  <c r="AS482" i="2"/>
  <c r="AR483" i="2"/>
  <c r="AS483" i="2"/>
  <c r="AR484" i="2"/>
  <c r="AS484" i="2"/>
  <c r="AR485" i="2"/>
  <c r="AS485" i="2"/>
  <c r="AR486" i="2"/>
  <c r="AS486" i="2"/>
  <c r="AR487" i="2"/>
  <c r="AS487" i="2"/>
  <c r="AR488" i="2"/>
  <c r="AS488" i="2"/>
  <c r="AR489" i="2"/>
  <c r="AS489" i="2"/>
  <c r="AR490" i="2"/>
  <c r="AS490" i="2"/>
  <c r="AR491" i="2"/>
  <c r="AS491" i="2"/>
  <c r="AR492" i="2"/>
  <c r="AS492" i="2"/>
  <c r="AR493" i="2"/>
  <c r="AS493" i="2"/>
  <c r="AR494" i="2"/>
  <c r="AS494" i="2"/>
  <c r="AR495" i="2"/>
  <c r="AS495" i="2"/>
  <c r="AR496" i="2"/>
  <c r="AS496" i="2"/>
  <c r="AR497" i="2"/>
  <c r="AS497" i="2"/>
  <c r="AR498" i="2"/>
  <c r="AS498" i="2"/>
  <c r="AR499" i="2"/>
  <c r="AS499" i="2"/>
  <c r="AR500" i="2"/>
  <c r="AS500" i="2"/>
  <c r="AR501" i="2"/>
  <c r="AS501" i="2"/>
  <c r="AR502" i="2"/>
  <c r="AS502" i="2"/>
  <c r="AR503" i="2"/>
  <c r="AS503" i="2"/>
  <c r="AR504" i="2"/>
  <c r="AS504" i="2"/>
  <c r="AR505" i="2"/>
  <c r="AS505" i="2"/>
  <c r="AR506" i="2"/>
  <c r="AS506" i="2"/>
  <c r="AR507" i="2"/>
  <c r="AS507" i="2"/>
  <c r="AR508" i="2"/>
  <c r="AS508" i="2"/>
  <c r="AR509" i="2"/>
  <c r="AS509" i="2"/>
  <c r="AR510" i="2"/>
  <c r="AS510" i="2"/>
  <c r="AR511" i="2"/>
  <c r="AS511" i="2"/>
  <c r="AR512" i="2"/>
  <c r="AS512" i="2"/>
  <c r="AR513" i="2"/>
  <c r="AS513" i="2"/>
  <c r="AR514" i="2"/>
  <c r="AS514" i="2"/>
  <c r="AR515" i="2"/>
  <c r="AS515" i="2"/>
  <c r="AR516" i="2"/>
  <c r="AS516" i="2"/>
  <c r="AR517" i="2"/>
  <c r="AS517" i="2"/>
  <c r="AR518" i="2"/>
  <c r="AS518" i="2"/>
  <c r="AR519" i="2"/>
  <c r="AS519" i="2"/>
  <c r="AR520" i="2"/>
  <c r="AS520" i="2"/>
  <c r="AR521" i="2"/>
  <c r="AS521" i="2"/>
  <c r="AR522" i="2"/>
  <c r="AS522" i="2"/>
  <c r="AR523" i="2"/>
  <c r="AS523" i="2"/>
  <c r="AR524" i="2"/>
  <c r="AS524" i="2"/>
  <c r="AR525" i="2"/>
  <c r="AS525" i="2"/>
  <c r="AR526" i="2"/>
  <c r="AS526" i="2"/>
  <c r="AR527" i="2"/>
  <c r="AS527" i="2"/>
  <c r="AR528" i="2"/>
  <c r="AS528" i="2"/>
  <c r="AR529" i="2"/>
  <c r="AS529" i="2"/>
  <c r="AR530" i="2"/>
  <c r="AS530" i="2"/>
  <c r="AR531" i="2"/>
  <c r="AS531" i="2"/>
  <c r="AR532" i="2"/>
  <c r="AS532" i="2"/>
  <c r="AR533" i="2"/>
  <c r="AS533" i="2"/>
  <c r="AR534" i="2"/>
  <c r="AS534" i="2"/>
  <c r="AR535" i="2"/>
  <c r="AS535" i="2"/>
  <c r="AR536" i="2"/>
  <c r="AS536" i="2"/>
  <c r="AR537" i="2"/>
  <c r="AS537" i="2"/>
  <c r="AR538" i="2"/>
  <c r="AS538" i="2"/>
  <c r="AR539" i="2"/>
  <c r="AS539" i="2"/>
  <c r="AS5" i="2"/>
  <c r="AR5" i="2"/>
  <c r="A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R6" i="3" l="1"/>
  <c r="AS6" i="3"/>
  <c r="AR7" i="3"/>
  <c r="AS7" i="3"/>
  <c r="AR8" i="3"/>
  <c r="AS8" i="3"/>
  <c r="AR9" i="3"/>
  <c r="AS9" i="3"/>
  <c r="AR10" i="3"/>
  <c r="AS10" i="3"/>
  <c r="AR11" i="3"/>
  <c r="AS11" i="3"/>
  <c r="AR12" i="3"/>
  <c r="AS12" i="3"/>
  <c r="AR13" i="3"/>
  <c r="AS13" i="3"/>
  <c r="AR14" i="3"/>
  <c r="AS14" i="3"/>
  <c r="AR15" i="3"/>
  <c r="AS15" i="3"/>
  <c r="AR16" i="3"/>
  <c r="AS16" i="3"/>
  <c r="AR17" i="3"/>
  <c r="AS17" i="3"/>
  <c r="AR18" i="3"/>
  <c r="AS18" i="3"/>
  <c r="AR19" i="3"/>
  <c r="AS19" i="3"/>
  <c r="AR20" i="3"/>
  <c r="AS20" i="3"/>
  <c r="AR21" i="3"/>
  <c r="AS21" i="3"/>
  <c r="AR22" i="3"/>
  <c r="AS22" i="3"/>
  <c r="AR23" i="3"/>
  <c r="AS23" i="3"/>
  <c r="AR24" i="3"/>
  <c r="AS24" i="3"/>
  <c r="AR25" i="3"/>
  <c r="AS25" i="3"/>
  <c r="AR26" i="3"/>
  <c r="AS26" i="3"/>
  <c r="AR27" i="3"/>
  <c r="AS27" i="3"/>
  <c r="AR28" i="3"/>
  <c r="AS28" i="3"/>
  <c r="AR29" i="3"/>
  <c r="AS29" i="3"/>
  <c r="AR30" i="3"/>
  <c r="AS30" i="3"/>
  <c r="AR31" i="3"/>
  <c r="AS31" i="3"/>
  <c r="AR32" i="3"/>
  <c r="AS32" i="3"/>
  <c r="AR33" i="3"/>
  <c r="AS33" i="3"/>
  <c r="AR34" i="3"/>
  <c r="AS34" i="3"/>
  <c r="AR35" i="3"/>
  <c r="AS35" i="3"/>
  <c r="AR36" i="3"/>
  <c r="AS36" i="3"/>
  <c r="AR37" i="3"/>
  <c r="AS37" i="3"/>
  <c r="AR38" i="3"/>
  <c r="AS38" i="3"/>
  <c r="AR39" i="3"/>
  <c r="AS39" i="3"/>
  <c r="AR40" i="3"/>
  <c r="AS40" i="3"/>
  <c r="AR41" i="3"/>
  <c r="AS41" i="3"/>
  <c r="AR42" i="3"/>
  <c r="AS42" i="3"/>
  <c r="AR43" i="3"/>
  <c r="AS43" i="3"/>
  <c r="AR44" i="3"/>
  <c r="AS44" i="3"/>
  <c r="AR45" i="3"/>
  <c r="AS45" i="3"/>
  <c r="AR46" i="3"/>
  <c r="AS46" i="3"/>
  <c r="AR47" i="3"/>
  <c r="AS47" i="3"/>
  <c r="AR48" i="3"/>
  <c r="AS48" i="3"/>
  <c r="AR49" i="3"/>
  <c r="AS49" i="3"/>
  <c r="AR50" i="3"/>
  <c r="AS50" i="3"/>
  <c r="AR51" i="3"/>
  <c r="AS51" i="3"/>
  <c r="AR52" i="3"/>
  <c r="AS52" i="3"/>
  <c r="AR53" i="3"/>
  <c r="AS53" i="3"/>
  <c r="AR54" i="3"/>
  <c r="AS54" i="3"/>
  <c r="AR55" i="3"/>
  <c r="AS55" i="3"/>
  <c r="AR56" i="3"/>
  <c r="AS56" i="3"/>
  <c r="AR57" i="3"/>
  <c r="AS57" i="3"/>
  <c r="AR58" i="3"/>
  <c r="AS58" i="3"/>
  <c r="AR59" i="3"/>
  <c r="AS59" i="3"/>
  <c r="AR60" i="3"/>
  <c r="AS60" i="3"/>
  <c r="AR61" i="3"/>
  <c r="AS61" i="3"/>
  <c r="AR62" i="3"/>
  <c r="AS62" i="3"/>
  <c r="AR63" i="3"/>
  <c r="AS63" i="3"/>
  <c r="AR64" i="3"/>
  <c r="AS64" i="3"/>
  <c r="AR65" i="3"/>
  <c r="AS65" i="3"/>
  <c r="AR66" i="3"/>
  <c r="AS66" i="3"/>
  <c r="AR67" i="3"/>
  <c r="AS67" i="3"/>
  <c r="AR68" i="3"/>
  <c r="AS68" i="3"/>
  <c r="AR69" i="3"/>
  <c r="AS69" i="3"/>
  <c r="AR70" i="3"/>
  <c r="AS70" i="3"/>
  <c r="AR71" i="3"/>
  <c r="AS71" i="3"/>
  <c r="AR72" i="3"/>
  <c r="AS72" i="3"/>
  <c r="AR73" i="3"/>
  <c r="AS73" i="3"/>
  <c r="AR74" i="3"/>
  <c r="AS74" i="3"/>
  <c r="AR75" i="3"/>
  <c r="AS75" i="3"/>
  <c r="AR76" i="3"/>
  <c r="AS76" i="3"/>
  <c r="AR77" i="3"/>
  <c r="AS77" i="3"/>
  <c r="AR78" i="3"/>
  <c r="AS78" i="3"/>
  <c r="AR79" i="3"/>
  <c r="AS79" i="3"/>
  <c r="AR80" i="3"/>
  <c r="AS80" i="3"/>
  <c r="AR81" i="3"/>
  <c r="AS81" i="3"/>
  <c r="AR82" i="3"/>
  <c r="AS82" i="3"/>
  <c r="AR83" i="3"/>
  <c r="AS83" i="3"/>
  <c r="AR84" i="3"/>
  <c r="AS84" i="3"/>
  <c r="AR85" i="3"/>
  <c r="AS85" i="3"/>
  <c r="AR86" i="3"/>
  <c r="AS86" i="3"/>
  <c r="AR87" i="3"/>
  <c r="AS87" i="3"/>
  <c r="AR88" i="3"/>
  <c r="AS88" i="3"/>
  <c r="AR89" i="3"/>
  <c r="AS89" i="3"/>
  <c r="AR90" i="3"/>
  <c r="AS90" i="3"/>
  <c r="AR91" i="3"/>
  <c r="AS91" i="3"/>
  <c r="AR92" i="3"/>
  <c r="AS92" i="3"/>
  <c r="AR93" i="3"/>
  <c r="AS93" i="3"/>
  <c r="AR94" i="3"/>
  <c r="AS94" i="3"/>
  <c r="AR95" i="3"/>
  <c r="AS95" i="3"/>
  <c r="AR96" i="3"/>
  <c r="AS96" i="3"/>
  <c r="AR97" i="3"/>
  <c r="AS97" i="3"/>
  <c r="AR98" i="3"/>
  <c r="AS98" i="3"/>
  <c r="AR99" i="3"/>
  <c r="AS99" i="3"/>
  <c r="AR100" i="3"/>
  <c r="AS100" i="3"/>
  <c r="AR101" i="3"/>
  <c r="AS101" i="3"/>
  <c r="AR102" i="3"/>
  <c r="AS102" i="3"/>
  <c r="AR103" i="3"/>
  <c r="AS103" i="3"/>
  <c r="AR104" i="3"/>
  <c r="AS104" i="3"/>
  <c r="AR105" i="3"/>
  <c r="AS105" i="3"/>
  <c r="AR106" i="3"/>
  <c r="AS106" i="3"/>
  <c r="AR107" i="3"/>
  <c r="AS107" i="3"/>
  <c r="AR108" i="3"/>
  <c r="AS108" i="3"/>
  <c r="AR109" i="3"/>
  <c r="AS109" i="3"/>
  <c r="AR110" i="3"/>
  <c r="AS110" i="3"/>
  <c r="AR111" i="3"/>
  <c r="AS111" i="3"/>
  <c r="AR112" i="3"/>
  <c r="AS112" i="3"/>
  <c r="AR113" i="3"/>
  <c r="AS113" i="3"/>
  <c r="AR114" i="3"/>
  <c r="AS114" i="3"/>
  <c r="AR115" i="3"/>
  <c r="AS115" i="3"/>
  <c r="AR116" i="3"/>
  <c r="AS116" i="3"/>
  <c r="AR117" i="3"/>
  <c r="AS117" i="3"/>
  <c r="AR118" i="3"/>
  <c r="AS118" i="3"/>
  <c r="AR119" i="3"/>
  <c r="AS119" i="3"/>
  <c r="AR120" i="3"/>
  <c r="AS120" i="3"/>
  <c r="AR121" i="3"/>
  <c r="AS121" i="3"/>
  <c r="AR122" i="3"/>
  <c r="AS122" i="3"/>
  <c r="AR123" i="3"/>
  <c r="AS123" i="3"/>
  <c r="AR124" i="3"/>
  <c r="AS124" i="3"/>
  <c r="AR125" i="3"/>
  <c r="AS125" i="3"/>
  <c r="AR126" i="3"/>
  <c r="AS126" i="3"/>
  <c r="AR127" i="3"/>
  <c r="AS127" i="3"/>
  <c r="AR128" i="3"/>
  <c r="AS128" i="3"/>
  <c r="AR129" i="3"/>
  <c r="AS129" i="3"/>
  <c r="AR130" i="3"/>
  <c r="AS130" i="3"/>
  <c r="AR131" i="3"/>
  <c r="AS131" i="3"/>
  <c r="AR132" i="3"/>
  <c r="AS132" i="3"/>
  <c r="AR133" i="3"/>
  <c r="AS133" i="3"/>
  <c r="AR134" i="3"/>
  <c r="AS134" i="3"/>
  <c r="AR135" i="3"/>
  <c r="AS135" i="3"/>
  <c r="AR136" i="3"/>
  <c r="AS136" i="3"/>
  <c r="AR137" i="3"/>
  <c r="AS137" i="3"/>
  <c r="AR138" i="3"/>
  <c r="AS138" i="3"/>
  <c r="AR139" i="3"/>
  <c r="AS139" i="3"/>
  <c r="AR140" i="3"/>
  <c r="AS140" i="3"/>
  <c r="AR141" i="3"/>
  <c r="AS141" i="3"/>
  <c r="AR142" i="3"/>
  <c r="AS142" i="3"/>
  <c r="AR143" i="3"/>
  <c r="AS143" i="3"/>
  <c r="AR144" i="3"/>
  <c r="AS144" i="3"/>
  <c r="AR145" i="3"/>
  <c r="AS145" i="3"/>
  <c r="AR146" i="3"/>
  <c r="AS146" i="3"/>
  <c r="AR147" i="3"/>
  <c r="AS147" i="3"/>
  <c r="AR148" i="3"/>
  <c r="AS148" i="3"/>
  <c r="AR149" i="3"/>
  <c r="AS149" i="3"/>
  <c r="AR150" i="3"/>
  <c r="AS150" i="3"/>
  <c r="AR151" i="3"/>
  <c r="AS151" i="3"/>
  <c r="AR152" i="3"/>
  <c r="AS152" i="3"/>
  <c r="AR153" i="3"/>
  <c r="AS153" i="3"/>
  <c r="AR154" i="3"/>
  <c r="AS154" i="3"/>
  <c r="AR155" i="3"/>
  <c r="AS155" i="3"/>
  <c r="AR156" i="3"/>
  <c r="AS156" i="3"/>
  <c r="AR157" i="3"/>
  <c r="AS157" i="3"/>
  <c r="AR158" i="3"/>
  <c r="AS158" i="3"/>
  <c r="AR159" i="3"/>
  <c r="AS159" i="3"/>
  <c r="AR160" i="3"/>
  <c r="AS160" i="3"/>
  <c r="AR161" i="3"/>
  <c r="AS161" i="3"/>
  <c r="AR162" i="3"/>
  <c r="AS162" i="3"/>
  <c r="AR163" i="3"/>
  <c r="AS163" i="3"/>
  <c r="AR164" i="3"/>
  <c r="AS164" i="3"/>
  <c r="AR165" i="3"/>
  <c r="AS165" i="3"/>
  <c r="AR166" i="3"/>
  <c r="AS166" i="3"/>
  <c r="AR167" i="3"/>
  <c r="AS167" i="3"/>
  <c r="AR168" i="3"/>
  <c r="AS168" i="3"/>
  <c r="AR169" i="3"/>
  <c r="AS169" i="3"/>
  <c r="AR170" i="3"/>
  <c r="AS170" i="3"/>
  <c r="AR171" i="3"/>
  <c r="AS171" i="3"/>
  <c r="AR172" i="3"/>
  <c r="AS172" i="3"/>
  <c r="AR173" i="3"/>
  <c r="AS173" i="3"/>
  <c r="AR174" i="3"/>
  <c r="AS174" i="3"/>
  <c r="AR175" i="3"/>
  <c r="AS175" i="3"/>
  <c r="AR176" i="3"/>
  <c r="AS176" i="3"/>
  <c r="AR177" i="3"/>
  <c r="AS177" i="3"/>
  <c r="AR178" i="3"/>
  <c r="AS178" i="3"/>
  <c r="AR179" i="3"/>
  <c r="AS179" i="3"/>
  <c r="AR180" i="3"/>
  <c r="AS180" i="3"/>
  <c r="AR181" i="3"/>
  <c r="AS181" i="3"/>
  <c r="AR182" i="3"/>
  <c r="AS182" i="3"/>
  <c r="AR183" i="3"/>
  <c r="AS183" i="3"/>
  <c r="AR184" i="3"/>
  <c r="AS184" i="3"/>
  <c r="AR185" i="3"/>
  <c r="AS185" i="3"/>
  <c r="AR186" i="3"/>
  <c r="AS186" i="3"/>
  <c r="AR187" i="3"/>
  <c r="AS187" i="3"/>
  <c r="AR188" i="3"/>
  <c r="AS188" i="3"/>
  <c r="AR189" i="3"/>
  <c r="AS189" i="3"/>
  <c r="AR190" i="3"/>
  <c r="AS190" i="3"/>
  <c r="AR191" i="3"/>
  <c r="AS191" i="3"/>
  <c r="AR192" i="3"/>
  <c r="AS192" i="3"/>
  <c r="AR193" i="3"/>
  <c r="AS193" i="3"/>
  <c r="AR194" i="3"/>
  <c r="AS194" i="3"/>
  <c r="AR195" i="3"/>
  <c r="AS195" i="3"/>
  <c r="AR196" i="3"/>
  <c r="AS196" i="3"/>
  <c r="AR197" i="3"/>
  <c r="AS197" i="3"/>
  <c r="AR198" i="3"/>
  <c r="AS198" i="3"/>
  <c r="AR199" i="3"/>
  <c r="AS199" i="3"/>
  <c r="AR200" i="3"/>
  <c r="AS200" i="3"/>
  <c r="AR201" i="3"/>
  <c r="AS201" i="3"/>
  <c r="AR202" i="3"/>
  <c r="AS202" i="3"/>
  <c r="AR203" i="3"/>
  <c r="AS203" i="3"/>
  <c r="AR204" i="3"/>
  <c r="AS204" i="3"/>
  <c r="AR205" i="3"/>
  <c r="AS205" i="3"/>
  <c r="AR206" i="3"/>
  <c r="AS206" i="3"/>
  <c r="AR207" i="3"/>
  <c r="AS207" i="3"/>
  <c r="AR208" i="3"/>
  <c r="AS208" i="3"/>
  <c r="AR209" i="3"/>
  <c r="AS209" i="3"/>
  <c r="AR210" i="3"/>
  <c r="AS210" i="3"/>
  <c r="AR211" i="3"/>
  <c r="AS211" i="3"/>
  <c r="AR212" i="3"/>
  <c r="AS212" i="3"/>
  <c r="AR213" i="3"/>
  <c r="AS213" i="3"/>
  <c r="AR214" i="3"/>
  <c r="AS214" i="3"/>
  <c r="AR215" i="3"/>
  <c r="AS215" i="3"/>
  <c r="AR216" i="3"/>
  <c r="AS216" i="3"/>
  <c r="AR217" i="3"/>
  <c r="AS217" i="3"/>
  <c r="AR218" i="3"/>
  <c r="AS218" i="3"/>
  <c r="AR219" i="3"/>
  <c r="AS219" i="3"/>
  <c r="AR220" i="3"/>
  <c r="AS220" i="3"/>
  <c r="AR221" i="3"/>
  <c r="AS221" i="3"/>
  <c r="AR222" i="3"/>
  <c r="AS222" i="3"/>
  <c r="AR223" i="3"/>
  <c r="AS223" i="3"/>
  <c r="AR224" i="3"/>
  <c r="AS224" i="3"/>
  <c r="AR225" i="3"/>
  <c r="AS225" i="3"/>
  <c r="AR226" i="3"/>
  <c r="AS226" i="3"/>
  <c r="AR227" i="3"/>
  <c r="AS227" i="3"/>
  <c r="AR228" i="3"/>
  <c r="AS228" i="3"/>
  <c r="AR229" i="3"/>
  <c r="AS229" i="3"/>
  <c r="AR230" i="3"/>
  <c r="AS230" i="3"/>
  <c r="AR231" i="3"/>
  <c r="AS231" i="3"/>
  <c r="AR232" i="3"/>
  <c r="AS232" i="3"/>
  <c r="AR233" i="3"/>
  <c r="AS233" i="3"/>
  <c r="AR234" i="3"/>
  <c r="AS234" i="3"/>
  <c r="AR235" i="3"/>
  <c r="AS235" i="3"/>
  <c r="AR236" i="3"/>
  <c r="AS236" i="3"/>
  <c r="AR237" i="3"/>
  <c r="AS237" i="3"/>
  <c r="AR238" i="3"/>
  <c r="AS238" i="3"/>
  <c r="AR239" i="3"/>
  <c r="AS239" i="3"/>
  <c r="AR240" i="3"/>
  <c r="AS240" i="3"/>
  <c r="AR241" i="3"/>
  <c r="AS241" i="3"/>
  <c r="AR242" i="3"/>
  <c r="AS242" i="3"/>
  <c r="AR243" i="3"/>
  <c r="AS243" i="3"/>
  <c r="AR244" i="3"/>
  <c r="AS244" i="3"/>
  <c r="AR245" i="3"/>
  <c r="AS245" i="3"/>
  <c r="AR246" i="3"/>
  <c r="AS246" i="3"/>
  <c r="AR247" i="3"/>
  <c r="AS247" i="3"/>
  <c r="AR248" i="3"/>
  <c r="AS248" i="3"/>
  <c r="AR249" i="3"/>
  <c r="AS249" i="3"/>
  <c r="AR250" i="3"/>
  <c r="AS250" i="3"/>
  <c r="AR251" i="3"/>
  <c r="AS251" i="3"/>
  <c r="AR252" i="3"/>
  <c r="AS252" i="3"/>
  <c r="AR253" i="3"/>
  <c r="AS253" i="3"/>
  <c r="AR254" i="3"/>
  <c r="AS254" i="3"/>
  <c r="AR255" i="3"/>
  <c r="AS255" i="3"/>
  <c r="AR256" i="3"/>
  <c r="AS256" i="3"/>
  <c r="AR257" i="3"/>
  <c r="AS257" i="3"/>
  <c r="AR258" i="3"/>
  <c r="AS258" i="3"/>
  <c r="AR259" i="3"/>
  <c r="AS259" i="3"/>
  <c r="AR260" i="3"/>
  <c r="AS260" i="3"/>
  <c r="AR261" i="3"/>
  <c r="AS261" i="3"/>
  <c r="AR262" i="3"/>
  <c r="AS262" i="3"/>
  <c r="AR263" i="3"/>
  <c r="AS263" i="3"/>
  <c r="AR264" i="3"/>
  <c r="AS264" i="3"/>
  <c r="AR265" i="3"/>
  <c r="AS265" i="3"/>
  <c r="AR266" i="3"/>
  <c r="AS266" i="3"/>
  <c r="AR267" i="3"/>
  <c r="AS267" i="3"/>
  <c r="AR268" i="3"/>
  <c r="AS268" i="3"/>
  <c r="AR269" i="3"/>
  <c r="AS269" i="3"/>
  <c r="AR270" i="3"/>
  <c r="AS270" i="3"/>
  <c r="AR271" i="3"/>
  <c r="AS271" i="3"/>
  <c r="AR272" i="3"/>
  <c r="AS272" i="3"/>
  <c r="AR273" i="3"/>
  <c r="AS273" i="3"/>
  <c r="AR274" i="3"/>
  <c r="AS274" i="3"/>
  <c r="AR275" i="3"/>
  <c r="AS275" i="3"/>
  <c r="AR276" i="3"/>
  <c r="AS276" i="3"/>
  <c r="AR277" i="3"/>
  <c r="AS277" i="3"/>
  <c r="AR278" i="3"/>
  <c r="AS278" i="3"/>
  <c r="AR279" i="3"/>
  <c r="AS279" i="3"/>
  <c r="AR280" i="3"/>
  <c r="AS280" i="3"/>
  <c r="AR281" i="3"/>
  <c r="AS281" i="3"/>
  <c r="AR282" i="3"/>
  <c r="AS282" i="3"/>
  <c r="AR283" i="3"/>
  <c r="AS283" i="3"/>
  <c r="AR284" i="3"/>
  <c r="AS284" i="3"/>
  <c r="AR285" i="3"/>
  <c r="AS285" i="3"/>
  <c r="AR286" i="3"/>
  <c r="AS286" i="3"/>
  <c r="AR287" i="3"/>
  <c r="AS287" i="3"/>
  <c r="AR288" i="3"/>
  <c r="AS288" i="3"/>
  <c r="AR289" i="3"/>
  <c r="AS289" i="3"/>
  <c r="AR290" i="3"/>
  <c r="AS290" i="3"/>
  <c r="AR291" i="3"/>
  <c r="AS291" i="3"/>
  <c r="AR292" i="3"/>
  <c r="AS292" i="3"/>
  <c r="AR293" i="3"/>
  <c r="AS293" i="3"/>
  <c r="AR294" i="3"/>
  <c r="AS294" i="3"/>
  <c r="AR295" i="3"/>
  <c r="AS295" i="3"/>
  <c r="AR296" i="3"/>
  <c r="AS296" i="3"/>
  <c r="AR297" i="3"/>
  <c r="AS297" i="3"/>
  <c r="AR298" i="3"/>
  <c r="AS298" i="3"/>
  <c r="AR299" i="3"/>
  <c r="AS299" i="3"/>
  <c r="AR300" i="3"/>
  <c r="AS300" i="3"/>
  <c r="AR301" i="3"/>
  <c r="AS301" i="3"/>
  <c r="AR302" i="3"/>
  <c r="AS302" i="3"/>
  <c r="AR303" i="3"/>
  <c r="AS303" i="3"/>
  <c r="AR304" i="3"/>
  <c r="AS304" i="3"/>
  <c r="AR305" i="3"/>
  <c r="AS305" i="3"/>
  <c r="AR306" i="3"/>
  <c r="AS306" i="3"/>
  <c r="AR307" i="3"/>
  <c r="AS307" i="3"/>
  <c r="AR308" i="3"/>
  <c r="AS308" i="3"/>
  <c r="AR309" i="3"/>
  <c r="AS309" i="3"/>
  <c r="AR310" i="3"/>
  <c r="AS310" i="3"/>
  <c r="AR311" i="3"/>
  <c r="AS311" i="3"/>
  <c r="AR312" i="3"/>
  <c r="AS312" i="3"/>
  <c r="AR313" i="3"/>
  <c r="AS313" i="3"/>
  <c r="AR314" i="3"/>
  <c r="AS314" i="3"/>
  <c r="AR315" i="3"/>
  <c r="AS315" i="3"/>
  <c r="AR316" i="3"/>
  <c r="AS316" i="3"/>
  <c r="AR317" i="3"/>
  <c r="AS317" i="3"/>
  <c r="AR318" i="3"/>
  <c r="AS318" i="3"/>
  <c r="AR319" i="3"/>
  <c r="AS319" i="3"/>
  <c r="AR320" i="3"/>
  <c r="AS320" i="3"/>
  <c r="AR321" i="3"/>
  <c r="AS321" i="3"/>
  <c r="AR322" i="3"/>
  <c r="AS322" i="3"/>
  <c r="AR323" i="3"/>
  <c r="AS323" i="3"/>
  <c r="AR324" i="3"/>
  <c r="AS324" i="3"/>
  <c r="AR325" i="3"/>
  <c r="AS325" i="3"/>
  <c r="AR326" i="3"/>
  <c r="AS326" i="3"/>
  <c r="AR327" i="3"/>
  <c r="AS327" i="3"/>
  <c r="AR328" i="3"/>
  <c r="AS328" i="3"/>
  <c r="AR329" i="3"/>
  <c r="AS329" i="3"/>
  <c r="AR330" i="3"/>
  <c r="AS330" i="3"/>
  <c r="AR331" i="3"/>
  <c r="AS331" i="3"/>
  <c r="AR332" i="3"/>
  <c r="AS332" i="3"/>
  <c r="AR333" i="3"/>
  <c r="AS333" i="3"/>
  <c r="AR334" i="3"/>
  <c r="AS334" i="3"/>
  <c r="AR335" i="3"/>
  <c r="AS335" i="3"/>
  <c r="AR336" i="3"/>
  <c r="AS336" i="3"/>
  <c r="AR337" i="3"/>
  <c r="AS337" i="3"/>
  <c r="AR338" i="3"/>
  <c r="AS338" i="3"/>
  <c r="AR339" i="3"/>
  <c r="AS339" i="3"/>
  <c r="AR340" i="3"/>
  <c r="AS340" i="3"/>
  <c r="AR341" i="3"/>
  <c r="AS341" i="3"/>
  <c r="AR342" i="3"/>
  <c r="AS342" i="3"/>
  <c r="AR343" i="3"/>
  <c r="AS343" i="3"/>
  <c r="AR344" i="3"/>
  <c r="AS344" i="3"/>
  <c r="AR345" i="3"/>
  <c r="AS345" i="3"/>
  <c r="AR346" i="3"/>
  <c r="AS346" i="3"/>
  <c r="AR347" i="3"/>
  <c r="AS347" i="3"/>
  <c r="AR348" i="3"/>
  <c r="AS348" i="3"/>
  <c r="AR349" i="3"/>
  <c r="AS349" i="3"/>
  <c r="AR350" i="3"/>
  <c r="AS350" i="3"/>
  <c r="AR351" i="3"/>
  <c r="AS351" i="3"/>
  <c r="AR352" i="3"/>
  <c r="AS352" i="3"/>
  <c r="AR353" i="3"/>
  <c r="AS353" i="3"/>
  <c r="AR354" i="3"/>
  <c r="AS354" i="3"/>
  <c r="AR355" i="3"/>
  <c r="AS355" i="3"/>
  <c r="AR356" i="3"/>
  <c r="AS356" i="3"/>
  <c r="AR357" i="3"/>
  <c r="AS357" i="3"/>
  <c r="AR358" i="3"/>
  <c r="AS358" i="3"/>
  <c r="AR359" i="3"/>
  <c r="AS359" i="3"/>
  <c r="AR360" i="3"/>
  <c r="AS360" i="3"/>
  <c r="AR361" i="3"/>
  <c r="AS361" i="3"/>
  <c r="AR362" i="3"/>
  <c r="AS362" i="3"/>
  <c r="AR363" i="3"/>
  <c r="AS363" i="3"/>
  <c r="AR364" i="3"/>
  <c r="AS364" i="3"/>
  <c r="AR365" i="3"/>
  <c r="AS365" i="3"/>
  <c r="AR366" i="3"/>
  <c r="AS366" i="3"/>
  <c r="AR367" i="3"/>
  <c r="AS367" i="3"/>
  <c r="AR368" i="3"/>
  <c r="AS368" i="3"/>
  <c r="AR369" i="3"/>
  <c r="AS369" i="3"/>
  <c r="AR370" i="3"/>
  <c r="AS370" i="3"/>
  <c r="AR371" i="3"/>
  <c r="AS371" i="3"/>
  <c r="AR372" i="3"/>
  <c r="AS372" i="3"/>
  <c r="AR373" i="3"/>
  <c r="AS373" i="3"/>
  <c r="AR374" i="3"/>
  <c r="AS374" i="3"/>
  <c r="AR375" i="3"/>
  <c r="AS375" i="3"/>
  <c r="AR376" i="3"/>
  <c r="AS376" i="3"/>
  <c r="AR377" i="3"/>
  <c r="AS377" i="3"/>
  <c r="AR378" i="3"/>
  <c r="AS378" i="3"/>
  <c r="AR379" i="3"/>
  <c r="AS379" i="3"/>
  <c r="AR380" i="3"/>
  <c r="AS380" i="3"/>
  <c r="AR381" i="3"/>
  <c r="AS381" i="3"/>
  <c r="AR382" i="3"/>
  <c r="AS382" i="3"/>
  <c r="AR383" i="3"/>
  <c r="AS383" i="3"/>
  <c r="AR384" i="3"/>
  <c r="AS384" i="3"/>
  <c r="AR385" i="3"/>
  <c r="AS385" i="3"/>
  <c r="AR386" i="3"/>
  <c r="AS386" i="3"/>
  <c r="AR387" i="3"/>
  <c r="AS387" i="3"/>
  <c r="AR388" i="3"/>
  <c r="AS388" i="3"/>
  <c r="AR389" i="3"/>
  <c r="AS389" i="3"/>
  <c r="AR390" i="3"/>
  <c r="AS390" i="3"/>
  <c r="AR391" i="3"/>
  <c r="AS391" i="3"/>
  <c r="AR392" i="3"/>
  <c r="AS392" i="3"/>
  <c r="AR393" i="3"/>
  <c r="AS393" i="3"/>
  <c r="AR394" i="3"/>
  <c r="AS394" i="3"/>
  <c r="AR395" i="3"/>
  <c r="AS395" i="3"/>
  <c r="AR396" i="3"/>
  <c r="AS396" i="3"/>
  <c r="AR397" i="3"/>
  <c r="AS397" i="3"/>
  <c r="AR398" i="3"/>
  <c r="AS398" i="3"/>
  <c r="AR399" i="3"/>
  <c r="AS399" i="3"/>
  <c r="AR400" i="3"/>
  <c r="AS400" i="3"/>
  <c r="AR401" i="3"/>
  <c r="AS401" i="3"/>
  <c r="AR402" i="3"/>
  <c r="AS402" i="3"/>
  <c r="AR403" i="3"/>
  <c r="AS403" i="3"/>
  <c r="AR404" i="3"/>
  <c r="AS404" i="3"/>
  <c r="AR405" i="3"/>
  <c r="AS405" i="3"/>
  <c r="AR406" i="3"/>
  <c r="AS406" i="3"/>
  <c r="AR407" i="3"/>
  <c r="AS407" i="3"/>
  <c r="AR408" i="3"/>
  <c r="AS408" i="3"/>
  <c r="AR409" i="3"/>
  <c r="AS409" i="3"/>
  <c r="AR410" i="3"/>
  <c r="AS410" i="3"/>
  <c r="AR411" i="3"/>
  <c r="AS411" i="3"/>
  <c r="AR412" i="3"/>
  <c r="AS412" i="3"/>
  <c r="AR413" i="3"/>
  <c r="AS413" i="3"/>
  <c r="AR414" i="3"/>
  <c r="AS414" i="3"/>
  <c r="AR415" i="3"/>
  <c r="AS415" i="3"/>
  <c r="AR416" i="3"/>
  <c r="AS416" i="3"/>
  <c r="AR417" i="3"/>
  <c r="AS417" i="3"/>
  <c r="AR418" i="3"/>
  <c r="AS418" i="3"/>
  <c r="AR419" i="3"/>
  <c r="AS419" i="3"/>
  <c r="AR420" i="3"/>
  <c r="AS420" i="3"/>
  <c r="AR421" i="3"/>
  <c r="AS421" i="3"/>
  <c r="AR422" i="3"/>
  <c r="AS422" i="3"/>
  <c r="AR423" i="3"/>
  <c r="AS423" i="3"/>
  <c r="AR424" i="3"/>
  <c r="AS424" i="3"/>
  <c r="AR425" i="3"/>
  <c r="AS425" i="3"/>
  <c r="AR426" i="3"/>
  <c r="AS426" i="3"/>
  <c r="AR427" i="3"/>
  <c r="AS427" i="3"/>
  <c r="AR428" i="3"/>
  <c r="AS428" i="3"/>
  <c r="AR429" i="3"/>
  <c r="AS429" i="3"/>
  <c r="AR430" i="3"/>
  <c r="AS430" i="3"/>
  <c r="AR431" i="3"/>
  <c r="AS431" i="3"/>
  <c r="AR432" i="3"/>
  <c r="AS432" i="3"/>
  <c r="AR433" i="3"/>
  <c r="AS433" i="3"/>
  <c r="AR434" i="3"/>
  <c r="AS434" i="3"/>
  <c r="AR435" i="3"/>
  <c r="AS435" i="3"/>
  <c r="AR436" i="3"/>
  <c r="AS436" i="3"/>
  <c r="AR437" i="3"/>
  <c r="AS437" i="3"/>
  <c r="AR438" i="3"/>
  <c r="AS438" i="3"/>
  <c r="AR439" i="3"/>
  <c r="AS439" i="3"/>
  <c r="AR440" i="3"/>
  <c r="AS440" i="3"/>
  <c r="AR441" i="3"/>
  <c r="AS441" i="3"/>
  <c r="AR442" i="3"/>
  <c r="AS442" i="3"/>
  <c r="AR443" i="3"/>
  <c r="AS443" i="3"/>
  <c r="AR444" i="3"/>
  <c r="AS444" i="3"/>
  <c r="AR445" i="3"/>
  <c r="AS445" i="3"/>
  <c r="AR446" i="3"/>
  <c r="AS446" i="3"/>
  <c r="AR447" i="3"/>
  <c r="AS447" i="3"/>
  <c r="AR448" i="3"/>
  <c r="AS448" i="3"/>
  <c r="AR449" i="3"/>
  <c r="AS449" i="3"/>
  <c r="AR450" i="3"/>
  <c r="AS450" i="3"/>
  <c r="AR451" i="3"/>
  <c r="AS451" i="3"/>
  <c r="AR452" i="3"/>
  <c r="AS452" i="3"/>
  <c r="AR453" i="3"/>
  <c r="AS453" i="3"/>
  <c r="AR454" i="3"/>
  <c r="AS454" i="3"/>
  <c r="AR455" i="3"/>
  <c r="AS455" i="3"/>
  <c r="AR456" i="3"/>
  <c r="AS456" i="3"/>
  <c r="AR457" i="3"/>
  <c r="AS457" i="3"/>
  <c r="AR458" i="3"/>
  <c r="AS458" i="3"/>
  <c r="AR459" i="3"/>
  <c r="AS459" i="3"/>
  <c r="AR460" i="3"/>
  <c r="AS460" i="3"/>
  <c r="AR461" i="3"/>
  <c r="AS461" i="3"/>
  <c r="AR462" i="3"/>
  <c r="AS462" i="3"/>
  <c r="AR463" i="3"/>
  <c r="AS463" i="3"/>
  <c r="AR464" i="3"/>
  <c r="AS464" i="3"/>
  <c r="AR465" i="3"/>
  <c r="AS465" i="3"/>
  <c r="AR466" i="3"/>
  <c r="AS466" i="3"/>
  <c r="AR467" i="3"/>
  <c r="AS467" i="3"/>
  <c r="AR468" i="3"/>
  <c r="AS468" i="3"/>
  <c r="AR469" i="3"/>
  <c r="AS469" i="3"/>
  <c r="AR470" i="3"/>
  <c r="AS470" i="3"/>
  <c r="AR471" i="3"/>
  <c r="AS471" i="3"/>
  <c r="AR472" i="3"/>
  <c r="AS472" i="3"/>
  <c r="AR473" i="3"/>
  <c r="AS473" i="3"/>
  <c r="AR474" i="3"/>
  <c r="AS474" i="3"/>
  <c r="AR475" i="3"/>
  <c r="AS475" i="3"/>
  <c r="AR476" i="3"/>
  <c r="AS476" i="3"/>
  <c r="AR477" i="3"/>
  <c r="AS477" i="3"/>
  <c r="AR478" i="3"/>
  <c r="AS478" i="3"/>
  <c r="AR479" i="3"/>
  <c r="AS479" i="3"/>
  <c r="AR480" i="3"/>
  <c r="AS480" i="3"/>
  <c r="AR481" i="3"/>
  <c r="AS481" i="3"/>
  <c r="AR482" i="3"/>
  <c r="AS482" i="3"/>
  <c r="AR483" i="3"/>
  <c r="AS483" i="3"/>
  <c r="AR484" i="3"/>
  <c r="AS484" i="3"/>
  <c r="AR485" i="3"/>
  <c r="AS485" i="3"/>
  <c r="AR486" i="3"/>
  <c r="AS486" i="3"/>
  <c r="AR487" i="3"/>
  <c r="AS487" i="3"/>
  <c r="AR488" i="3"/>
  <c r="AS488" i="3"/>
  <c r="AR489" i="3"/>
  <c r="AS489" i="3"/>
  <c r="AR490" i="3"/>
  <c r="AS490" i="3"/>
  <c r="AR491" i="3"/>
  <c r="AS491" i="3"/>
  <c r="AR492" i="3"/>
  <c r="AS492" i="3"/>
  <c r="AR493" i="3"/>
  <c r="AS493" i="3"/>
  <c r="AR494" i="3"/>
  <c r="AS494" i="3"/>
  <c r="AR495" i="3"/>
  <c r="AS495" i="3"/>
  <c r="AR496" i="3"/>
  <c r="AS496" i="3"/>
  <c r="AR497" i="3"/>
  <c r="AS497" i="3"/>
  <c r="AR498" i="3"/>
  <c r="AS498" i="3"/>
  <c r="AR499" i="3"/>
  <c r="AS499" i="3"/>
  <c r="AR500" i="3"/>
  <c r="AS500" i="3"/>
  <c r="AR501" i="3"/>
  <c r="AS501" i="3"/>
  <c r="AR502" i="3"/>
  <c r="AS502" i="3"/>
  <c r="AR503" i="3"/>
  <c r="AS503" i="3"/>
  <c r="AR504" i="3"/>
  <c r="AS504" i="3"/>
  <c r="AR505" i="3"/>
  <c r="AS505" i="3"/>
  <c r="AR506" i="3"/>
  <c r="AS506" i="3"/>
  <c r="AR507" i="3"/>
  <c r="AS507" i="3"/>
  <c r="AR508" i="3"/>
  <c r="AS508" i="3"/>
  <c r="AR509" i="3"/>
  <c r="AS509" i="3"/>
  <c r="AR510" i="3"/>
  <c r="AS510" i="3"/>
  <c r="AR511" i="3"/>
  <c r="AS511" i="3"/>
  <c r="AR512" i="3"/>
  <c r="AS512" i="3"/>
  <c r="AR513" i="3"/>
  <c r="AS513" i="3"/>
  <c r="AR514" i="3"/>
  <c r="AS514" i="3"/>
  <c r="AR515" i="3"/>
  <c r="AS515" i="3"/>
  <c r="AR516" i="3"/>
  <c r="AS516" i="3"/>
  <c r="AR517" i="3"/>
  <c r="AS517" i="3"/>
  <c r="AR518" i="3"/>
  <c r="AS518" i="3"/>
  <c r="AR519" i="3"/>
  <c r="AS519" i="3"/>
  <c r="AR520" i="3"/>
  <c r="AS520" i="3"/>
  <c r="AR521" i="3"/>
  <c r="AS521" i="3"/>
  <c r="AR522" i="3"/>
  <c r="AS522" i="3"/>
  <c r="AR523" i="3"/>
  <c r="AS523" i="3"/>
  <c r="AR524" i="3"/>
  <c r="AS524" i="3"/>
  <c r="AR525" i="3"/>
  <c r="AS525" i="3"/>
  <c r="AR526" i="3"/>
  <c r="AS526" i="3"/>
  <c r="AR527" i="3"/>
  <c r="AS527" i="3"/>
  <c r="AR528" i="3"/>
  <c r="AS528" i="3"/>
  <c r="AR529" i="3"/>
  <c r="AS529" i="3"/>
  <c r="AR530" i="3"/>
  <c r="AS530" i="3"/>
  <c r="AR531" i="3"/>
  <c r="AS531" i="3"/>
  <c r="AR532" i="3"/>
  <c r="AS532" i="3"/>
  <c r="AR533" i="3"/>
  <c r="AS533" i="3"/>
  <c r="AR534" i="3"/>
  <c r="AS534" i="3"/>
  <c r="AR535" i="3"/>
  <c r="AS535" i="3"/>
  <c r="AR536" i="3"/>
  <c r="AS536" i="3"/>
  <c r="AR537" i="3"/>
  <c r="AS537" i="3"/>
  <c r="AR538" i="3"/>
  <c r="AS538" i="3"/>
  <c r="AR539" i="3"/>
  <c r="AS539" i="3"/>
  <c r="AR540" i="3"/>
  <c r="AS540" i="3"/>
  <c r="AR541" i="3"/>
  <c r="AS541" i="3"/>
  <c r="AR542" i="3"/>
  <c r="AS542" i="3"/>
  <c r="AR543" i="3"/>
  <c r="AS543" i="3"/>
  <c r="AR544" i="3"/>
  <c r="AS544" i="3"/>
  <c r="AR545" i="3"/>
  <c r="AS545" i="3"/>
  <c r="AR546" i="3"/>
  <c r="AS546" i="3"/>
  <c r="AR547" i="3"/>
  <c r="AS547" i="3"/>
  <c r="AR548" i="3"/>
  <c r="AS548" i="3"/>
  <c r="AR549" i="3"/>
  <c r="AS549" i="3"/>
  <c r="AR550" i="3"/>
  <c r="AS550" i="3"/>
  <c r="AR551" i="3"/>
  <c r="AS551" i="3"/>
  <c r="AR552" i="3"/>
  <c r="AS552" i="3"/>
  <c r="AR553" i="3"/>
  <c r="AS553" i="3"/>
  <c r="AR554" i="3"/>
  <c r="AS554" i="3"/>
  <c r="AR555" i="3"/>
  <c r="AS555" i="3"/>
  <c r="AR556" i="3"/>
  <c r="AS556" i="3"/>
  <c r="AR557" i="3"/>
  <c r="AS557" i="3"/>
  <c r="AR558" i="3"/>
  <c r="AS558" i="3"/>
  <c r="AR559" i="3"/>
  <c r="AS559" i="3"/>
  <c r="AR560" i="3"/>
  <c r="AS560" i="3"/>
  <c r="AR561" i="3"/>
  <c r="AS561" i="3"/>
  <c r="AR562" i="3"/>
  <c r="AS562" i="3"/>
  <c r="AR563" i="3"/>
  <c r="AS563" i="3"/>
  <c r="AR564" i="3"/>
  <c r="AS564" i="3"/>
  <c r="AR565" i="3"/>
  <c r="AS565" i="3"/>
  <c r="AR566" i="3"/>
  <c r="AS566" i="3"/>
  <c r="AR567" i="3"/>
  <c r="AS567" i="3"/>
  <c r="AR568" i="3"/>
  <c r="AS568" i="3"/>
  <c r="AR569" i="3"/>
  <c r="AS569" i="3"/>
  <c r="AR570" i="3"/>
  <c r="AS570" i="3"/>
  <c r="AR571" i="3"/>
  <c r="AS571" i="3"/>
  <c r="AR572" i="3"/>
  <c r="AS572" i="3"/>
  <c r="AR573" i="3"/>
  <c r="AS573" i="3"/>
  <c r="AR574" i="3"/>
  <c r="AS574" i="3"/>
  <c r="AR575" i="3"/>
  <c r="AS575" i="3"/>
  <c r="AR576" i="3"/>
  <c r="AS576" i="3"/>
  <c r="AR577" i="3"/>
  <c r="AS577" i="3"/>
  <c r="AR578" i="3"/>
  <c r="AS578" i="3"/>
  <c r="AR579" i="3"/>
  <c r="AS579" i="3"/>
  <c r="AR580" i="3"/>
  <c r="AS580" i="3"/>
  <c r="AR581" i="3"/>
  <c r="AS581" i="3"/>
  <c r="AR582" i="3"/>
  <c r="AS582" i="3"/>
  <c r="AR583" i="3"/>
  <c r="AS583" i="3"/>
  <c r="AR584" i="3"/>
  <c r="AS584" i="3"/>
  <c r="AR585" i="3"/>
  <c r="AS585" i="3"/>
  <c r="AR586" i="3"/>
  <c r="AS586" i="3"/>
  <c r="AR587" i="3"/>
  <c r="AS587" i="3"/>
  <c r="AR588" i="3"/>
  <c r="AS588" i="3"/>
  <c r="AR589" i="3"/>
  <c r="AS589" i="3"/>
  <c r="AR590" i="3"/>
  <c r="AS590" i="3"/>
  <c r="AR591" i="3"/>
  <c r="AS591" i="3"/>
  <c r="AR592" i="3"/>
  <c r="AS592" i="3"/>
  <c r="AR593" i="3"/>
  <c r="AS593" i="3"/>
  <c r="AR594" i="3"/>
  <c r="AS594" i="3"/>
  <c r="AR595" i="3"/>
  <c r="AS595" i="3"/>
  <c r="AR596" i="3"/>
  <c r="AS596" i="3"/>
  <c r="AR597" i="3"/>
  <c r="AS597" i="3"/>
  <c r="AR598" i="3"/>
  <c r="AS598" i="3"/>
  <c r="AR599" i="3"/>
  <c r="AS599" i="3"/>
  <c r="AR600" i="3"/>
  <c r="AS600" i="3"/>
  <c r="AR601" i="3"/>
  <c r="AS601" i="3"/>
  <c r="AR602" i="3"/>
  <c r="AS602" i="3"/>
  <c r="AR603" i="3"/>
  <c r="AS603" i="3"/>
  <c r="AR604" i="3"/>
  <c r="AS604" i="3"/>
  <c r="AR605" i="3"/>
  <c r="AS605" i="3"/>
  <c r="AR606" i="3"/>
  <c r="AS606" i="3"/>
  <c r="AR607" i="3"/>
  <c r="AS607" i="3"/>
  <c r="AR608" i="3"/>
  <c r="AS608" i="3"/>
  <c r="AR609" i="3"/>
  <c r="AS609" i="3"/>
  <c r="AR610" i="3"/>
  <c r="AS610" i="3"/>
  <c r="AR611" i="3"/>
  <c r="AS611" i="3"/>
  <c r="AR612" i="3"/>
  <c r="AS612" i="3"/>
  <c r="AR613" i="3"/>
  <c r="AS613" i="3"/>
  <c r="AR614" i="3"/>
  <c r="AS614" i="3"/>
  <c r="AR615" i="3"/>
  <c r="AS615" i="3"/>
  <c r="AR616" i="3"/>
  <c r="AS616" i="3"/>
  <c r="AR617" i="3"/>
  <c r="AS617" i="3"/>
  <c r="AR618" i="3"/>
  <c r="AS618" i="3"/>
  <c r="AR619" i="3"/>
  <c r="AS619" i="3"/>
  <c r="AR620" i="3"/>
  <c r="AS620" i="3"/>
  <c r="AR621" i="3"/>
  <c r="AS621" i="3"/>
  <c r="AR622" i="3"/>
  <c r="AS622" i="3"/>
  <c r="AR623" i="3"/>
  <c r="AS623" i="3"/>
  <c r="AR624" i="3"/>
  <c r="AS624" i="3"/>
  <c r="AR625" i="3"/>
  <c r="AS625" i="3"/>
  <c r="AR626" i="3"/>
  <c r="AS626" i="3"/>
  <c r="AR627" i="3"/>
  <c r="AS627" i="3"/>
  <c r="AR628" i="3"/>
  <c r="AS628" i="3"/>
  <c r="AR629" i="3"/>
  <c r="AS629" i="3"/>
  <c r="AR630" i="3"/>
  <c r="AS630" i="3"/>
  <c r="AR631" i="3"/>
  <c r="AS631" i="3"/>
  <c r="AR632" i="3"/>
  <c r="AS632" i="3"/>
  <c r="AR633" i="3"/>
  <c r="AS633" i="3"/>
  <c r="AR634" i="3"/>
  <c r="AS634" i="3"/>
  <c r="AR635" i="3"/>
  <c r="AS635" i="3"/>
  <c r="AR636" i="3"/>
  <c r="AS636" i="3"/>
  <c r="AR637" i="3"/>
  <c r="AS637" i="3"/>
  <c r="AR638" i="3"/>
  <c r="AS638" i="3"/>
  <c r="AR639" i="3"/>
  <c r="AS639" i="3"/>
  <c r="AR640" i="3"/>
  <c r="AS640" i="3"/>
  <c r="AR641" i="3"/>
  <c r="AS641" i="3"/>
  <c r="AR642" i="3"/>
  <c r="AS642" i="3"/>
  <c r="AR643" i="3"/>
  <c r="AS643" i="3"/>
  <c r="AR644" i="3"/>
  <c r="AS644" i="3"/>
  <c r="AR645" i="3"/>
  <c r="AS645" i="3"/>
  <c r="AR646" i="3"/>
  <c r="AS646" i="3"/>
  <c r="AR647" i="3"/>
  <c r="AS647" i="3"/>
  <c r="AR648" i="3"/>
  <c r="AS648" i="3"/>
  <c r="AR649" i="3"/>
  <c r="AS649" i="3"/>
  <c r="AR650" i="3"/>
  <c r="AS650" i="3"/>
  <c r="AR651" i="3"/>
  <c r="AS651" i="3"/>
  <c r="AR652" i="3"/>
  <c r="AS652" i="3"/>
  <c r="AR653" i="3"/>
  <c r="AS653" i="3"/>
  <c r="AR654" i="3"/>
  <c r="AS654" i="3"/>
  <c r="AR655" i="3"/>
  <c r="AS655" i="3"/>
  <c r="AR656" i="3"/>
  <c r="AS656" i="3"/>
  <c r="AR657" i="3"/>
  <c r="AS657" i="3"/>
  <c r="AR658" i="3"/>
  <c r="AS658" i="3"/>
  <c r="AR659" i="3"/>
  <c r="AS659" i="3"/>
  <c r="AR660" i="3"/>
  <c r="AS660" i="3"/>
  <c r="AR661" i="3"/>
  <c r="AS661" i="3"/>
  <c r="AR662" i="3"/>
  <c r="AS662" i="3"/>
  <c r="AR663" i="3"/>
  <c r="AS663" i="3"/>
  <c r="AR664" i="3"/>
  <c r="AS664" i="3"/>
  <c r="AR665" i="3"/>
  <c r="AS665" i="3"/>
  <c r="AR666" i="3"/>
  <c r="AS666" i="3"/>
  <c r="AR667" i="3"/>
  <c r="AS667" i="3"/>
  <c r="AR668" i="3"/>
  <c r="AS668" i="3"/>
  <c r="AR669" i="3"/>
  <c r="AS669" i="3"/>
  <c r="AR670" i="3"/>
  <c r="AS670" i="3"/>
  <c r="AR671" i="3"/>
  <c r="AS671" i="3"/>
  <c r="AR672" i="3"/>
  <c r="AS672" i="3"/>
  <c r="AR673" i="3"/>
  <c r="AS673" i="3"/>
  <c r="AR674" i="3"/>
  <c r="AS674" i="3"/>
  <c r="AR675" i="3"/>
  <c r="AS675" i="3"/>
  <c r="AR676" i="3"/>
  <c r="AS676" i="3"/>
  <c r="AR677" i="3"/>
  <c r="AS677" i="3"/>
  <c r="AR678" i="3"/>
  <c r="AS678" i="3"/>
  <c r="AR679" i="3"/>
  <c r="AS679" i="3"/>
  <c r="AR680" i="3"/>
  <c r="AS680" i="3"/>
  <c r="AR681" i="3"/>
  <c r="AS681" i="3"/>
  <c r="AR682" i="3"/>
  <c r="AS682" i="3"/>
  <c r="AR683" i="3"/>
  <c r="AS683" i="3"/>
  <c r="AR684" i="3"/>
  <c r="AS684" i="3"/>
  <c r="AR685" i="3"/>
  <c r="AS685" i="3"/>
  <c r="AR686" i="3"/>
  <c r="AS686" i="3"/>
  <c r="AR687" i="3"/>
  <c r="AS687" i="3"/>
  <c r="AR688" i="3"/>
  <c r="AS688" i="3"/>
  <c r="AR689" i="3"/>
  <c r="AS689" i="3"/>
  <c r="AR690" i="3"/>
  <c r="AS690" i="3"/>
  <c r="AR691" i="3"/>
  <c r="AS691" i="3"/>
  <c r="AR692" i="3"/>
  <c r="AS692" i="3"/>
  <c r="AR693" i="3"/>
  <c r="AS693" i="3"/>
  <c r="AR694" i="3"/>
  <c r="AS694" i="3"/>
  <c r="AR695" i="3"/>
  <c r="AS695" i="3"/>
  <c r="AR696" i="3"/>
  <c r="AS696" i="3"/>
  <c r="AR697" i="3"/>
  <c r="AS697" i="3"/>
  <c r="AR698" i="3"/>
  <c r="AS698" i="3"/>
  <c r="AR699" i="3"/>
  <c r="AS699" i="3"/>
  <c r="AR700" i="3"/>
  <c r="AS700" i="3"/>
  <c r="AR701" i="3"/>
  <c r="AS701" i="3"/>
  <c r="AR702" i="3"/>
  <c r="AS702" i="3"/>
  <c r="AR703" i="3"/>
  <c r="AS703" i="3"/>
  <c r="AR704" i="3"/>
  <c r="AS704" i="3"/>
  <c r="AR705" i="3"/>
  <c r="AS705" i="3"/>
  <c r="AR706" i="3"/>
  <c r="AS706" i="3"/>
  <c r="AR707" i="3"/>
  <c r="AS707" i="3"/>
  <c r="AR708" i="3"/>
  <c r="AS708" i="3"/>
  <c r="AR709" i="3"/>
  <c r="AS709" i="3"/>
  <c r="AR710" i="3"/>
  <c r="AS710" i="3"/>
  <c r="AR711" i="3"/>
  <c r="AS711" i="3"/>
  <c r="AR712" i="3"/>
  <c r="AS712" i="3"/>
  <c r="AR713" i="3"/>
  <c r="AS713" i="3"/>
  <c r="AR714" i="3"/>
  <c r="AS714" i="3"/>
  <c r="AR715" i="3"/>
  <c r="AS715" i="3"/>
  <c r="AR716" i="3"/>
  <c r="AS716" i="3"/>
  <c r="AR717" i="3"/>
  <c r="AS717" i="3"/>
  <c r="AR718" i="3"/>
  <c r="AS718" i="3"/>
  <c r="AR719" i="3"/>
  <c r="AS719" i="3"/>
  <c r="AR720" i="3"/>
  <c r="AS720" i="3"/>
  <c r="AR721" i="3"/>
  <c r="AS721" i="3"/>
  <c r="AR722" i="3"/>
  <c r="AS722" i="3"/>
  <c r="AR723" i="3"/>
  <c r="AS723" i="3"/>
  <c r="AR724" i="3"/>
  <c r="AS724" i="3"/>
  <c r="AR725" i="3"/>
  <c r="AS725" i="3"/>
  <c r="AR726" i="3"/>
  <c r="AS726" i="3"/>
  <c r="AR727" i="3"/>
  <c r="AS727" i="3"/>
  <c r="AR728" i="3"/>
  <c r="AS728" i="3"/>
  <c r="AR729" i="3"/>
  <c r="AS729" i="3"/>
  <c r="AR730" i="3"/>
  <c r="AS730" i="3"/>
  <c r="AR731" i="3"/>
  <c r="AS731" i="3"/>
  <c r="AR732" i="3"/>
  <c r="AS732" i="3"/>
  <c r="AR733" i="3"/>
  <c r="AS733" i="3"/>
  <c r="AR734" i="3"/>
  <c r="AS734" i="3"/>
  <c r="AR735" i="3"/>
  <c r="AS735" i="3"/>
  <c r="AR736" i="3"/>
  <c r="AS736" i="3"/>
  <c r="AR737" i="3"/>
  <c r="AS737" i="3"/>
  <c r="AR738" i="3"/>
  <c r="AS738" i="3"/>
  <c r="AR739" i="3"/>
  <c r="AS739" i="3"/>
  <c r="AR740" i="3"/>
  <c r="AS740" i="3"/>
  <c r="AR741" i="3"/>
  <c r="AS741" i="3"/>
  <c r="AR742" i="3"/>
  <c r="AS742" i="3"/>
  <c r="AR743" i="3"/>
  <c r="AS743" i="3"/>
  <c r="AR744" i="3"/>
  <c r="AS744" i="3"/>
  <c r="AR745" i="3"/>
  <c r="AS745" i="3"/>
  <c r="AR746" i="3"/>
  <c r="AS746" i="3"/>
  <c r="AR747" i="3"/>
  <c r="AS747" i="3"/>
  <c r="AR748" i="3"/>
  <c r="AS748" i="3"/>
  <c r="AR749" i="3"/>
  <c r="AS749" i="3"/>
  <c r="AR750" i="3"/>
  <c r="AS750" i="3"/>
  <c r="AR751" i="3"/>
  <c r="AS751" i="3"/>
  <c r="AR752" i="3"/>
  <c r="AS752" i="3"/>
  <c r="AR753" i="3"/>
  <c r="AS753" i="3"/>
  <c r="AR754" i="3"/>
  <c r="AS754" i="3"/>
  <c r="AR755" i="3"/>
  <c r="AS755" i="3"/>
  <c r="AR756" i="3"/>
  <c r="AS756" i="3"/>
  <c r="AR757" i="3"/>
  <c r="AS757" i="3"/>
  <c r="AR758" i="3"/>
  <c r="AS758" i="3"/>
  <c r="AR759" i="3"/>
  <c r="AS759" i="3"/>
  <c r="AR760" i="3"/>
  <c r="AS760" i="3"/>
  <c r="AR761" i="3"/>
  <c r="AS761" i="3"/>
  <c r="AR762" i="3"/>
  <c r="AS762" i="3"/>
  <c r="AR763" i="3"/>
  <c r="AS763" i="3"/>
  <c r="AR764" i="3"/>
  <c r="AS764" i="3"/>
  <c r="AR765" i="3"/>
  <c r="AS765" i="3"/>
  <c r="AR766" i="3"/>
  <c r="AS766" i="3"/>
  <c r="AR767" i="3"/>
  <c r="AS767" i="3"/>
  <c r="AR768" i="3"/>
  <c r="AS768" i="3"/>
  <c r="AR769" i="3"/>
  <c r="AS769" i="3"/>
  <c r="AR770" i="3"/>
  <c r="AS770" i="3"/>
  <c r="AR771" i="3"/>
  <c r="AS771" i="3"/>
  <c r="AR772" i="3"/>
  <c r="AS772" i="3"/>
  <c r="AR773" i="3"/>
  <c r="AS773" i="3"/>
  <c r="AR774" i="3"/>
  <c r="AS774" i="3"/>
  <c r="AR775" i="3"/>
  <c r="AS775" i="3"/>
  <c r="AR776" i="3"/>
  <c r="AS776" i="3"/>
  <c r="AR777" i="3"/>
  <c r="AS777" i="3"/>
  <c r="AR778" i="3"/>
  <c r="AS778" i="3"/>
  <c r="AR779" i="3"/>
  <c r="AS779" i="3"/>
  <c r="AR780" i="3"/>
  <c r="AS780" i="3"/>
  <c r="AR781" i="3"/>
  <c r="AS781" i="3"/>
  <c r="AR782" i="3"/>
  <c r="AS782" i="3"/>
  <c r="AR783" i="3"/>
  <c r="AS783" i="3"/>
  <c r="AR784" i="3"/>
  <c r="AS784" i="3"/>
  <c r="AR785" i="3"/>
  <c r="AS785" i="3"/>
  <c r="AR786" i="3"/>
  <c r="AS786" i="3"/>
  <c r="AR787" i="3"/>
  <c r="AS787" i="3"/>
  <c r="AR788" i="3"/>
  <c r="AS788" i="3"/>
  <c r="AR789" i="3"/>
  <c r="AS789" i="3"/>
  <c r="AR790" i="3"/>
  <c r="AS790" i="3"/>
  <c r="AR791" i="3"/>
  <c r="AS791" i="3"/>
  <c r="AR792" i="3"/>
  <c r="AS792" i="3"/>
  <c r="AR793" i="3"/>
  <c r="AS793" i="3"/>
  <c r="AR794" i="3"/>
  <c r="AS794" i="3"/>
  <c r="AR795" i="3"/>
  <c r="AS795" i="3"/>
  <c r="AR796" i="3"/>
  <c r="AS796" i="3"/>
  <c r="AR797" i="3"/>
  <c r="AS797" i="3"/>
  <c r="AR798" i="3"/>
  <c r="AS798" i="3"/>
  <c r="AR799" i="3"/>
  <c r="AS799" i="3"/>
  <c r="AR800" i="3"/>
  <c r="AS800" i="3"/>
  <c r="AR801" i="3"/>
  <c r="AS801" i="3"/>
  <c r="AR802" i="3"/>
  <c r="AS802" i="3"/>
  <c r="AR803" i="3"/>
  <c r="AS803" i="3"/>
  <c r="AR804" i="3"/>
  <c r="AS804" i="3"/>
  <c r="AR805" i="3"/>
  <c r="AS805" i="3"/>
  <c r="AR806" i="3"/>
  <c r="AS806" i="3"/>
  <c r="AR807" i="3"/>
  <c r="AS807" i="3"/>
  <c r="AR808" i="3"/>
  <c r="AS808" i="3"/>
  <c r="AR809" i="3"/>
  <c r="AS809" i="3"/>
  <c r="AR810" i="3"/>
  <c r="AS810" i="3"/>
  <c r="AR811" i="3"/>
  <c r="AS811" i="3"/>
  <c r="AR812" i="3"/>
  <c r="AS812" i="3"/>
  <c r="AR813" i="3"/>
  <c r="AS813" i="3"/>
  <c r="AR814" i="3"/>
  <c r="AS814" i="3"/>
  <c r="AR815" i="3"/>
  <c r="AS815" i="3"/>
  <c r="AR816" i="3"/>
  <c r="AS816" i="3"/>
  <c r="AR817" i="3"/>
  <c r="AS817" i="3"/>
  <c r="AR818" i="3"/>
  <c r="AS818" i="3"/>
  <c r="AR819" i="3"/>
  <c r="AS819" i="3"/>
  <c r="AR820" i="3"/>
  <c r="AS820" i="3"/>
  <c r="AR821" i="3"/>
  <c r="AS821" i="3"/>
  <c r="AR822" i="3"/>
  <c r="AS822" i="3"/>
  <c r="AR823" i="3"/>
  <c r="AS823" i="3"/>
  <c r="AR824" i="3"/>
  <c r="AS824" i="3"/>
  <c r="AR825" i="3"/>
  <c r="AS825" i="3"/>
  <c r="AR826" i="3"/>
  <c r="AS826" i="3"/>
  <c r="AR827" i="3"/>
  <c r="AS827" i="3"/>
  <c r="AR828" i="3"/>
  <c r="AS828" i="3"/>
  <c r="AR829" i="3"/>
  <c r="AS829" i="3"/>
  <c r="AR830" i="3"/>
  <c r="AS830" i="3"/>
  <c r="AR831" i="3"/>
  <c r="AS831" i="3"/>
  <c r="AR832" i="3"/>
  <c r="AS832" i="3"/>
  <c r="AR833" i="3"/>
  <c r="AS833" i="3"/>
  <c r="AR834" i="3"/>
  <c r="AS834" i="3"/>
  <c r="AR835" i="3"/>
  <c r="AS835" i="3"/>
  <c r="AR836" i="3"/>
  <c r="AS836" i="3"/>
  <c r="AR837" i="3"/>
  <c r="AS837" i="3"/>
  <c r="AR838" i="3"/>
  <c r="AS838" i="3"/>
  <c r="AR839" i="3"/>
  <c r="AS839" i="3"/>
  <c r="AR840" i="3"/>
  <c r="AS840" i="3"/>
  <c r="AR841" i="3"/>
  <c r="AS841" i="3"/>
  <c r="AR842" i="3"/>
  <c r="AS842" i="3"/>
  <c r="AR843" i="3"/>
  <c r="AS843" i="3"/>
  <c r="AR844" i="3"/>
  <c r="AS844" i="3"/>
  <c r="AR845" i="3"/>
  <c r="AS845" i="3"/>
  <c r="AR846" i="3"/>
  <c r="AS846" i="3"/>
  <c r="AR847" i="3"/>
  <c r="AS847" i="3"/>
  <c r="AR848" i="3"/>
  <c r="AS848" i="3"/>
  <c r="AR849" i="3"/>
  <c r="AS849" i="3"/>
  <c r="AR850" i="3"/>
  <c r="AS850" i="3"/>
  <c r="AR851" i="3"/>
  <c r="AS851" i="3"/>
  <c r="AR852" i="3"/>
  <c r="AS852" i="3"/>
  <c r="AR853" i="3"/>
  <c r="AS853" i="3"/>
  <c r="AR854" i="3"/>
  <c r="AS854" i="3"/>
  <c r="AR855" i="3"/>
  <c r="AS855" i="3"/>
  <c r="AR856" i="3"/>
  <c r="AS856" i="3"/>
  <c r="AR857" i="3"/>
  <c r="AS857" i="3"/>
  <c r="AR858" i="3"/>
  <c r="AS858" i="3"/>
  <c r="AR859" i="3"/>
  <c r="AS859" i="3"/>
  <c r="AR860" i="3"/>
  <c r="AS860" i="3"/>
  <c r="AR861" i="3"/>
  <c r="AS861" i="3"/>
  <c r="AR862" i="3"/>
  <c r="AS862" i="3"/>
  <c r="AR863" i="3"/>
  <c r="AS863" i="3"/>
  <c r="AR864" i="3"/>
  <c r="AS864" i="3"/>
  <c r="AR865" i="3"/>
  <c r="AS865" i="3"/>
  <c r="AR866" i="3"/>
  <c r="AS866" i="3"/>
  <c r="AR867" i="3"/>
  <c r="AS867" i="3"/>
  <c r="AR868" i="3"/>
  <c r="AS868" i="3"/>
  <c r="AR869" i="3"/>
  <c r="AS869" i="3"/>
  <c r="AR870" i="3"/>
  <c r="AS870" i="3"/>
  <c r="AR871" i="3"/>
  <c r="AS871" i="3"/>
  <c r="AR872" i="3"/>
  <c r="AS872" i="3"/>
  <c r="AR873" i="3"/>
  <c r="AS873" i="3"/>
  <c r="AR874" i="3"/>
  <c r="AS874" i="3"/>
  <c r="AR875" i="3"/>
  <c r="AS875" i="3"/>
  <c r="AR876" i="3"/>
  <c r="AS876" i="3"/>
  <c r="AR877" i="3"/>
  <c r="AS877" i="3"/>
  <c r="AR878" i="3"/>
  <c r="AS878" i="3"/>
  <c r="AR879" i="3"/>
  <c r="AS879" i="3"/>
  <c r="AR880" i="3"/>
  <c r="AS880" i="3"/>
  <c r="AR881" i="3"/>
  <c r="AS881" i="3"/>
  <c r="AR882" i="3"/>
  <c r="AS882" i="3"/>
  <c r="AR883" i="3"/>
  <c r="AS883" i="3"/>
  <c r="AR884" i="3"/>
  <c r="AS884" i="3"/>
  <c r="AR885" i="3"/>
  <c r="AS885" i="3"/>
  <c r="AR886" i="3"/>
  <c r="AS886" i="3"/>
  <c r="AR887" i="3"/>
  <c r="AS887" i="3"/>
  <c r="AR888" i="3"/>
  <c r="AS888" i="3"/>
  <c r="AR889" i="3"/>
  <c r="AS889" i="3"/>
  <c r="AR890" i="3"/>
  <c r="AS890" i="3"/>
  <c r="AR891" i="3"/>
  <c r="AS891" i="3"/>
  <c r="AR892" i="3"/>
  <c r="AS892" i="3"/>
  <c r="AR893" i="3"/>
  <c r="AS893" i="3"/>
  <c r="AR894" i="3"/>
  <c r="AS894" i="3"/>
  <c r="AR895" i="3"/>
  <c r="AS895" i="3"/>
  <c r="AR896" i="3"/>
  <c r="AS896" i="3"/>
  <c r="AR897" i="3"/>
  <c r="AS897" i="3"/>
  <c r="AR898" i="3"/>
  <c r="AS898" i="3"/>
  <c r="AR899" i="3"/>
  <c r="AS899" i="3"/>
  <c r="AR900" i="3"/>
  <c r="AS900" i="3"/>
  <c r="AR901" i="3"/>
  <c r="AS901" i="3"/>
  <c r="AR902" i="3"/>
  <c r="AS902" i="3"/>
  <c r="AR903" i="3"/>
  <c r="AS903" i="3"/>
  <c r="AR904" i="3"/>
  <c r="AS904" i="3"/>
  <c r="AR905" i="3"/>
  <c r="AS905" i="3"/>
  <c r="AR906" i="3"/>
  <c r="AS906" i="3"/>
  <c r="AR907" i="3"/>
  <c r="AS907" i="3"/>
  <c r="AR908" i="3"/>
  <c r="AS908" i="3"/>
  <c r="AR909" i="3"/>
  <c r="AS909" i="3"/>
  <c r="AR910" i="3"/>
  <c r="AS910" i="3"/>
  <c r="AR911" i="3"/>
  <c r="AS911" i="3"/>
  <c r="AR912" i="3"/>
  <c r="AS912" i="3"/>
  <c r="AR913" i="3"/>
  <c r="AS913" i="3"/>
  <c r="AR914" i="3"/>
  <c r="AS914" i="3"/>
  <c r="AR915" i="3"/>
  <c r="AS915" i="3"/>
  <c r="AR916" i="3"/>
  <c r="AS916" i="3"/>
  <c r="AR917" i="3"/>
  <c r="AS917" i="3"/>
  <c r="AR918" i="3"/>
  <c r="AS918" i="3"/>
  <c r="AR919" i="3"/>
  <c r="AS919" i="3"/>
  <c r="AR920" i="3"/>
  <c r="AS920" i="3"/>
  <c r="AR921" i="3"/>
  <c r="AS921" i="3"/>
  <c r="AR922" i="3"/>
  <c r="AS922" i="3"/>
  <c r="AR923" i="3"/>
  <c r="AS923" i="3"/>
  <c r="AR924" i="3"/>
  <c r="AS924" i="3"/>
  <c r="AR925" i="3"/>
  <c r="AS925" i="3"/>
  <c r="AR926" i="3"/>
  <c r="AS926" i="3"/>
  <c r="AR927" i="3"/>
  <c r="AS927" i="3"/>
  <c r="AR928" i="3"/>
  <c r="AS928" i="3"/>
  <c r="AR929" i="3"/>
  <c r="AS929" i="3"/>
  <c r="AR930" i="3"/>
  <c r="AS930" i="3"/>
  <c r="AR931" i="3"/>
  <c r="AS931" i="3"/>
  <c r="AR932" i="3"/>
  <c r="AS932" i="3"/>
  <c r="AR933" i="3"/>
  <c r="AS933" i="3"/>
  <c r="AR934" i="3"/>
  <c r="AS934" i="3"/>
  <c r="AR935" i="3"/>
  <c r="AS935" i="3"/>
  <c r="AR936" i="3"/>
  <c r="AS936" i="3"/>
  <c r="AR937" i="3"/>
  <c r="AS937" i="3"/>
  <c r="AR938" i="3"/>
  <c r="AS938" i="3"/>
  <c r="AR939" i="3"/>
  <c r="AS939" i="3"/>
  <c r="AR940" i="3"/>
  <c r="AS940" i="3"/>
  <c r="AR941" i="3"/>
  <c r="AS941" i="3"/>
  <c r="AR942" i="3"/>
  <c r="AS942" i="3"/>
  <c r="AR943" i="3"/>
  <c r="AS943" i="3"/>
  <c r="AR944" i="3"/>
  <c r="AS944" i="3"/>
  <c r="AR945" i="3"/>
  <c r="AS945" i="3"/>
  <c r="AR946" i="3"/>
  <c r="AS946" i="3"/>
  <c r="AR947" i="3"/>
  <c r="AS947" i="3"/>
  <c r="AR948" i="3"/>
  <c r="AS948" i="3"/>
  <c r="AR949" i="3"/>
  <c r="AS949" i="3"/>
  <c r="AR950" i="3"/>
  <c r="AS950" i="3"/>
  <c r="AR951" i="3"/>
  <c r="AS951" i="3"/>
  <c r="AR952" i="3"/>
  <c r="AS952" i="3"/>
  <c r="AR953" i="3"/>
  <c r="AS953" i="3"/>
  <c r="AR954" i="3"/>
  <c r="AS954" i="3"/>
  <c r="AR955" i="3"/>
  <c r="AS955" i="3"/>
  <c r="AR956" i="3"/>
  <c r="AS956" i="3"/>
  <c r="AR957" i="3"/>
  <c r="AS957" i="3"/>
  <c r="AR958" i="3"/>
  <c r="AS958" i="3"/>
  <c r="AR959" i="3"/>
  <c r="AS959" i="3"/>
  <c r="AR960" i="3"/>
  <c r="AS960" i="3"/>
  <c r="AR961" i="3"/>
  <c r="AS961" i="3"/>
  <c r="AR962" i="3"/>
  <c r="AS962" i="3"/>
  <c r="AR963" i="3"/>
  <c r="AS963" i="3"/>
  <c r="AR964" i="3"/>
  <c r="AS964" i="3"/>
  <c r="AR965" i="3"/>
  <c r="AS965" i="3"/>
  <c r="AR966" i="3"/>
  <c r="AS966" i="3"/>
  <c r="AR967" i="3"/>
  <c r="AS967" i="3"/>
  <c r="AR968" i="3"/>
  <c r="AS968" i="3"/>
  <c r="AR969" i="3"/>
  <c r="AS969" i="3"/>
  <c r="AR970" i="3"/>
  <c r="AS970" i="3"/>
  <c r="AR971" i="3"/>
  <c r="AS971" i="3"/>
  <c r="AR972" i="3"/>
  <c r="AS972" i="3"/>
  <c r="AR973" i="3"/>
  <c r="AS973" i="3"/>
  <c r="AR974" i="3"/>
  <c r="AS974" i="3"/>
  <c r="AR975" i="3"/>
  <c r="AS975" i="3"/>
  <c r="AR976" i="3"/>
  <c r="AS976" i="3"/>
  <c r="AR977" i="3"/>
  <c r="AS977" i="3"/>
  <c r="AR978" i="3"/>
  <c r="AS978" i="3"/>
  <c r="AR979" i="3"/>
  <c r="AS979" i="3"/>
  <c r="AR980" i="3"/>
  <c r="AS980" i="3"/>
  <c r="AR981" i="3"/>
  <c r="AS981" i="3"/>
  <c r="AR982" i="3"/>
  <c r="AS982" i="3"/>
  <c r="AR983" i="3"/>
  <c r="AS983" i="3"/>
  <c r="AR984" i="3"/>
  <c r="AS984" i="3"/>
  <c r="AR985" i="3"/>
  <c r="AS985" i="3"/>
  <c r="AR986" i="3"/>
  <c r="AS986" i="3"/>
  <c r="AR987" i="3"/>
  <c r="AS987" i="3"/>
  <c r="AR988" i="3"/>
  <c r="AS988" i="3"/>
  <c r="AR989" i="3"/>
  <c r="AS989" i="3"/>
  <c r="AR990" i="3"/>
  <c r="AS990" i="3"/>
  <c r="AR991" i="3"/>
  <c r="AS991" i="3"/>
  <c r="AR992" i="3"/>
  <c r="AS992" i="3"/>
  <c r="AR993" i="3"/>
  <c r="AS993" i="3"/>
  <c r="AR994" i="3"/>
  <c r="AS994" i="3"/>
  <c r="AR995" i="3"/>
  <c r="AS995" i="3"/>
  <c r="AR996" i="3"/>
  <c r="AS996" i="3"/>
  <c r="AR997" i="3"/>
  <c r="AS997" i="3"/>
  <c r="AR998" i="3"/>
  <c r="AS998" i="3"/>
  <c r="AR999" i="3"/>
  <c r="AS999" i="3"/>
  <c r="AR1000" i="3"/>
  <c r="AS1000" i="3"/>
  <c r="AR1001" i="3"/>
  <c r="AS1001" i="3"/>
  <c r="AR1002" i="3"/>
  <c r="AS1002" i="3"/>
  <c r="AR1003" i="3"/>
  <c r="AS1003" i="3"/>
  <c r="AR1004" i="3"/>
  <c r="AS1004" i="3"/>
  <c r="AR1005" i="3"/>
  <c r="AS1005" i="3"/>
  <c r="AR1006" i="3"/>
  <c r="AS1006" i="3"/>
  <c r="AR1007" i="3"/>
  <c r="AS1007" i="3"/>
  <c r="AR1008" i="3"/>
  <c r="AS1008" i="3"/>
  <c r="AR1009" i="3"/>
  <c r="AS1009" i="3"/>
  <c r="AR1010" i="3"/>
  <c r="AS1010" i="3"/>
  <c r="AR1011" i="3"/>
  <c r="AS1011" i="3"/>
  <c r="AR1012" i="3"/>
  <c r="AS1012" i="3"/>
  <c r="AR1013" i="3"/>
  <c r="AS1013" i="3"/>
  <c r="AR1014" i="3"/>
  <c r="AS1014" i="3"/>
  <c r="AR1015" i="3"/>
  <c r="AS1015" i="3"/>
  <c r="AR1016" i="3"/>
  <c r="AS1016" i="3"/>
  <c r="AR1017" i="3"/>
  <c r="AS1017" i="3"/>
  <c r="AR1018" i="3"/>
  <c r="AS1018" i="3"/>
  <c r="AR1019" i="3"/>
  <c r="AS1019" i="3"/>
  <c r="AR1020" i="3"/>
  <c r="AS1020" i="3"/>
  <c r="AR1021" i="3"/>
  <c r="AS1021" i="3"/>
  <c r="AR1022" i="3"/>
  <c r="AS1022" i="3"/>
  <c r="AR1023" i="3"/>
  <c r="AS1023" i="3"/>
  <c r="AR1024" i="3"/>
  <c r="AS1024" i="3"/>
  <c r="AR1025" i="3"/>
  <c r="AS1025" i="3"/>
  <c r="AR1026" i="3"/>
  <c r="AS1026" i="3"/>
  <c r="AR1027" i="3"/>
  <c r="AS1027" i="3"/>
  <c r="AR1028" i="3"/>
  <c r="AS1028" i="3"/>
  <c r="AR1029" i="3"/>
  <c r="AS1029" i="3"/>
  <c r="AR1030" i="3"/>
  <c r="AS1030" i="3"/>
  <c r="AR1031" i="3"/>
  <c r="AS1031" i="3"/>
  <c r="AR1032" i="3"/>
  <c r="AS1032" i="3"/>
  <c r="AR1033" i="3"/>
  <c r="AS1033" i="3"/>
  <c r="AR1034" i="3"/>
  <c r="AS1034" i="3"/>
  <c r="AR1035" i="3"/>
  <c r="AS1035" i="3"/>
  <c r="AR1036" i="3"/>
  <c r="AS1036" i="3"/>
  <c r="AR1037" i="3"/>
  <c r="AS1037" i="3"/>
  <c r="AR1038" i="3"/>
  <c r="AS1038" i="3"/>
  <c r="AR1039" i="3"/>
  <c r="AS1039" i="3"/>
  <c r="AR1040" i="3"/>
  <c r="AS1040" i="3"/>
  <c r="AR1041" i="3"/>
  <c r="AS1041" i="3"/>
  <c r="AR1042" i="3"/>
  <c r="AS1042" i="3"/>
  <c r="AR1043" i="3"/>
  <c r="AS1043" i="3"/>
  <c r="AR1044" i="3"/>
  <c r="AS1044" i="3"/>
  <c r="AR1045" i="3"/>
  <c r="AS1045" i="3"/>
  <c r="AR1046" i="3"/>
  <c r="AS1046" i="3"/>
  <c r="AR1047" i="3"/>
  <c r="AS1047" i="3"/>
  <c r="AR1048" i="3"/>
  <c r="AS1048" i="3"/>
  <c r="AR1049" i="3"/>
  <c r="AS1049" i="3"/>
  <c r="AR1050" i="3"/>
  <c r="AS1050" i="3"/>
  <c r="AR1051" i="3"/>
  <c r="AS1051" i="3"/>
  <c r="AR1052" i="3"/>
  <c r="AS1052" i="3"/>
  <c r="AR1053" i="3"/>
  <c r="AS1053" i="3"/>
  <c r="AR1054" i="3"/>
  <c r="AS1054" i="3"/>
  <c r="AR1055" i="3"/>
  <c r="AS1055" i="3"/>
  <c r="AR1056" i="3"/>
  <c r="AS1056" i="3"/>
  <c r="AR1057" i="3"/>
  <c r="AS1057" i="3"/>
  <c r="AR1058" i="3"/>
  <c r="AS1058" i="3"/>
  <c r="AR1059" i="3"/>
  <c r="AS1059" i="3"/>
  <c r="AR1060" i="3"/>
  <c r="AS1060" i="3"/>
  <c r="AR1061" i="3"/>
  <c r="AS1061" i="3"/>
  <c r="AR1062" i="3"/>
  <c r="AS1062" i="3"/>
  <c r="AR1063" i="3"/>
  <c r="AS1063" i="3"/>
  <c r="AR1064" i="3"/>
  <c r="AS1064" i="3"/>
  <c r="AR1065" i="3"/>
  <c r="AS1065" i="3"/>
  <c r="AR1066" i="3"/>
  <c r="AS1066" i="3"/>
  <c r="AR1067" i="3"/>
  <c r="AS1067" i="3"/>
  <c r="AR1068" i="3"/>
  <c r="AS1068" i="3"/>
  <c r="AR1069" i="3"/>
  <c r="AS1069" i="3"/>
  <c r="AR1070" i="3"/>
  <c r="AS1070" i="3"/>
  <c r="AR1071" i="3"/>
  <c r="AS1071" i="3"/>
  <c r="AR1072" i="3"/>
  <c r="AS1072" i="3"/>
  <c r="AR1073" i="3"/>
  <c r="AS1073" i="3"/>
  <c r="AR1074" i="3"/>
  <c r="AS1074" i="3"/>
  <c r="AR1075" i="3"/>
  <c r="AS1075" i="3"/>
  <c r="AR1076" i="3"/>
  <c r="AS1076" i="3"/>
  <c r="AR1077" i="3"/>
  <c r="AS1077" i="3"/>
  <c r="AR1078" i="3"/>
  <c r="AS1078" i="3"/>
  <c r="AR1079" i="3"/>
  <c r="AS1079" i="3"/>
  <c r="AR1080" i="3"/>
  <c r="AS1080" i="3"/>
  <c r="AR1081" i="3"/>
  <c r="AS1081" i="3"/>
  <c r="AR1082" i="3"/>
  <c r="AS1082" i="3"/>
  <c r="AR1083" i="3"/>
  <c r="AS1083" i="3"/>
  <c r="AR1084" i="3"/>
  <c r="AS1084" i="3"/>
  <c r="AR1085" i="3"/>
  <c r="AS1085" i="3"/>
  <c r="AR1086" i="3"/>
  <c r="AS1086" i="3"/>
  <c r="AR1087" i="3"/>
  <c r="AS1087" i="3"/>
  <c r="AR1088" i="3"/>
  <c r="AS1088" i="3"/>
  <c r="AR1089" i="3"/>
  <c r="AS1089" i="3"/>
  <c r="AR1090" i="3"/>
  <c r="AS1090" i="3"/>
  <c r="AR1091" i="3"/>
  <c r="AS1091" i="3"/>
  <c r="AR1092" i="3"/>
  <c r="AS1092" i="3"/>
  <c r="AR1093" i="3"/>
  <c r="AS1093" i="3"/>
  <c r="AR1094" i="3"/>
  <c r="AS1094" i="3"/>
  <c r="AR1095" i="3"/>
  <c r="AS1095" i="3"/>
  <c r="AR1096" i="3"/>
  <c r="AS1096" i="3"/>
  <c r="AR1097" i="3"/>
  <c r="AS1097" i="3"/>
  <c r="AR1098" i="3"/>
  <c r="AS1098" i="3"/>
  <c r="AR1099" i="3"/>
  <c r="AS1099" i="3"/>
  <c r="AR1100" i="3"/>
  <c r="AS1100" i="3"/>
  <c r="AR1101" i="3"/>
  <c r="AS1101" i="3"/>
  <c r="AR1102" i="3"/>
  <c r="AS1102" i="3"/>
  <c r="AR1103" i="3"/>
  <c r="AS1103" i="3"/>
  <c r="AR1104" i="3"/>
  <c r="AS1104" i="3"/>
  <c r="AR1105" i="3"/>
  <c r="AS1105" i="3"/>
  <c r="AR1106" i="3"/>
  <c r="AS1106" i="3"/>
  <c r="AR1107" i="3"/>
  <c r="AS1107" i="3"/>
  <c r="AR1108" i="3"/>
  <c r="AS1108" i="3"/>
  <c r="AR1109" i="3"/>
  <c r="AS1109" i="3"/>
  <c r="AR1110" i="3"/>
  <c r="AS1110" i="3"/>
  <c r="AR1111" i="3"/>
  <c r="AS1111" i="3"/>
  <c r="AR1112" i="3"/>
  <c r="AS1112" i="3"/>
  <c r="AR1113" i="3"/>
  <c r="AS1113" i="3"/>
  <c r="AR1114" i="3"/>
  <c r="AS1114" i="3"/>
  <c r="AR1115" i="3"/>
  <c r="AS1115" i="3"/>
  <c r="AR1116" i="3"/>
  <c r="AS1116" i="3"/>
  <c r="AR1117" i="3"/>
  <c r="AS1117" i="3"/>
  <c r="AR1118" i="3"/>
  <c r="AS1118" i="3"/>
  <c r="AR1119" i="3"/>
  <c r="AS1119" i="3"/>
  <c r="AR1120" i="3"/>
  <c r="AS1120" i="3"/>
  <c r="AR1121" i="3"/>
  <c r="AS1121" i="3"/>
  <c r="AR1122" i="3"/>
  <c r="AS1122" i="3"/>
  <c r="AR1123" i="3"/>
  <c r="AS1123" i="3"/>
  <c r="AR1124" i="3"/>
  <c r="AS1124" i="3"/>
  <c r="AR1125" i="3"/>
  <c r="AS1125" i="3"/>
  <c r="AR1126" i="3"/>
  <c r="AS1126" i="3"/>
  <c r="AR1127" i="3"/>
  <c r="AS1127" i="3"/>
  <c r="AR1128" i="3"/>
  <c r="AS1128" i="3"/>
  <c r="AR1129" i="3"/>
  <c r="AS1129" i="3"/>
  <c r="AR1130" i="3"/>
  <c r="AS1130" i="3"/>
  <c r="AR1131" i="3"/>
  <c r="AS1131" i="3"/>
  <c r="AR1132" i="3"/>
  <c r="AS1132" i="3"/>
  <c r="AR1133" i="3"/>
  <c r="AS1133" i="3"/>
  <c r="AR1134" i="3"/>
  <c r="AS1134" i="3"/>
  <c r="AR1135" i="3"/>
  <c r="AS1135" i="3"/>
  <c r="AR1136" i="3"/>
  <c r="AS1136" i="3"/>
  <c r="AR1137" i="3"/>
  <c r="AS1137" i="3"/>
  <c r="AR1138" i="3"/>
  <c r="AS1138" i="3"/>
  <c r="AR1139" i="3"/>
  <c r="AS1139" i="3"/>
  <c r="AR1140" i="3"/>
  <c r="AS1140" i="3"/>
  <c r="AR1141" i="3"/>
  <c r="AS1141" i="3"/>
  <c r="AR1142" i="3"/>
  <c r="AS1142" i="3"/>
  <c r="AR1143" i="3"/>
  <c r="AS1143" i="3"/>
  <c r="AR1144" i="3"/>
  <c r="AS1144" i="3"/>
  <c r="AR1145" i="3"/>
  <c r="AS1145" i="3"/>
  <c r="AR1146" i="3"/>
  <c r="AS1146" i="3"/>
  <c r="AR1147" i="3"/>
  <c r="AS1147" i="3"/>
  <c r="AR1148" i="3"/>
  <c r="AS1148" i="3"/>
  <c r="AR1149" i="3"/>
  <c r="AS1149" i="3"/>
  <c r="AR1150" i="3"/>
  <c r="AS1150" i="3"/>
  <c r="AR1151" i="3"/>
  <c r="AS1151" i="3"/>
  <c r="AR1152" i="3"/>
  <c r="AS1152" i="3"/>
  <c r="AR1153" i="3"/>
  <c r="AS1153" i="3"/>
  <c r="AR1154" i="3"/>
  <c r="AS1154" i="3"/>
  <c r="AR1155" i="3"/>
  <c r="AS1155" i="3"/>
  <c r="AR1156" i="3"/>
  <c r="AS1156" i="3"/>
  <c r="AR1157" i="3"/>
  <c r="AS1157" i="3"/>
  <c r="AR1158" i="3"/>
  <c r="AS1158" i="3"/>
  <c r="AR1159" i="3"/>
  <c r="AS1159" i="3"/>
  <c r="AR1160" i="3"/>
  <c r="AS1160" i="3"/>
  <c r="AR1161" i="3"/>
  <c r="AS1161" i="3"/>
  <c r="AR1162" i="3"/>
  <c r="AS1162" i="3"/>
  <c r="AR1163" i="3"/>
  <c r="AS1163" i="3"/>
  <c r="AR1164" i="3"/>
  <c r="AS1164" i="3"/>
  <c r="AR1165" i="3"/>
  <c r="AS1165" i="3"/>
  <c r="AR1166" i="3"/>
  <c r="AS1166" i="3"/>
  <c r="AR1167" i="3"/>
  <c r="AS1167" i="3"/>
  <c r="AR1168" i="3"/>
  <c r="AS1168" i="3"/>
  <c r="AR1169" i="3"/>
  <c r="AS1169" i="3"/>
  <c r="AR1170" i="3"/>
  <c r="AS1170" i="3"/>
  <c r="AR1171" i="3"/>
  <c r="AS1171" i="3"/>
  <c r="AR1172" i="3"/>
  <c r="AS1172" i="3"/>
  <c r="AR1173" i="3"/>
  <c r="AS1173" i="3"/>
  <c r="AR1174" i="3"/>
  <c r="AS1174" i="3"/>
  <c r="AR1175" i="3"/>
  <c r="AS1175" i="3"/>
  <c r="AR1176" i="3"/>
  <c r="AS1176" i="3"/>
  <c r="AR1177" i="3"/>
  <c r="AS1177" i="3"/>
  <c r="AR1178" i="3"/>
  <c r="AS1178" i="3"/>
  <c r="AR1179" i="3"/>
  <c r="AS1179" i="3"/>
  <c r="AR1180" i="3"/>
  <c r="AS1180" i="3"/>
  <c r="AR1181" i="3"/>
  <c r="AS1181" i="3"/>
  <c r="AR1182" i="3"/>
  <c r="AS1182" i="3"/>
  <c r="AR1183" i="3"/>
  <c r="AS1183" i="3"/>
  <c r="AR1184" i="3"/>
  <c r="AS1184" i="3"/>
  <c r="AR1185" i="3"/>
  <c r="AS1185" i="3"/>
  <c r="AR1186" i="3"/>
  <c r="AS1186" i="3"/>
  <c r="AR1187" i="3"/>
  <c r="AS1187" i="3"/>
  <c r="AR1188" i="3"/>
  <c r="AS1188" i="3"/>
  <c r="AR1189" i="3"/>
  <c r="AS1189" i="3"/>
  <c r="AR1190" i="3"/>
  <c r="AS1190" i="3"/>
  <c r="AR1191" i="3"/>
  <c r="AS1191" i="3"/>
  <c r="AR1192" i="3"/>
  <c r="AS1192" i="3"/>
  <c r="AR1193" i="3"/>
  <c r="AS1193" i="3"/>
  <c r="AR1194" i="3"/>
  <c r="AS1194" i="3"/>
  <c r="AR1195" i="3"/>
  <c r="AS1195" i="3"/>
  <c r="AR1196" i="3"/>
  <c r="AS1196" i="3"/>
  <c r="AR1197" i="3"/>
  <c r="AS1197" i="3"/>
  <c r="AR1198" i="3"/>
  <c r="AS1198" i="3"/>
  <c r="AR1199" i="3"/>
  <c r="AS1199" i="3"/>
  <c r="AR1200" i="3"/>
  <c r="AS1200" i="3"/>
  <c r="AR1201" i="3"/>
  <c r="AS1201" i="3"/>
  <c r="AR1202" i="3"/>
  <c r="AS1202" i="3"/>
  <c r="AR1203" i="3"/>
  <c r="AS1203" i="3"/>
  <c r="AR1204" i="3"/>
  <c r="AS1204" i="3"/>
  <c r="AR1205" i="3"/>
  <c r="AS1205" i="3"/>
  <c r="AR1206" i="3"/>
  <c r="AS1206" i="3"/>
  <c r="AR1207" i="3"/>
  <c r="AS1207" i="3"/>
  <c r="AR1208" i="3"/>
  <c r="AS1208" i="3"/>
  <c r="AR1209" i="3"/>
  <c r="AS1209" i="3"/>
  <c r="AR1210" i="3"/>
  <c r="AS1210" i="3"/>
  <c r="AR1211" i="3"/>
  <c r="AS1211" i="3"/>
  <c r="AR1212" i="3"/>
  <c r="AS1212" i="3"/>
  <c r="AR1213" i="3"/>
  <c r="AS1213" i="3"/>
  <c r="AR1214" i="3"/>
  <c r="AS1214" i="3"/>
  <c r="AR1215" i="3"/>
  <c r="AS1215" i="3"/>
  <c r="AR1216" i="3"/>
  <c r="AS1216" i="3"/>
  <c r="AR1217" i="3"/>
  <c r="AS1217" i="3"/>
  <c r="AR1218" i="3"/>
  <c r="AS1218" i="3"/>
  <c r="AR1219" i="3"/>
  <c r="AS1219" i="3"/>
  <c r="AR1220" i="3"/>
  <c r="AS1220" i="3"/>
  <c r="AR1221" i="3"/>
  <c r="AS1221" i="3"/>
  <c r="AR1222" i="3"/>
  <c r="AS1222" i="3"/>
  <c r="AR1223" i="3"/>
  <c r="AS1223" i="3"/>
  <c r="AR1224" i="3"/>
  <c r="AS1224" i="3"/>
  <c r="AR1225" i="3"/>
  <c r="AS1225" i="3"/>
  <c r="AR1226" i="3"/>
  <c r="AS1226" i="3"/>
  <c r="AR1227" i="3"/>
  <c r="AS1227" i="3"/>
  <c r="AR1228" i="3"/>
  <c r="AS1228" i="3"/>
  <c r="AR1229" i="3"/>
  <c r="AS1229" i="3"/>
  <c r="AR1230" i="3"/>
  <c r="AS1230" i="3"/>
  <c r="AR1231" i="3"/>
  <c r="AS1231" i="3"/>
  <c r="AR1232" i="3"/>
  <c r="AS1232" i="3"/>
  <c r="AR1233" i="3"/>
  <c r="AS1233" i="3"/>
  <c r="AR1234" i="3"/>
  <c r="AS1234" i="3"/>
  <c r="AR1235" i="3"/>
  <c r="AS1235" i="3"/>
  <c r="AR1236" i="3"/>
  <c r="AS1236" i="3"/>
  <c r="AR1237" i="3"/>
  <c r="AS1237" i="3"/>
  <c r="AR1238" i="3"/>
  <c r="AS1238" i="3"/>
  <c r="AR1239" i="3"/>
  <c r="AS1239" i="3"/>
  <c r="AR1240" i="3"/>
  <c r="AS1240" i="3"/>
  <c r="AR1241" i="3"/>
  <c r="AS1241" i="3"/>
  <c r="AR1242" i="3"/>
  <c r="AS1242" i="3"/>
  <c r="AR1243" i="3"/>
  <c r="AS1243" i="3"/>
  <c r="AR1244" i="3"/>
  <c r="AS1244" i="3"/>
  <c r="AR1245" i="3"/>
  <c r="AS1245" i="3"/>
  <c r="AR1246" i="3"/>
  <c r="AS1246" i="3"/>
  <c r="AR1247" i="3"/>
  <c r="AS1247" i="3"/>
  <c r="AR1248" i="3"/>
  <c r="AS1248" i="3"/>
  <c r="AR1249" i="3"/>
  <c r="AS1249" i="3"/>
  <c r="AR1250" i="3"/>
  <c r="AS1250" i="3"/>
  <c r="AR1251" i="3"/>
  <c r="AS1251" i="3"/>
  <c r="AR1252" i="3"/>
  <c r="AS1252" i="3"/>
  <c r="AR1253" i="3"/>
  <c r="AS1253" i="3"/>
  <c r="AR1254" i="3"/>
  <c r="AS1254" i="3"/>
  <c r="AR1255" i="3"/>
  <c r="AS1255" i="3"/>
  <c r="AR1256" i="3"/>
  <c r="AS1256" i="3"/>
  <c r="AR1257" i="3"/>
  <c r="AS1257" i="3"/>
  <c r="AR1258" i="3"/>
  <c r="AS1258" i="3"/>
  <c r="AR1259" i="3"/>
  <c r="AS1259" i="3"/>
  <c r="AR1260" i="3"/>
  <c r="AS1260" i="3"/>
  <c r="AR1261" i="3"/>
  <c r="AS1261" i="3"/>
  <c r="AR1262" i="3"/>
  <c r="AS1262" i="3"/>
  <c r="AR1263" i="3"/>
  <c r="AS1263" i="3"/>
  <c r="AR1264" i="3"/>
  <c r="AS1264" i="3"/>
  <c r="AR1265" i="3"/>
  <c r="AS1265" i="3"/>
  <c r="AR1266" i="3"/>
  <c r="AS1266" i="3"/>
  <c r="AR1267" i="3"/>
  <c r="AS1267" i="3"/>
  <c r="AR1268" i="3"/>
  <c r="AS1268" i="3"/>
  <c r="AR1269" i="3"/>
  <c r="AS1269" i="3"/>
  <c r="AR1270" i="3"/>
  <c r="AS1270" i="3"/>
  <c r="AR1271" i="3"/>
  <c r="AS1271" i="3"/>
  <c r="AR1272" i="3"/>
  <c r="AS1272" i="3"/>
  <c r="AR1273" i="3"/>
  <c r="AS1273" i="3"/>
  <c r="AR1274" i="3"/>
  <c r="AS1274" i="3"/>
  <c r="AR1275" i="3"/>
  <c r="AS1275" i="3"/>
  <c r="AR1276" i="3"/>
  <c r="AS1276" i="3"/>
  <c r="AR1277" i="3"/>
  <c r="AS1277" i="3"/>
  <c r="AR1278" i="3"/>
  <c r="AS1278" i="3"/>
  <c r="AR1279" i="3"/>
  <c r="AS1279" i="3"/>
  <c r="AR1280" i="3"/>
  <c r="AS1280" i="3"/>
  <c r="AR1281" i="3"/>
  <c r="AS1281" i="3"/>
  <c r="AR1282" i="3"/>
  <c r="AS1282" i="3"/>
  <c r="AR1283" i="3"/>
  <c r="AS1283" i="3"/>
  <c r="AR1284" i="3"/>
  <c r="AS1284" i="3"/>
  <c r="AR1285" i="3"/>
  <c r="AS1285" i="3"/>
  <c r="AR1286" i="3"/>
  <c r="AS1286" i="3"/>
  <c r="AR1287" i="3"/>
  <c r="AS1287" i="3"/>
  <c r="AR1288" i="3"/>
  <c r="AS1288" i="3"/>
  <c r="AR1289" i="3"/>
  <c r="AS1289" i="3"/>
  <c r="AR1290" i="3"/>
  <c r="AS1290" i="3"/>
  <c r="AR1291" i="3"/>
  <c r="AS1291" i="3"/>
  <c r="AR1292" i="3"/>
  <c r="AS1292" i="3"/>
  <c r="AR1293" i="3"/>
  <c r="AS1293" i="3"/>
  <c r="AR1294" i="3"/>
  <c r="AS1294" i="3"/>
  <c r="AR1295" i="3"/>
  <c r="AS1295" i="3"/>
  <c r="AR1296" i="3"/>
  <c r="AS1296" i="3"/>
  <c r="AR1297" i="3"/>
  <c r="AS1297" i="3"/>
  <c r="AR1298" i="3"/>
  <c r="AS1298" i="3"/>
  <c r="AR1299" i="3"/>
  <c r="AS1299" i="3"/>
  <c r="AR1300" i="3"/>
  <c r="AS1300" i="3"/>
  <c r="AR1301" i="3"/>
  <c r="AS1301" i="3"/>
  <c r="AR1302" i="3"/>
  <c r="AS1302" i="3"/>
  <c r="AR1303" i="3"/>
  <c r="AS1303" i="3"/>
  <c r="AR1304" i="3"/>
  <c r="AS1304" i="3"/>
  <c r="AR1305" i="3"/>
  <c r="AS1305" i="3"/>
  <c r="AR1306" i="3"/>
  <c r="AS1306" i="3"/>
  <c r="AR1307" i="3"/>
  <c r="AS1307" i="3"/>
  <c r="AR1308" i="3"/>
  <c r="AS1308" i="3"/>
  <c r="AR1309" i="3"/>
  <c r="AS1309" i="3"/>
  <c r="AR1310" i="3"/>
  <c r="AS1310" i="3"/>
  <c r="AR1311" i="3"/>
  <c r="AS1311" i="3"/>
  <c r="AR1312" i="3"/>
  <c r="AS1312" i="3"/>
  <c r="AR1313" i="3"/>
  <c r="AS1313" i="3"/>
  <c r="AR1314" i="3"/>
  <c r="AS1314" i="3"/>
  <c r="AR1315" i="3"/>
  <c r="AS1315" i="3"/>
  <c r="AR1316" i="3"/>
  <c r="AS1316" i="3"/>
  <c r="AR1317" i="3"/>
  <c r="AS1317" i="3"/>
  <c r="AR1318" i="3"/>
  <c r="AS1318" i="3"/>
  <c r="AR1319" i="3"/>
  <c r="AS1319" i="3"/>
  <c r="AR1320" i="3"/>
  <c r="AS1320" i="3"/>
  <c r="AR1321" i="3"/>
  <c r="AS1321" i="3"/>
  <c r="AR1322" i="3"/>
  <c r="AS1322" i="3"/>
  <c r="AR1323" i="3"/>
  <c r="AS1323" i="3"/>
  <c r="AR1324" i="3"/>
  <c r="AS1324" i="3"/>
  <c r="AR1325" i="3"/>
  <c r="AS1325" i="3"/>
  <c r="AR1326" i="3"/>
  <c r="AS1326" i="3"/>
  <c r="AR1327" i="3"/>
  <c r="AS1327" i="3"/>
  <c r="AR1328" i="3"/>
  <c r="AS1328" i="3"/>
  <c r="AR1329" i="3"/>
  <c r="AS1329" i="3"/>
  <c r="AR1330" i="3"/>
  <c r="AS1330" i="3"/>
  <c r="AR1331" i="3"/>
  <c r="AS1331" i="3"/>
  <c r="AR1332" i="3"/>
  <c r="AS1332" i="3"/>
  <c r="AR1333" i="3"/>
  <c r="AS1333" i="3"/>
  <c r="AR1334" i="3"/>
  <c r="AS1334" i="3"/>
  <c r="AR1335" i="3"/>
  <c r="AS1335" i="3"/>
  <c r="AR1336" i="3"/>
  <c r="AS1336" i="3"/>
  <c r="AR1337" i="3"/>
  <c r="AS1337" i="3"/>
  <c r="AR1338" i="3"/>
  <c r="AS1338" i="3"/>
  <c r="AR1339" i="3"/>
  <c r="AS1339" i="3"/>
  <c r="AR1340" i="3"/>
  <c r="AS1340" i="3"/>
  <c r="AR1341" i="3"/>
  <c r="AS1341" i="3"/>
  <c r="AR1342" i="3"/>
  <c r="AS1342" i="3"/>
  <c r="AR1343" i="3"/>
  <c r="AS1343" i="3"/>
  <c r="AR1344" i="3"/>
  <c r="AS1344" i="3"/>
  <c r="AR1345" i="3"/>
  <c r="AS1345" i="3"/>
  <c r="AR1346" i="3"/>
  <c r="AS1346" i="3"/>
  <c r="AR1347" i="3"/>
  <c r="AS1347" i="3"/>
  <c r="AR1348" i="3"/>
  <c r="AS1348" i="3"/>
  <c r="AR1349" i="3"/>
  <c r="AS1349" i="3"/>
  <c r="AR1350" i="3"/>
  <c r="AS1350" i="3"/>
  <c r="AR1351" i="3"/>
  <c r="AS1351" i="3"/>
  <c r="AR1352" i="3"/>
  <c r="AS1352" i="3"/>
  <c r="AR1353" i="3"/>
  <c r="AS1353" i="3"/>
  <c r="AR1354" i="3"/>
  <c r="AS1354" i="3"/>
  <c r="AR1355" i="3"/>
  <c r="AS1355" i="3"/>
  <c r="AR1356" i="3"/>
  <c r="AS1356" i="3"/>
  <c r="AR1357" i="3"/>
  <c r="AS1357" i="3"/>
  <c r="AR1358" i="3"/>
  <c r="AS1358" i="3"/>
  <c r="AR1359" i="3"/>
  <c r="AS1359" i="3"/>
  <c r="AR1360" i="3"/>
  <c r="AS1360" i="3"/>
  <c r="AR1361" i="3"/>
  <c r="AS1361" i="3"/>
  <c r="AR1362" i="3"/>
  <c r="AS1362" i="3"/>
  <c r="AR1363" i="3"/>
  <c r="AS1363" i="3"/>
  <c r="AR1364" i="3"/>
  <c r="AS1364" i="3"/>
  <c r="AR1365" i="3"/>
  <c r="AS1365" i="3"/>
  <c r="AR1366" i="3"/>
  <c r="AS1366" i="3"/>
  <c r="AR1367" i="3"/>
  <c r="AS1367" i="3"/>
  <c r="AR1368" i="3"/>
  <c r="AS1368" i="3"/>
  <c r="AR1369" i="3"/>
  <c r="AS1369" i="3"/>
  <c r="AR1370" i="3"/>
  <c r="AS1370" i="3"/>
  <c r="AR1371" i="3"/>
  <c r="AS1371" i="3"/>
  <c r="AR1372" i="3"/>
  <c r="AS1372" i="3"/>
  <c r="AR1373" i="3"/>
  <c r="AS1373" i="3"/>
  <c r="AR1374" i="3"/>
  <c r="AS1374" i="3"/>
  <c r="AR1375" i="3"/>
  <c r="AS1375" i="3"/>
  <c r="AR1376" i="3"/>
  <c r="AS1376" i="3"/>
  <c r="AR1377" i="3"/>
  <c r="AS1377" i="3"/>
  <c r="AR1378" i="3"/>
  <c r="AS1378" i="3"/>
  <c r="AR1379" i="3"/>
  <c r="AS1379" i="3"/>
  <c r="AR1380" i="3"/>
  <c r="AS1380" i="3"/>
  <c r="AR1381" i="3"/>
  <c r="AS1381" i="3"/>
  <c r="AR1382" i="3"/>
  <c r="AS1382" i="3"/>
  <c r="AR1383" i="3"/>
  <c r="AS1383" i="3"/>
  <c r="AR1384" i="3"/>
  <c r="AS1384" i="3"/>
  <c r="AR1385" i="3"/>
  <c r="AS1385" i="3"/>
  <c r="AR1386" i="3"/>
  <c r="AS1386" i="3"/>
  <c r="AR1387" i="3"/>
  <c r="AS1387" i="3"/>
  <c r="AR1388" i="3"/>
  <c r="AS1388" i="3"/>
  <c r="AR1389" i="3"/>
  <c r="AS1389" i="3"/>
  <c r="AR1390" i="3"/>
  <c r="AS1390" i="3"/>
  <c r="AR1391" i="3"/>
  <c r="AS1391" i="3"/>
  <c r="AR1392" i="3"/>
  <c r="AS1392" i="3"/>
  <c r="AR1393" i="3"/>
  <c r="AS1393" i="3"/>
  <c r="AR1394" i="3"/>
  <c r="AS1394" i="3"/>
  <c r="AR1395" i="3"/>
  <c r="AS1395" i="3"/>
  <c r="AR1396" i="3"/>
  <c r="AS1396" i="3"/>
  <c r="AR1397" i="3"/>
  <c r="AS1397" i="3"/>
  <c r="AR1398" i="3"/>
  <c r="AS1398" i="3"/>
  <c r="AR1399" i="3"/>
  <c r="AS1399" i="3"/>
  <c r="AR1400" i="3"/>
  <c r="AS1400" i="3"/>
  <c r="AR1401" i="3"/>
  <c r="AS1401" i="3"/>
  <c r="AR1402" i="3"/>
  <c r="AS1402" i="3"/>
  <c r="AR1403" i="3"/>
  <c r="AS1403" i="3"/>
  <c r="AR1404" i="3"/>
  <c r="AS1404" i="3"/>
  <c r="AR1405" i="3"/>
  <c r="AS1405" i="3"/>
  <c r="AR1406" i="3"/>
  <c r="AS1406" i="3"/>
  <c r="AR1407" i="3"/>
  <c r="AS1407" i="3"/>
  <c r="AR1408" i="3"/>
  <c r="AS1408" i="3"/>
  <c r="AR1409" i="3"/>
  <c r="AS1409" i="3"/>
  <c r="AR1410" i="3"/>
  <c r="AS1410" i="3"/>
  <c r="AR1411" i="3"/>
  <c r="AS1411" i="3"/>
  <c r="AR1412" i="3"/>
  <c r="AS1412" i="3"/>
  <c r="AR1413" i="3"/>
  <c r="AS1413" i="3"/>
  <c r="AR1414" i="3"/>
  <c r="AS1414" i="3"/>
  <c r="AR1415" i="3"/>
  <c r="AS1415" i="3"/>
  <c r="AR1416" i="3"/>
  <c r="AS1416" i="3"/>
  <c r="AR1417" i="3"/>
  <c r="AS1417" i="3"/>
  <c r="AR1418" i="3"/>
  <c r="AS1418" i="3"/>
  <c r="AR1419" i="3"/>
  <c r="AS1419" i="3"/>
  <c r="AR1420" i="3"/>
  <c r="AS1420" i="3"/>
  <c r="AR1421" i="3"/>
  <c r="AS1421" i="3"/>
  <c r="AR1422" i="3"/>
  <c r="AS1422" i="3"/>
  <c r="AR1423" i="3"/>
  <c r="AS1423" i="3"/>
  <c r="AR1424" i="3"/>
  <c r="AS1424" i="3"/>
  <c r="AR1425" i="3"/>
  <c r="AS1425" i="3"/>
  <c r="AR1426" i="3"/>
  <c r="AS1426" i="3"/>
  <c r="AR1427" i="3"/>
  <c r="AS1427" i="3"/>
  <c r="AR1428" i="3"/>
  <c r="AS1428" i="3"/>
  <c r="AR1429" i="3"/>
  <c r="AS1429" i="3"/>
  <c r="AR1430" i="3"/>
  <c r="AS1430" i="3"/>
  <c r="AR1431" i="3"/>
  <c r="AS1431" i="3"/>
  <c r="AR1432" i="3"/>
  <c r="AS1432" i="3"/>
  <c r="AR1433" i="3"/>
  <c r="AS1433" i="3"/>
  <c r="AR1434" i="3"/>
  <c r="AS1434" i="3"/>
  <c r="AR1435" i="3"/>
  <c r="AS1435" i="3"/>
  <c r="AR1436" i="3"/>
  <c r="AS1436" i="3"/>
  <c r="AR1437" i="3"/>
  <c r="AS1437" i="3"/>
  <c r="AR1438" i="3"/>
  <c r="AS1438" i="3"/>
  <c r="AR1439" i="3"/>
  <c r="AS1439" i="3"/>
  <c r="AR1440" i="3"/>
  <c r="AS1440" i="3"/>
  <c r="AR1441" i="3"/>
  <c r="AS1441" i="3"/>
  <c r="AR1442" i="3"/>
  <c r="AS1442" i="3"/>
  <c r="AR1443" i="3"/>
  <c r="AS1443" i="3"/>
  <c r="AR1444" i="3"/>
  <c r="AS1444" i="3"/>
  <c r="AR1445" i="3"/>
  <c r="AS1445" i="3"/>
  <c r="AR1446" i="3"/>
  <c r="AS1446" i="3"/>
  <c r="AR1447" i="3"/>
  <c r="AS1447" i="3"/>
  <c r="AR1448" i="3"/>
  <c r="AS1448" i="3"/>
  <c r="AR1449" i="3"/>
  <c r="AS1449" i="3"/>
  <c r="AR1450" i="3"/>
  <c r="AS1450" i="3"/>
  <c r="AR1451" i="3"/>
  <c r="AS1451" i="3"/>
  <c r="AR1452" i="3"/>
  <c r="AS1452" i="3"/>
  <c r="AR1453" i="3"/>
  <c r="AS1453" i="3"/>
  <c r="AR1454" i="3"/>
  <c r="AS1454" i="3"/>
  <c r="AR1455" i="3"/>
  <c r="AS1455" i="3"/>
  <c r="AR1456" i="3"/>
  <c r="AS1456" i="3"/>
  <c r="AR1457" i="3"/>
  <c r="AS1457" i="3"/>
  <c r="AR1458" i="3"/>
  <c r="AS1458" i="3"/>
  <c r="AR1459" i="3"/>
  <c r="AS1459" i="3"/>
  <c r="AR1460" i="3"/>
  <c r="AS1460" i="3"/>
  <c r="AR1461" i="3"/>
  <c r="AS1461" i="3"/>
  <c r="AR1462" i="3"/>
  <c r="AS1462" i="3"/>
  <c r="AR1463" i="3"/>
  <c r="AS1463" i="3"/>
  <c r="AR1464" i="3"/>
  <c r="AS1464" i="3"/>
  <c r="AR1465" i="3"/>
  <c r="AS1465" i="3"/>
  <c r="AR1466" i="3"/>
  <c r="AS1466" i="3"/>
  <c r="AR1467" i="3"/>
  <c r="AS1467" i="3"/>
  <c r="AR1468" i="3"/>
  <c r="AS1468" i="3"/>
  <c r="AR1469" i="3"/>
  <c r="AS1469" i="3"/>
  <c r="AR1470" i="3"/>
  <c r="AS1470" i="3"/>
  <c r="AR1471" i="3"/>
  <c r="AS1471" i="3"/>
  <c r="AR1472" i="3"/>
  <c r="AS1472" i="3"/>
  <c r="AR1473" i="3"/>
  <c r="AS1473" i="3"/>
  <c r="AR1474" i="3"/>
  <c r="AS1474" i="3"/>
  <c r="AR1475" i="3"/>
  <c r="AS1475" i="3"/>
  <c r="AR1476" i="3"/>
  <c r="AS1476" i="3"/>
  <c r="AR1477" i="3"/>
  <c r="AS1477" i="3"/>
  <c r="AR1478" i="3"/>
  <c r="AS1478" i="3"/>
  <c r="AR1479" i="3"/>
  <c r="AS1479" i="3"/>
  <c r="AR1480" i="3"/>
  <c r="AS1480" i="3"/>
  <c r="AR1481" i="3"/>
  <c r="AS1481" i="3"/>
  <c r="AR1482" i="3"/>
  <c r="AS1482" i="3"/>
  <c r="AR1483" i="3"/>
  <c r="AS1483" i="3"/>
  <c r="AR1484" i="3"/>
  <c r="AS1484" i="3"/>
  <c r="AR1485" i="3"/>
  <c r="AS1485" i="3"/>
  <c r="AR1486" i="3"/>
  <c r="AS1486" i="3"/>
  <c r="AR1487" i="3"/>
  <c r="AS1487" i="3"/>
  <c r="AR1488" i="3"/>
  <c r="AS1488" i="3"/>
  <c r="AR1489" i="3"/>
  <c r="AS1489" i="3"/>
  <c r="AR1490" i="3"/>
  <c r="AS1490" i="3"/>
  <c r="AR1491" i="3"/>
  <c r="AS1491" i="3"/>
  <c r="AR1492" i="3"/>
  <c r="AS1492" i="3"/>
  <c r="AR1493" i="3"/>
  <c r="AS1493" i="3"/>
  <c r="AR1494" i="3"/>
  <c r="AS1494" i="3"/>
  <c r="AR1495" i="3"/>
  <c r="AS1495" i="3"/>
  <c r="AR1496" i="3"/>
  <c r="AS1496" i="3"/>
  <c r="AR1497" i="3"/>
  <c r="AS1497" i="3"/>
  <c r="AR1498" i="3"/>
  <c r="AS1498" i="3"/>
  <c r="AR1499" i="3"/>
  <c r="AS1499" i="3"/>
  <c r="AR1500" i="3"/>
  <c r="AS1500" i="3"/>
  <c r="AR1501" i="3"/>
  <c r="AS1501" i="3"/>
  <c r="AR1502" i="3"/>
  <c r="AS1502" i="3"/>
  <c r="AR1503" i="3"/>
  <c r="AS1503" i="3"/>
  <c r="AR1504" i="3"/>
  <c r="AS1504" i="3"/>
  <c r="AR1505" i="3"/>
  <c r="AS1505" i="3"/>
  <c r="AR1506" i="3"/>
  <c r="AS1506" i="3"/>
  <c r="AR1507" i="3"/>
  <c r="AS1507" i="3"/>
  <c r="AR1508" i="3"/>
  <c r="AS1508" i="3"/>
  <c r="AR1509" i="3"/>
  <c r="AS1509" i="3"/>
  <c r="AR1510" i="3"/>
  <c r="AS1510" i="3"/>
  <c r="AR1511" i="3"/>
  <c r="AS1511" i="3"/>
  <c r="AR1512" i="3"/>
  <c r="AS1512" i="3"/>
  <c r="AR1513" i="3"/>
  <c r="AS1513" i="3"/>
  <c r="AR1514" i="3"/>
  <c r="AS1514" i="3"/>
  <c r="AR1515" i="3"/>
  <c r="AS1515" i="3"/>
  <c r="AR1516" i="3"/>
  <c r="AS1516" i="3"/>
  <c r="AR1517" i="3"/>
  <c r="AS1517" i="3"/>
  <c r="AR1518" i="3"/>
  <c r="AS1518" i="3"/>
  <c r="AR1519" i="3"/>
  <c r="AS1519" i="3"/>
  <c r="AR1520" i="3"/>
  <c r="AS1520" i="3"/>
  <c r="AR1521" i="3"/>
  <c r="AS1521" i="3"/>
  <c r="AR1522" i="3"/>
  <c r="AS1522" i="3"/>
  <c r="AR1523" i="3"/>
  <c r="AS1523" i="3"/>
  <c r="AR1524" i="3"/>
  <c r="AS1524" i="3"/>
  <c r="AR1525" i="3"/>
  <c r="AS1525" i="3"/>
  <c r="AR1526" i="3"/>
  <c r="AS1526" i="3"/>
  <c r="AR1527" i="3"/>
  <c r="AS1527" i="3"/>
  <c r="AR1528" i="3"/>
  <c r="AS1528" i="3"/>
  <c r="AR1529" i="3"/>
  <c r="AS1529" i="3"/>
  <c r="AR1530" i="3"/>
  <c r="AS1530" i="3"/>
  <c r="AR1531" i="3"/>
  <c r="AS1531" i="3"/>
  <c r="AR1532" i="3"/>
  <c r="AS1532" i="3"/>
  <c r="AR1533" i="3"/>
  <c r="AS1533" i="3"/>
  <c r="AR1534" i="3"/>
  <c r="AS1534" i="3"/>
  <c r="AR1535" i="3"/>
  <c r="AS1535" i="3"/>
  <c r="AR1536" i="3"/>
  <c r="AS1536" i="3"/>
  <c r="AR1537" i="3"/>
  <c r="AS1537" i="3"/>
  <c r="AR1538" i="3"/>
  <c r="AS1538" i="3"/>
  <c r="AR1539" i="3"/>
  <c r="AS1539" i="3"/>
  <c r="AR1540" i="3"/>
  <c r="AS1540" i="3"/>
  <c r="AR1541" i="3"/>
  <c r="AS1541" i="3"/>
  <c r="AR1542" i="3"/>
  <c r="AS1542" i="3"/>
  <c r="AR1543" i="3"/>
  <c r="AS1543" i="3"/>
  <c r="AR1544" i="3"/>
  <c r="AS1544" i="3"/>
  <c r="AR1545" i="3"/>
  <c r="AS1545" i="3"/>
  <c r="AR1546" i="3"/>
  <c r="AS1546" i="3"/>
  <c r="AR1547" i="3"/>
  <c r="AS1547" i="3"/>
  <c r="AR1548" i="3"/>
  <c r="AS1548" i="3"/>
  <c r="AR1549" i="3"/>
  <c r="AS1549" i="3"/>
  <c r="AR1550" i="3"/>
  <c r="AS1550" i="3"/>
  <c r="AR1551" i="3"/>
  <c r="AS1551" i="3"/>
  <c r="AR1552" i="3"/>
  <c r="AS1552" i="3"/>
  <c r="AR1553" i="3"/>
  <c r="AS1553" i="3"/>
  <c r="AR1554" i="3"/>
  <c r="AS1554" i="3"/>
  <c r="AR1555" i="3"/>
  <c r="AS1555" i="3"/>
  <c r="AR1556" i="3"/>
  <c r="AS1556" i="3"/>
  <c r="AR1557" i="3"/>
  <c r="AS1557" i="3"/>
  <c r="AR1558" i="3"/>
  <c r="AS1558" i="3"/>
  <c r="AR1559" i="3"/>
  <c r="AS1559" i="3"/>
  <c r="AR1560" i="3"/>
  <c r="AS1560" i="3"/>
  <c r="AR1561" i="3"/>
  <c r="AS1561" i="3"/>
  <c r="AR1562" i="3"/>
  <c r="AS1562" i="3"/>
  <c r="AR1563" i="3"/>
  <c r="AS1563" i="3"/>
  <c r="AR1564" i="3"/>
  <c r="AS1564" i="3"/>
  <c r="AR1565" i="3"/>
  <c r="AS1565" i="3"/>
  <c r="AR1566" i="3"/>
  <c r="AS1566" i="3"/>
  <c r="AR1567" i="3"/>
  <c r="AS1567" i="3"/>
  <c r="AR1568" i="3"/>
  <c r="AS1568" i="3"/>
  <c r="AR1569" i="3"/>
  <c r="AS1569" i="3"/>
  <c r="AR1570" i="3"/>
  <c r="AS1570" i="3"/>
  <c r="AR1571" i="3"/>
  <c r="AS1571" i="3"/>
  <c r="AR1572" i="3"/>
  <c r="AS1572" i="3"/>
  <c r="AR1573" i="3"/>
  <c r="AS1573" i="3"/>
  <c r="AR1574" i="3"/>
  <c r="AS1574" i="3"/>
  <c r="AR1575" i="3"/>
  <c r="AS1575" i="3"/>
  <c r="AR1576" i="3"/>
  <c r="AS1576" i="3"/>
  <c r="AR1577" i="3"/>
  <c r="AS1577" i="3"/>
  <c r="AR1578" i="3"/>
  <c r="AS1578" i="3"/>
  <c r="AR1579" i="3"/>
  <c r="AS1579" i="3"/>
  <c r="AR1580" i="3"/>
  <c r="AS1580" i="3"/>
  <c r="AR1581" i="3"/>
  <c r="AS1581" i="3"/>
  <c r="AR1582" i="3"/>
  <c r="AS1582" i="3"/>
  <c r="AR1583" i="3"/>
  <c r="AS1583" i="3"/>
  <c r="AR1584" i="3"/>
  <c r="AS1584" i="3"/>
  <c r="AR1585" i="3"/>
  <c r="AS1585" i="3"/>
  <c r="AR1586" i="3"/>
  <c r="AS1586" i="3"/>
  <c r="AR1587" i="3"/>
  <c r="AS1587" i="3"/>
  <c r="AR1588" i="3"/>
  <c r="AS1588" i="3"/>
  <c r="AR1589" i="3"/>
  <c r="AS1589" i="3"/>
  <c r="AR1590" i="3"/>
  <c r="AS1590" i="3"/>
  <c r="AR1591" i="3"/>
  <c r="AS1591" i="3"/>
  <c r="AR1592" i="3"/>
  <c r="AS1592" i="3"/>
  <c r="AR1593" i="3"/>
  <c r="AS1593" i="3"/>
  <c r="AR1594" i="3"/>
  <c r="AS1594" i="3"/>
  <c r="AR1595" i="3"/>
  <c r="AS1595" i="3"/>
  <c r="AR1596" i="3"/>
  <c r="AS1596" i="3"/>
  <c r="AR1597" i="3"/>
  <c r="AS1597" i="3"/>
  <c r="AR1598" i="3"/>
  <c r="AS1598" i="3"/>
  <c r="AR1599" i="3"/>
  <c r="AS1599" i="3"/>
  <c r="AR1600" i="3"/>
  <c r="AS1600" i="3"/>
  <c r="AR1601" i="3"/>
  <c r="AS1601" i="3"/>
  <c r="AR1602" i="3"/>
  <c r="AS1602" i="3"/>
  <c r="AR1603" i="3"/>
  <c r="AS1603" i="3"/>
  <c r="AR1604" i="3"/>
  <c r="AS1604" i="3"/>
  <c r="AR1605" i="3"/>
  <c r="AS1605" i="3"/>
  <c r="AR1606" i="3"/>
  <c r="AS1606" i="3"/>
  <c r="AR1607" i="3"/>
  <c r="AS1607" i="3"/>
  <c r="AR1608" i="3"/>
  <c r="AS1608" i="3"/>
  <c r="AR1609" i="3"/>
  <c r="AS1609" i="3"/>
  <c r="AR1610" i="3"/>
  <c r="AS1610" i="3"/>
  <c r="AR1611" i="3"/>
  <c r="AS1611" i="3"/>
  <c r="AR1612" i="3"/>
  <c r="AS1612" i="3"/>
  <c r="AR1613" i="3"/>
  <c r="AS1613" i="3"/>
  <c r="AR1614" i="3"/>
  <c r="AS1614" i="3"/>
  <c r="AR1615" i="3"/>
  <c r="AS1615" i="3"/>
  <c r="AR1616" i="3"/>
  <c r="AS1616" i="3"/>
  <c r="AR1617" i="3"/>
  <c r="AS1617" i="3"/>
  <c r="AR1618" i="3"/>
  <c r="AS1618" i="3"/>
  <c r="AR1619" i="3"/>
  <c r="AS1619" i="3"/>
  <c r="AR1620" i="3"/>
  <c r="AS1620" i="3"/>
  <c r="AR1621" i="3"/>
  <c r="AS1621" i="3"/>
  <c r="AR1622" i="3"/>
  <c r="AS1622" i="3"/>
  <c r="AR1623" i="3"/>
  <c r="AS1623" i="3"/>
  <c r="AR1624" i="3"/>
  <c r="AS1624" i="3"/>
  <c r="AR1625" i="3"/>
  <c r="AS1625" i="3"/>
  <c r="AR1626" i="3"/>
  <c r="AS1626" i="3"/>
  <c r="AR1627" i="3"/>
  <c r="AS1627" i="3"/>
  <c r="AR1628" i="3"/>
  <c r="AS1628" i="3"/>
  <c r="AR1629" i="3"/>
  <c r="AS1629" i="3"/>
  <c r="AR1630" i="3"/>
  <c r="AS1630" i="3"/>
  <c r="AR1631" i="3"/>
  <c r="AS1631" i="3"/>
  <c r="AR1632" i="3"/>
  <c r="AS1632" i="3"/>
  <c r="AR1633" i="3"/>
  <c r="AS1633" i="3"/>
  <c r="AR1634" i="3"/>
  <c r="AS1634" i="3"/>
  <c r="AR1635" i="3"/>
  <c r="AS1635" i="3"/>
  <c r="AR1636" i="3"/>
  <c r="AS1636" i="3"/>
  <c r="AR1637" i="3"/>
  <c r="AS1637" i="3"/>
  <c r="AR1638" i="3"/>
  <c r="AS1638" i="3"/>
  <c r="AR1639" i="3"/>
  <c r="AS1639" i="3"/>
  <c r="AR1640" i="3"/>
  <c r="AS1640" i="3"/>
  <c r="AR1641" i="3"/>
  <c r="AS1641" i="3"/>
  <c r="AR1642" i="3"/>
  <c r="AS1642" i="3"/>
  <c r="AR1643" i="3"/>
  <c r="AS1643" i="3"/>
  <c r="AR1644" i="3"/>
  <c r="AS1644" i="3"/>
  <c r="AR1645" i="3"/>
  <c r="AS1645" i="3"/>
  <c r="AR1646" i="3"/>
  <c r="AS1646" i="3"/>
  <c r="AR1647" i="3"/>
  <c r="AS1647" i="3"/>
  <c r="AR1648" i="3"/>
  <c r="AS1648" i="3"/>
  <c r="AR1649" i="3"/>
  <c r="AS1649" i="3"/>
  <c r="AR1650" i="3"/>
  <c r="AS1650" i="3"/>
  <c r="AR1651" i="3"/>
  <c r="AS1651" i="3"/>
  <c r="AR1652" i="3"/>
  <c r="AS1652" i="3"/>
  <c r="AR1653" i="3"/>
  <c r="AS1653" i="3"/>
  <c r="AR1654" i="3"/>
  <c r="AS1654" i="3"/>
  <c r="AR1655" i="3"/>
  <c r="AS1655" i="3"/>
  <c r="AR1656" i="3"/>
  <c r="AS1656" i="3"/>
  <c r="AR1657" i="3"/>
  <c r="AS1657" i="3"/>
  <c r="AR1658" i="3"/>
  <c r="AS1658" i="3"/>
  <c r="AR1659" i="3"/>
  <c r="AS1659" i="3"/>
  <c r="AR1660" i="3"/>
  <c r="AS1660" i="3"/>
  <c r="AR1661" i="3"/>
  <c r="AS1661" i="3"/>
  <c r="AR1662" i="3"/>
  <c r="AS1662" i="3"/>
  <c r="AR1663" i="3"/>
  <c r="AS1663" i="3"/>
  <c r="AR1664" i="3"/>
  <c r="AS1664" i="3"/>
  <c r="AR1665" i="3"/>
  <c r="AS1665" i="3"/>
  <c r="AR1666" i="3"/>
  <c r="AS1666" i="3"/>
  <c r="AR1667" i="3"/>
  <c r="AS1667" i="3"/>
  <c r="AR1668" i="3"/>
  <c r="AS1668" i="3"/>
  <c r="AR1669" i="3"/>
  <c r="AS1669" i="3"/>
  <c r="AR1670" i="3"/>
  <c r="AS1670" i="3"/>
  <c r="AR1671" i="3"/>
  <c r="AS1671" i="3"/>
  <c r="AR1672" i="3"/>
  <c r="AS1672" i="3"/>
  <c r="AR1673" i="3"/>
  <c r="AS1673" i="3"/>
  <c r="AR1674" i="3"/>
  <c r="AS1674" i="3"/>
  <c r="AR1675" i="3"/>
  <c r="AS1675" i="3"/>
  <c r="AR1676" i="3"/>
  <c r="AS1676" i="3"/>
  <c r="AR1677" i="3"/>
  <c r="AS1677" i="3"/>
  <c r="AR1678" i="3"/>
  <c r="AS1678" i="3"/>
  <c r="AR1679" i="3"/>
  <c r="AS1679" i="3"/>
  <c r="AR1680" i="3"/>
  <c r="AS1680" i="3"/>
  <c r="AR1681" i="3"/>
  <c r="AS1681" i="3"/>
  <c r="AR1682" i="3"/>
  <c r="AS1682" i="3"/>
  <c r="AR1683" i="3"/>
  <c r="AS1683" i="3"/>
  <c r="AR1684" i="3"/>
  <c r="AS1684" i="3"/>
  <c r="AR1685" i="3"/>
  <c r="AS1685" i="3"/>
  <c r="AR1686" i="3"/>
  <c r="AS1686" i="3"/>
  <c r="AR1687" i="3"/>
  <c r="AS1687" i="3"/>
  <c r="AR1688" i="3"/>
  <c r="AS1688" i="3"/>
  <c r="AR1689" i="3"/>
  <c r="AS1689" i="3"/>
  <c r="AR1690" i="3"/>
  <c r="AS1690" i="3"/>
  <c r="AR1691" i="3"/>
  <c r="AS1691" i="3"/>
  <c r="AR1692" i="3"/>
  <c r="AS1692" i="3"/>
  <c r="AR1693" i="3"/>
  <c r="AS1693" i="3"/>
  <c r="AR1694" i="3"/>
  <c r="AS1694" i="3"/>
  <c r="AR1695" i="3"/>
  <c r="AS1695" i="3"/>
  <c r="AR1696" i="3"/>
  <c r="AS1696" i="3"/>
  <c r="AR1697" i="3"/>
  <c r="AS1697" i="3"/>
  <c r="AR1698" i="3"/>
  <c r="AS1698" i="3"/>
  <c r="AR1699" i="3"/>
  <c r="AS1699" i="3"/>
  <c r="AR1700" i="3"/>
  <c r="AS1700" i="3"/>
  <c r="AR1701" i="3"/>
  <c r="AS1701" i="3"/>
  <c r="AR1702" i="3"/>
  <c r="AS1702" i="3"/>
  <c r="AR1703" i="3"/>
  <c r="AS1703" i="3"/>
  <c r="AR1704" i="3"/>
  <c r="AS1704" i="3"/>
  <c r="AR1705" i="3"/>
  <c r="AS1705" i="3"/>
  <c r="AR1706" i="3"/>
  <c r="AS1706" i="3"/>
  <c r="AR1707" i="3"/>
  <c r="AS1707" i="3"/>
  <c r="AR1708" i="3"/>
  <c r="AS1708" i="3"/>
  <c r="AR1709" i="3"/>
  <c r="AS1709" i="3"/>
  <c r="AR1710" i="3"/>
  <c r="AS1710" i="3"/>
  <c r="AR1711" i="3"/>
  <c r="AS1711" i="3"/>
  <c r="AR1712" i="3"/>
  <c r="AS1712" i="3"/>
  <c r="AR1713" i="3"/>
  <c r="AS1713" i="3"/>
  <c r="AR1714" i="3"/>
  <c r="AS1714" i="3"/>
  <c r="AR1715" i="3"/>
  <c r="AS1715" i="3"/>
  <c r="AR1716" i="3"/>
  <c r="AS1716" i="3"/>
  <c r="AR1717" i="3"/>
  <c r="AS1717" i="3"/>
  <c r="AR1718" i="3"/>
  <c r="AS1718" i="3"/>
  <c r="AR1719" i="3"/>
  <c r="AS1719" i="3"/>
  <c r="AR1720" i="3"/>
  <c r="AS1720" i="3"/>
  <c r="AR1721" i="3"/>
  <c r="AS1721" i="3"/>
  <c r="AR1722" i="3"/>
  <c r="AS1722" i="3"/>
  <c r="AR1723" i="3"/>
  <c r="AS1723" i="3"/>
  <c r="AR1724" i="3"/>
  <c r="AS1724" i="3"/>
  <c r="AR1725" i="3"/>
  <c r="AS1725" i="3"/>
  <c r="AR1726" i="3"/>
  <c r="AS1726" i="3"/>
  <c r="AR1727" i="3"/>
  <c r="AS1727" i="3"/>
  <c r="AR1728" i="3"/>
  <c r="AS1728" i="3"/>
  <c r="AR1729" i="3"/>
  <c r="AS1729" i="3"/>
  <c r="AR1730" i="3"/>
  <c r="AS1730" i="3"/>
  <c r="AR1731" i="3"/>
  <c r="AS1731" i="3"/>
  <c r="AR1732" i="3"/>
  <c r="AS1732" i="3"/>
  <c r="AR1733" i="3"/>
  <c r="AS1733" i="3"/>
  <c r="AR1734" i="3"/>
  <c r="AS1734" i="3"/>
  <c r="AR1735" i="3"/>
  <c r="AS1735" i="3"/>
  <c r="AR1736" i="3"/>
  <c r="AS1736" i="3"/>
  <c r="AR1737" i="3"/>
  <c r="AS1737" i="3"/>
  <c r="AR1738" i="3"/>
  <c r="AS1738" i="3"/>
  <c r="AR1739" i="3"/>
  <c r="AS1739" i="3"/>
  <c r="AR1740" i="3"/>
  <c r="AS1740" i="3"/>
  <c r="AR1741" i="3"/>
  <c r="AS1741" i="3"/>
  <c r="AR1742" i="3"/>
  <c r="AS1742" i="3"/>
  <c r="AR1743" i="3"/>
  <c r="AS1743" i="3"/>
  <c r="AR1744" i="3"/>
  <c r="AS1744" i="3"/>
  <c r="AR1745" i="3"/>
  <c r="AS1745" i="3"/>
  <c r="AR1746" i="3"/>
  <c r="AS1746" i="3"/>
  <c r="AR1747" i="3"/>
  <c r="AS1747" i="3"/>
  <c r="AR1748" i="3"/>
  <c r="AS1748" i="3"/>
  <c r="AR1749" i="3"/>
  <c r="AS1749" i="3"/>
  <c r="AR1750" i="3"/>
  <c r="AS1750" i="3"/>
  <c r="AR1751" i="3"/>
  <c r="AS1751" i="3"/>
  <c r="AR1752" i="3"/>
  <c r="AS1752" i="3"/>
  <c r="AR1753" i="3"/>
  <c r="AS1753" i="3"/>
  <c r="AR1754" i="3"/>
  <c r="AS1754" i="3"/>
  <c r="AR1755" i="3"/>
  <c r="AS1755" i="3"/>
  <c r="AR1756" i="3"/>
  <c r="AS1756" i="3"/>
  <c r="AR1757" i="3"/>
  <c r="AS1757" i="3"/>
  <c r="AR1758" i="3"/>
  <c r="AS1758" i="3"/>
  <c r="AR1759" i="3"/>
  <c r="AS1759" i="3"/>
  <c r="AR1760" i="3"/>
  <c r="AS1760" i="3"/>
  <c r="AR1761" i="3"/>
  <c r="AS1761" i="3"/>
  <c r="AR1762" i="3"/>
  <c r="AS1762" i="3"/>
  <c r="AR1763" i="3"/>
  <c r="AS1763" i="3"/>
  <c r="AR1764" i="3"/>
  <c r="AS1764" i="3"/>
  <c r="AR1765" i="3"/>
  <c r="AS1765" i="3"/>
  <c r="AR1766" i="3"/>
  <c r="AS1766" i="3"/>
  <c r="AR1767" i="3"/>
  <c r="AS1767" i="3"/>
  <c r="AR1768" i="3"/>
  <c r="AS1768" i="3"/>
  <c r="AR1769" i="3"/>
  <c r="AS1769" i="3"/>
  <c r="AR1770" i="3"/>
  <c r="AS1770" i="3"/>
  <c r="AR1771" i="3"/>
  <c r="AS1771" i="3"/>
  <c r="AR1772" i="3"/>
  <c r="AS1772" i="3"/>
  <c r="AR1773" i="3"/>
  <c r="AS1773" i="3"/>
  <c r="AR1774" i="3"/>
  <c r="AS1774" i="3"/>
  <c r="AR1775" i="3"/>
  <c r="AS1775" i="3"/>
  <c r="AR1776" i="3"/>
  <c r="AS1776" i="3"/>
  <c r="AR1777" i="3"/>
  <c r="AS1777" i="3"/>
  <c r="AR1778" i="3"/>
  <c r="AS1778" i="3"/>
  <c r="AR1779" i="3"/>
  <c r="AS1779" i="3"/>
  <c r="AR1780" i="3"/>
  <c r="AS1780" i="3"/>
  <c r="AR1781" i="3"/>
  <c r="AS1781" i="3"/>
  <c r="AR1782" i="3"/>
  <c r="AS1782" i="3"/>
  <c r="AR1783" i="3"/>
  <c r="AS1783" i="3"/>
  <c r="AR1784" i="3"/>
  <c r="AS1784" i="3"/>
  <c r="AR1785" i="3"/>
  <c r="AS1785" i="3"/>
  <c r="AR1786" i="3"/>
  <c r="AS1786" i="3"/>
  <c r="AR1787" i="3"/>
  <c r="AS1787" i="3"/>
  <c r="AR1788" i="3"/>
  <c r="AS1788" i="3"/>
  <c r="AR1789" i="3"/>
  <c r="AS1789" i="3"/>
  <c r="AR1790" i="3"/>
  <c r="AS1790" i="3"/>
  <c r="AR1791" i="3"/>
  <c r="AS1791" i="3"/>
  <c r="AR1792" i="3"/>
  <c r="AS1792" i="3"/>
  <c r="AR1793" i="3"/>
  <c r="AS1793" i="3"/>
  <c r="AR1794" i="3"/>
  <c r="AS1794" i="3"/>
  <c r="AR1795" i="3"/>
  <c r="AS1795" i="3"/>
  <c r="AR1796" i="3"/>
  <c r="AS1796" i="3"/>
  <c r="AR1797" i="3"/>
  <c r="AS1797" i="3"/>
  <c r="AR1798" i="3"/>
  <c r="AS1798" i="3"/>
  <c r="AR1799" i="3"/>
  <c r="AS1799" i="3"/>
  <c r="AR1800" i="3"/>
  <c r="AS1800" i="3"/>
  <c r="AR1801" i="3"/>
  <c r="AS1801" i="3"/>
  <c r="AR1802" i="3"/>
  <c r="AS1802" i="3"/>
  <c r="AR1803" i="3"/>
  <c r="AS1803" i="3"/>
  <c r="AR1804" i="3"/>
  <c r="AS1804" i="3"/>
  <c r="AR1805" i="3"/>
  <c r="AS1805" i="3"/>
  <c r="AR1806" i="3"/>
  <c r="AS1806" i="3"/>
  <c r="AR1807" i="3"/>
  <c r="AS1807" i="3"/>
  <c r="AR1808" i="3"/>
  <c r="AS1808" i="3"/>
  <c r="AR1809" i="3"/>
  <c r="AS1809" i="3"/>
  <c r="AR1810" i="3"/>
  <c r="AS1810" i="3"/>
  <c r="AR1811" i="3"/>
  <c r="AS1811" i="3"/>
  <c r="AR1812" i="3"/>
  <c r="AS1812" i="3"/>
  <c r="AR1813" i="3"/>
  <c r="AS1813" i="3"/>
  <c r="AR1814" i="3"/>
  <c r="AS1814" i="3"/>
  <c r="AR1815" i="3"/>
  <c r="AS1815" i="3"/>
  <c r="AR1816" i="3"/>
  <c r="AS1816" i="3"/>
  <c r="AR1817" i="3"/>
  <c r="AS1817" i="3"/>
  <c r="AR1818" i="3"/>
  <c r="AS1818" i="3"/>
  <c r="AR1819" i="3"/>
  <c r="AS1819" i="3"/>
  <c r="AR1820" i="3"/>
  <c r="AS1820" i="3"/>
  <c r="AR1821" i="3"/>
  <c r="AS1821" i="3"/>
  <c r="AR1822" i="3"/>
  <c r="AS1822" i="3"/>
  <c r="AR1823" i="3"/>
  <c r="AS1823" i="3"/>
  <c r="AR1824" i="3"/>
  <c r="AS1824" i="3"/>
  <c r="AR1825" i="3"/>
  <c r="AS1825" i="3"/>
  <c r="AR1826" i="3"/>
  <c r="AS1826" i="3"/>
  <c r="AR1827" i="3"/>
  <c r="AS1827" i="3"/>
  <c r="AR1828" i="3"/>
  <c r="AS1828" i="3"/>
  <c r="AR1829" i="3"/>
  <c r="AS1829" i="3"/>
  <c r="AR1830" i="3"/>
  <c r="AS1830" i="3"/>
  <c r="AR1831" i="3"/>
  <c r="AS1831" i="3"/>
  <c r="AR1832" i="3"/>
  <c r="AS1832" i="3"/>
  <c r="AR1833" i="3"/>
  <c r="AS1833" i="3"/>
  <c r="AR1834" i="3"/>
  <c r="AS1834" i="3"/>
  <c r="AR1835" i="3"/>
  <c r="AS1835" i="3"/>
  <c r="AR1836" i="3"/>
  <c r="AS1836" i="3"/>
  <c r="AR1837" i="3"/>
  <c r="AS1837" i="3"/>
  <c r="AR1838" i="3"/>
  <c r="AS1838" i="3"/>
  <c r="AR1839" i="3"/>
  <c r="AS1839" i="3"/>
  <c r="AR1840" i="3"/>
  <c r="AS1840" i="3"/>
  <c r="AR1841" i="3"/>
  <c r="AS1841" i="3"/>
  <c r="AR1842" i="3"/>
  <c r="AS1842" i="3"/>
  <c r="AR1843" i="3"/>
  <c r="AS1843" i="3"/>
  <c r="AR1844" i="3"/>
  <c r="AS1844" i="3"/>
  <c r="AR1845" i="3"/>
  <c r="AS1845" i="3"/>
  <c r="AR1846" i="3"/>
  <c r="AS1846" i="3"/>
  <c r="AR1847" i="3"/>
  <c r="AS1847" i="3"/>
  <c r="AR1848" i="3"/>
  <c r="AS1848" i="3"/>
  <c r="AR1849" i="3"/>
  <c r="AS1849" i="3"/>
  <c r="AR1850" i="3"/>
  <c r="AS1850" i="3"/>
  <c r="AR1851" i="3"/>
  <c r="AS1851" i="3"/>
  <c r="AR1852" i="3"/>
  <c r="AS1852" i="3"/>
  <c r="AR1853" i="3"/>
  <c r="AS1853" i="3"/>
  <c r="AR1854" i="3"/>
  <c r="AS1854" i="3"/>
  <c r="AR1855" i="3"/>
  <c r="AS1855" i="3"/>
  <c r="AR1856" i="3"/>
  <c r="AS1856" i="3"/>
  <c r="AR1857" i="3"/>
  <c r="AS1857" i="3"/>
  <c r="AR1858" i="3"/>
  <c r="AS1858" i="3"/>
  <c r="AR1859" i="3"/>
  <c r="AS1859" i="3"/>
  <c r="AR1860" i="3"/>
  <c r="AS1860" i="3"/>
  <c r="AR1861" i="3"/>
  <c r="AS1861" i="3"/>
  <c r="AR1862" i="3"/>
  <c r="AS1862" i="3"/>
  <c r="AR1863" i="3"/>
  <c r="AS1863" i="3"/>
  <c r="AR1864" i="3"/>
  <c r="AS1864" i="3"/>
  <c r="AR1865" i="3"/>
  <c r="AS1865" i="3"/>
  <c r="AR1866" i="3"/>
  <c r="AS1866" i="3"/>
  <c r="AR1867" i="3"/>
  <c r="AS1867" i="3"/>
  <c r="AR1868" i="3"/>
  <c r="AS1868" i="3"/>
  <c r="AR1869" i="3"/>
  <c r="AS1869" i="3"/>
  <c r="AR1870" i="3"/>
  <c r="AS1870" i="3"/>
  <c r="AR1871" i="3"/>
  <c r="AS1871" i="3"/>
  <c r="AR1872" i="3"/>
  <c r="AS1872" i="3"/>
  <c r="AR1873" i="3"/>
  <c r="AS1873" i="3"/>
  <c r="AR1874" i="3"/>
  <c r="AS1874" i="3"/>
  <c r="AR1875" i="3"/>
  <c r="AS1875" i="3"/>
  <c r="AR1876" i="3"/>
  <c r="AS1876" i="3"/>
  <c r="AR1877" i="3"/>
  <c r="AS1877" i="3"/>
  <c r="AR1878" i="3"/>
  <c r="AS1878" i="3"/>
  <c r="AR1879" i="3"/>
  <c r="AS1879" i="3"/>
  <c r="AR1880" i="3"/>
  <c r="AS1880" i="3"/>
  <c r="AR1881" i="3"/>
  <c r="AS1881" i="3"/>
  <c r="AR1882" i="3"/>
  <c r="AS1882" i="3"/>
  <c r="AR1883" i="3"/>
  <c r="AS1883" i="3"/>
  <c r="AR1884" i="3"/>
  <c r="AS1884" i="3"/>
  <c r="AR1885" i="3"/>
  <c r="AS1885" i="3"/>
  <c r="AR1886" i="3"/>
  <c r="AS1886" i="3"/>
  <c r="AR1887" i="3"/>
  <c r="AS1887" i="3"/>
  <c r="AR1888" i="3"/>
  <c r="AS1888" i="3"/>
  <c r="AR1889" i="3"/>
  <c r="AS1889" i="3"/>
  <c r="AR1890" i="3"/>
  <c r="AS1890" i="3"/>
  <c r="AR1891" i="3"/>
  <c r="AS1891" i="3"/>
  <c r="AR1892" i="3"/>
  <c r="AS1892" i="3"/>
  <c r="AR1893" i="3"/>
  <c r="AS1893" i="3"/>
  <c r="AR1894" i="3"/>
  <c r="AS1894" i="3"/>
  <c r="AR1895" i="3"/>
  <c r="AS1895" i="3"/>
  <c r="AR1896" i="3"/>
  <c r="AS1896" i="3"/>
  <c r="AR1897" i="3"/>
  <c r="AS1897" i="3"/>
  <c r="AR1898" i="3"/>
  <c r="AS1898" i="3"/>
  <c r="AR1899" i="3"/>
  <c r="AS1899" i="3"/>
  <c r="AR1900" i="3"/>
  <c r="AS1900" i="3"/>
  <c r="AR1901" i="3"/>
  <c r="AS1901" i="3"/>
  <c r="AR1902" i="3"/>
  <c r="AS1902" i="3"/>
  <c r="AR1903" i="3"/>
  <c r="AS1903" i="3"/>
  <c r="AR1904" i="3"/>
  <c r="AS1904" i="3"/>
  <c r="AR1905" i="3"/>
  <c r="AS1905" i="3"/>
  <c r="AR1906" i="3"/>
  <c r="AS1906" i="3"/>
  <c r="AR1907" i="3"/>
  <c r="AS1907" i="3"/>
  <c r="AR1908" i="3"/>
  <c r="AS1908" i="3"/>
  <c r="AR1909" i="3"/>
  <c r="AS1909" i="3"/>
  <c r="AR1910" i="3"/>
  <c r="AS1910" i="3"/>
  <c r="AR1911" i="3"/>
  <c r="AS1911" i="3"/>
  <c r="AR1912" i="3"/>
  <c r="AS1912" i="3"/>
  <c r="AR1913" i="3"/>
  <c r="AS1913" i="3"/>
  <c r="AR1914" i="3"/>
  <c r="AS1914" i="3"/>
  <c r="AR1915" i="3"/>
  <c r="AS1915" i="3"/>
  <c r="AR1916" i="3"/>
  <c r="AS1916" i="3"/>
  <c r="AR1917" i="3"/>
  <c r="AS1917" i="3"/>
  <c r="AR1918" i="3"/>
  <c r="AS1918" i="3"/>
  <c r="AR1919" i="3"/>
  <c r="AS1919" i="3"/>
  <c r="AR1920" i="3"/>
  <c r="AS1920" i="3"/>
  <c r="AR1921" i="3"/>
  <c r="AS1921" i="3"/>
  <c r="AR1922" i="3"/>
  <c r="AS1922" i="3"/>
  <c r="AR1923" i="3"/>
  <c r="AS1923" i="3"/>
  <c r="AR1924" i="3"/>
  <c r="AS1924" i="3"/>
  <c r="AR1925" i="3"/>
  <c r="AS1925" i="3"/>
  <c r="AR1926" i="3"/>
  <c r="AS1926" i="3"/>
  <c r="AR1927" i="3"/>
  <c r="AS1927" i="3"/>
  <c r="AR1928" i="3"/>
  <c r="AS1928" i="3"/>
  <c r="AR1929" i="3"/>
  <c r="AS1929" i="3"/>
  <c r="AR1930" i="3"/>
  <c r="AS1930" i="3"/>
  <c r="AR1931" i="3"/>
  <c r="AS1931" i="3"/>
  <c r="AR1932" i="3"/>
  <c r="AS1932" i="3"/>
  <c r="AR1933" i="3"/>
  <c r="AS1933" i="3"/>
  <c r="AR1934" i="3"/>
  <c r="AS1934" i="3"/>
  <c r="AR1935" i="3"/>
  <c r="AS1935" i="3"/>
  <c r="AR1936" i="3"/>
  <c r="AS1936" i="3"/>
  <c r="AR1937" i="3"/>
  <c r="AS1937" i="3"/>
  <c r="AR1938" i="3"/>
  <c r="AS1938" i="3"/>
  <c r="AR1939" i="3"/>
  <c r="AS1939" i="3"/>
  <c r="AR1940" i="3"/>
  <c r="AS1940" i="3"/>
  <c r="AR1941" i="3"/>
  <c r="AS1941" i="3"/>
  <c r="AR1942" i="3"/>
  <c r="AS1942" i="3"/>
  <c r="AR1943" i="3"/>
  <c r="AS1943" i="3"/>
  <c r="AR1944" i="3"/>
  <c r="AS1944" i="3"/>
  <c r="AR1945" i="3"/>
  <c r="AS1945" i="3"/>
  <c r="AR1946" i="3"/>
  <c r="AS1946" i="3"/>
  <c r="AR1947" i="3"/>
  <c r="AS1947" i="3"/>
  <c r="AR1948" i="3"/>
  <c r="AS1948" i="3"/>
  <c r="AR1949" i="3"/>
  <c r="AS1949" i="3"/>
  <c r="AR1950" i="3"/>
  <c r="AS1950" i="3"/>
  <c r="AR1951" i="3"/>
  <c r="AS1951" i="3"/>
  <c r="AR1952" i="3"/>
  <c r="AS1952" i="3"/>
  <c r="AR1953" i="3"/>
  <c r="AS1953" i="3"/>
  <c r="AR1954" i="3"/>
  <c r="AS1954" i="3"/>
  <c r="AR1955" i="3"/>
  <c r="AS1955" i="3"/>
  <c r="AR1956" i="3"/>
  <c r="AS1956" i="3"/>
  <c r="AR1957" i="3"/>
  <c r="AS1957" i="3"/>
  <c r="AR1958" i="3"/>
  <c r="AS1958" i="3"/>
  <c r="AR1959" i="3"/>
  <c r="AS1959" i="3"/>
  <c r="AR1960" i="3"/>
  <c r="AS1960" i="3"/>
  <c r="AR1961" i="3"/>
  <c r="AS1961" i="3"/>
  <c r="AR1962" i="3"/>
  <c r="AS1962" i="3"/>
  <c r="AR1963" i="3"/>
  <c r="AS1963" i="3"/>
  <c r="AR1964" i="3"/>
  <c r="AS1964" i="3"/>
  <c r="AR1965" i="3"/>
  <c r="AS1965" i="3"/>
  <c r="AR1966" i="3"/>
  <c r="AS1966" i="3"/>
  <c r="AR1967" i="3"/>
  <c r="AS1967" i="3"/>
  <c r="AR1968" i="3"/>
  <c r="AS1968" i="3"/>
  <c r="AR1969" i="3"/>
  <c r="AS1969" i="3"/>
  <c r="AR1970" i="3"/>
  <c r="AS1970" i="3"/>
  <c r="AR1971" i="3"/>
  <c r="AS1971" i="3"/>
  <c r="AR1972" i="3"/>
  <c r="AS1972" i="3"/>
  <c r="AR1973" i="3"/>
  <c r="AS1973" i="3"/>
  <c r="AQ1897" i="3"/>
  <c r="AQ1972" i="3"/>
  <c r="AQ1966" i="3"/>
  <c r="AQ1963" i="3"/>
  <c r="AQ1962" i="3"/>
  <c r="AQ1958" i="3"/>
  <c r="AQ1952" i="3"/>
  <c r="AQ1938" i="3"/>
  <c r="AQ1937" i="3"/>
  <c r="AQ1936" i="3"/>
  <c r="AQ1932" i="3"/>
  <c r="AQ1930" i="3"/>
  <c r="AQ1929" i="3"/>
  <c r="AQ1926" i="3"/>
  <c r="AQ1911" i="3"/>
  <c r="AQ1910" i="3"/>
  <c r="AQ1906" i="3"/>
  <c r="AQ1904" i="3"/>
  <c r="AQ1901" i="3"/>
  <c r="AQ1898" i="3"/>
  <c r="AQ1895" i="3"/>
  <c r="AQ1892" i="3"/>
  <c r="AQ1887" i="3"/>
  <c r="AQ1884" i="3"/>
  <c r="AQ1878" i="3"/>
  <c r="AQ1875" i="3"/>
  <c r="AQ1869" i="3"/>
  <c r="AQ1862" i="3"/>
  <c r="AQ1860" i="3"/>
  <c r="AQ1859" i="3"/>
  <c r="AQ1853" i="3"/>
  <c r="AQ1852" i="3"/>
  <c r="AQ1851" i="3"/>
  <c r="AQ1845" i="3"/>
  <c r="AQ1842" i="3"/>
  <c r="AQ1841" i="3"/>
  <c r="AQ1840" i="3"/>
  <c r="AQ1839" i="3"/>
  <c r="AQ1838" i="3"/>
  <c r="AQ1836" i="3"/>
  <c r="AQ1834" i="3"/>
  <c r="AQ1830" i="3"/>
  <c r="AQ1829" i="3"/>
  <c r="AQ1827" i="3"/>
  <c r="AQ1825" i="3"/>
  <c r="AQ1822" i="3"/>
  <c r="AQ1820" i="3"/>
  <c r="AQ1816" i="3"/>
  <c r="AQ1813" i="3"/>
  <c r="AQ1809" i="3"/>
  <c r="AQ1807" i="3"/>
  <c r="AQ1804" i="3"/>
  <c r="AQ1791" i="3"/>
  <c r="AQ1783" i="3"/>
  <c r="AQ1781" i="3"/>
  <c r="AQ1779" i="3"/>
  <c r="AQ1775" i="3"/>
  <c r="AQ1771" i="3"/>
  <c r="AQ1769" i="3"/>
  <c r="AQ1767" i="3"/>
  <c r="AQ1757" i="3"/>
  <c r="AQ1754" i="3"/>
  <c r="AQ1752" i="3"/>
  <c r="AQ1728" i="3"/>
  <c r="AQ1722" i="3"/>
  <c r="AQ1721" i="3"/>
  <c r="AQ1719" i="3"/>
  <c r="AQ1716" i="3"/>
  <c r="AQ1712" i="3"/>
  <c r="AQ1711" i="3"/>
  <c r="AQ1706" i="3"/>
  <c r="AQ1705" i="3"/>
  <c r="AQ1701" i="3"/>
  <c r="AQ1698" i="3"/>
  <c r="AQ1692" i="3"/>
  <c r="AQ1687" i="3"/>
  <c r="AQ1683" i="3"/>
  <c r="AQ1679" i="3"/>
  <c r="AQ1672" i="3"/>
  <c r="AQ1665" i="3"/>
  <c r="AQ1650" i="3"/>
  <c r="AQ1646" i="3"/>
  <c r="AQ1641" i="3"/>
  <c r="AQ1640" i="3"/>
  <c r="AQ1633" i="3"/>
  <c r="AQ1632" i="3"/>
  <c r="AQ1630" i="3"/>
  <c r="AQ1627" i="3"/>
  <c r="AQ1626" i="3"/>
  <c r="AQ1625" i="3"/>
  <c r="AQ1624" i="3"/>
  <c r="AQ1623" i="3"/>
  <c r="AQ1622" i="3"/>
  <c r="AQ1620" i="3"/>
  <c r="AQ1619" i="3"/>
  <c r="AQ1618" i="3"/>
  <c r="AQ1617" i="3"/>
  <c r="AQ1616" i="3"/>
  <c r="AQ1613" i="3"/>
  <c r="AQ1608" i="3"/>
  <c r="AQ1607" i="3"/>
  <c r="AQ1605" i="3"/>
  <c r="AQ1604" i="3"/>
  <c r="AQ1600" i="3"/>
  <c r="AQ1598" i="3"/>
  <c r="AQ1594" i="3"/>
  <c r="AQ1588" i="3"/>
  <c r="AQ1586" i="3"/>
  <c r="AQ1583" i="3"/>
  <c r="AQ1581" i="3"/>
  <c r="AQ1576" i="3"/>
  <c r="AQ1573" i="3"/>
  <c r="AQ1572" i="3"/>
  <c r="AQ1571" i="3"/>
  <c r="AQ1567" i="3"/>
  <c r="AQ1566" i="3"/>
  <c r="AQ1564" i="3"/>
  <c r="AQ1559" i="3"/>
  <c r="AQ1555" i="3"/>
  <c r="AQ1554" i="3"/>
  <c r="AQ1552" i="3"/>
  <c r="AQ1548" i="3"/>
  <c r="AQ1547" i="3"/>
  <c r="AQ1541" i="3"/>
  <c r="AQ1540" i="3"/>
  <c r="AQ1537" i="3"/>
  <c r="AQ1532" i="3"/>
  <c r="AQ1526" i="3"/>
  <c r="AQ1521" i="3"/>
  <c r="AQ1515" i="3"/>
  <c r="AQ1511" i="3"/>
  <c r="AQ1507" i="3"/>
  <c r="AQ1505" i="3"/>
  <c r="AQ1503" i="3"/>
  <c r="AQ1499" i="3"/>
  <c r="AQ1492" i="3"/>
  <c r="AQ1491" i="3"/>
  <c r="AQ1489" i="3"/>
  <c r="AQ1487" i="3"/>
  <c r="AQ1486" i="3"/>
  <c r="AQ1484" i="3"/>
  <c r="AQ1457" i="3"/>
  <c r="AQ1456" i="3"/>
  <c r="AQ1450" i="3"/>
  <c r="AQ1448" i="3"/>
  <c r="AQ1445" i="3"/>
  <c r="AQ1442" i="3"/>
  <c r="AQ1437" i="3"/>
  <c r="AQ1435" i="3"/>
  <c r="AQ1433" i="3"/>
  <c r="AQ1426" i="3"/>
  <c r="AQ1424" i="3"/>
  <c r="AQ1419" i="3"/>
  <c r="AQ1416" i="3"/>
  <c r="AQ1412" i="3"/>
  <c r="AQ1398" i="3"/>
  <c r="AQ1394" i="3"/>
  <c r="AQ1386" i="3"/>
  <c r="AQ1382" i="3"/>
  <c r="AQ1380" i="3"/>
  <c r="AQ1377" i="3"/>
  <c r="AQ1374" i="3"/>
  <c r="AQ1371" i="3"/>
  <c r="AQ1370" i="3"/>
  <c r="AQ1364" i="3"/>
  <c r="AQ1362" i="3"/>
  <c r="AQ1357" i="3"/>
  <c r="AQ1351" i="3"/>
  <c r="AQ1349" i="3"/>
  <c r="AQ1336" i="3"/>
  <c r="AQ1335" i="3"/>
  <c r="AQ1331" i="3"/>
  <c r="AQ1325" i="3"/>
  <c r="AQ1324" i="3"/>
  <c r="AQ1322" i="3"/>
  <c r="AQ1314" i="3"/>
  <c r="AQ1310" i="3"/>
  <c r="AQ1304" i="3"/>
  <c r="AQ1300" i="3"/>
  <c r="AQ1296" i="3"/>
  <c r="AQ1290" i="3"/>
  <c r="AQ1289" i="3"/>
  <c r="AQ1284" i="3"/>
  <c r="AQ1281" i="3"/>
  <c r="AQ1275" i="3"/>
  <c r="AQ1267" i="3"/>
  <c r="AQ1266" i="3"/>
  <c r="AQ1264" i="3"/>
  <c r="AQ1263" i="3"/>
  <c r="AQ1262" i="3"/>
  <c r="AQ1258" i="3"/>
  <c r="AQ1252" i="3"/>
  <c r="AQ1251" i="3"/>
  <c r="AQ1250" i="3"/>
  <c r="AQ1239" i="3"/>
  <c r="AQ1233" i="3"/>
  <c r="AQ1230" i="3"/>
  <c r="AQ1228" i="3"/>
  <c r="AQ1217" i="3"/>
  <c r="AQ1215" i="3"/>
  <c r="AQ1212" i="3"/>
  <c r="AQ1208" i="3"/>
  <c r="AQ1204" i="3"/>
  <c r="AQ1196" i="3"/>
  <c r="AQ1192" i="3"/>
  <c r="AQ1191" i="3"/>
  <c r="AQ1190" i="3"/>
  <c r="AQ1188" i="3"/>
  <c r="AQ1182" i="3"/>
  <c r="AQ1180" i="3"/>
  <c r="AQ1178" i="3"/>
  <c r="AQ1177" i="3"/>
  <c r="AQ1171" i="3"/>
  <c r="AQ1170" i="3"/>
  <c r="AQ1169" i="3"/>
  <c r="AQ1168" i="3"/>
  <c r="AQ1163" i="3"/>
  <c r="AQ1161" i="3"/>
  <c r="AQ1159" i="3"/>
  <c r="AQ1158" i="3"/>
  <c r="AQ1157" i="3"/>
  <c r="AQ1151" i="3"/>
  <c r="AQ1148" i="3"/>
  <c r="AQ1146" i="3"/>
  <c r="AQ1141" i="3"/>
  <c r="AQ1138" i="3"/>
  <c r="AQ1135" i="3"/>
  <c r="AQ1132" i="3"/>
  <c r="AQ1128" i="3"/>
  <c r="AQ1125" i="3"/>
  <c r="AQ1124" i="3"/>
  <c r="AQ1121" i="3"/>
  <c r="AQ1116" i="3"/>
  <c r="AQ1114" i="3"/>
  <c r="AQ1112" i="3"/>
  <c r="AQ1109" i="3"/>
  <c r="AQ1108" i="3"/>
  <c r="AQ1106" i="3"/>
  <c r="AQ1105" i="3"/>
  <c r="AQ1103" i="3"/>
  <c r="AQ1101" i="3"/>
  <c r="AQ1097" i="3"/>
  <c r="AQ1095" i="3"/>
  <c r="AQ1093" i="3"/>
  <c r="AQ1091" i="3"/>
  <c r="AQ1088" i="3"/>
  <c r="AQ1085" i="3"/>
  <c r="AQ1083" i="3"/>
  <c r="AQ1080" i="3"/>
  <c r="AQ1078" i="3"/>
  <c r="AQ1075" i="3"/>
  <c r="AQ1073" i="3"/>
  <c r="AQ1071" i="3"/>
  <c r="AQ1068" i="3"/>
  <c r="AQ1064" i="3"/>
  <c r="AQ1057" i="3"/>
  <c r="AQ1055" i="3"/>
  <c r="AQ1053" i="3"/>
  <c r="AQ1050" i="3"/>
  <c r="AQ1048" i="3"/>
  <c r="AQ1046" i="3"/>
  <c r="AQ1041" i="3"/>
  <c r="AQ1036" i="3"/>
  <c r="AQ1030" i="3"/>
  <c r="AQ1027" i="3"/>
  <c r="AQ1022" i="3"/>
  <c r="AQ1021" i="3"/>
  <c r="AQ1015" i="3"/>
  <c r="AQ1014" i="3"/>
  <c r="AQ1012" i="3"/>
  <c r="AQ1006" i="3"/>
  <c r="AQ1004" i="3"/>
  <c r="AQ998" i="3"/>
  <c r="AQ995" i="3"/>
  <c r="AQ992" i="3"/>
  <c r="AQ988" i="3"/>
  <c r="AQ986" i="3"/>
  <c r="AQ984" i="3"/>
  <c r="AQ983" i="3"/>
  <c r="AQ973" i="3"/>
  <c r="AQ969" i="3"/>
  <c r="AQ968" i="3"/>
  <c r="AQ966" i="3"/>
  <c r="AQ962" i="3"/>
  <c r="AQ949" i="3"/>
  <c r="AQ942" i="3"/>
  <c r="AQ934" i="3"/>
  <c r="AQ932" i="3"/>
  <c r="AQ929" i="3"/>
  <c r="AQ923" i="3"/>
  <c r="AQ915" i="3"/>
  <c r="AQ914" i="3"/>
  <c r="AQ912" i="3"/>
  <c r="AQ905" i="3"/>
  <c r="AQ902" i="3"/>
  <c r="AQ900" i="3"/>
  <c r="AQ899" i="3"/>
  <c r="AQ896" i="3"/>
  <c r="AQ890" i="3"/>
  <c r="AQ886" i="3"/>
  <c r="AQ884" i="3"/>
  <c r="AQ881" i="3"/>
  <c r="AQ880" i="3"/>
  <c r="AQ874" i="3"/>
  <c r="AQ873" i="3"/>
  <c r="AQ872" i="3"/>
  <c r="AQ871" i="3"/>
  <c r="AQ870" i="3"/>
  <c r="AQ869" i="3"/>
  <c r="AQ865" i="3"/>
  <c r="AQ864" i="3"/>
  <c r="AQ863" i="3"/>
  <c r="AQ862" i="3"/>
  <c r="AQ861" i="3"/>
  <c r="AQ858" i="3"/>
  <c r="AQ857" i="3"/>
  <c r="AQ856" i="3"/>
  <c r="AQ854" i="3"/>
  <c r="AQ853" i="3"/>
  <c r="AQ850" i="3"/>
  <c r="AQ848" i="3"/>
  <c r="AQ847" i="3"/>
  <c r="AQ845" i="3"/>
  <c r="AQ844" i="3"/>
  <c r="AQ843" i="3"/>
  <c r="AQ842" i="3"/>
  <c r="AQ841" i="3"/>
  <c r="AQ840" i="3"/>
  <c r="AQ839" i="3"/>
  <c r="AQ836" i="3"/>
  <c r="AQ835" i="3"/>
  <c r="AQ834" i="3"/>
  <c r="AQ833" i="3"/>
  <c r="AQ832" i="3"/>
  <c r="AQ831" i="3"/>
  <c r="AQ830" i="3"/>
  <c r="AQ827" i="3"/>
  <c r="AQ824" i="3"/>
  <c r="AQ818" i="3"/>
  <c r="AQ814" i="3"/>
  <c r="AQ811" i="3"/>
  <c r="AQ810" i="3"/>
  <c r="AQ806" i="3"/>
  <c r="AQ802" i="3"/>
  <c r="AQ798" i="3"/>
  <c r="AQ795" i="3"/>
  <c r="AQ793" i="3"/>
  <c r="AQ792" i="3"/>
  <c r="AQ789" i="3"/>
  <c r="AQ787" i="3"/>
  <c r="AQ785" i="3"/>
  <c r="AQ780" i="3"/>
  <c r="AQ778" i="3"/>
  <c r="AQ772" i="3"/>
  <c r="AQ768" i="3"/>
  <c r="AQ765" i="3"/>
  <c r="AQ762" i="3"/>
  <c r="AQ761" i="3"/>
  <c r="AQ737" i="3"/>
  <c r="AQ735" i="3"/>
  <c r="AQ730" i="3"/>
  <c r="AQ729" i="3"/>
  <c r="AQ722" i="3"/>
  <c r="AQ702" i="3"/>
  <c r="AQ690" i="3"/>
  <c r="AQ686" i="3"/>
  <c r="AQ678" i="3"/>
  <c r="AQ670" i="3"/>
  <c r="AQ668" i="3"/>
  <c r="AQ666" i="3"/>
  <c r="AQ665" i="3"/>
  <c r="AQ659" i="3"/>
  <c r="AQ657" i="3"/>
  <c r="AQ653" i="3"/>
  <c r="AQ649" i="3"/>
  <c r="AQ645" i="3"/>
  <c r="AQ642" i="3"/>
  <c r="AQ637" i="3"/>
  <c r="AQ636" i="3"/>
  <c r="AQ595" i="3"/>
  <c r="AQ583" i="3"/>
  <c r="AQ581" i="3"/>
  <c r="AQ579" i="3"/>
  <c r="AQ578" i="3"/>
  <c r="AQ575" i="3"/>
  <c r="AQ572" i="3"/>
  <c r="AQ570" i="3"/>
  <c r="AQ567" i="3"/>
  <c r="AQ563" i="3"/>
  <c r="AQ551" i="3"/>
  <c r="AQ548" i="3"/>
  <c r="AQ539" i="3"/>
  <c r="AQ528" i="3"/>
  <c r="AQ527" i="3"/>
  <c r="AQ525" i="3"/>
  <c r="AQ515" i="3"/>
  <c r="AQ512" i="3"/>
  <c r="AQ510" i="3"/>
  <c r="AQ499" i="3"/>
  <c r="AQ495" i="3"/>
  <c r="AQ493" i="3"/>
  <c r="AQ491" i="3"/>
  <c r="AQ488" i="3"/>
  <c r="AQ473" i="3"/>
  <c r="AQ471" i="3"/>
  <c r="AQ468" i="3"/>
  <c r="AQ464" i="3"/>
  <c r="AQ460" i="3"/>
  <c r="AQ456" i="3"/>
  <c r="AQ453" i="3"/>
  <c r="AQ451" i="3"/>
  <c r="AQ446" i="3"/>
  <c r="AQ432" i="3"/>
  <c r="AQ425" i="3"/>
  <c r="AQ423" i="3"/>
  <c r="AQ418" i="3"/>
  <c r="AQ411" i="3"/>
  <c r="AQ408" i="3"/>
  <c r="AQ406" i="3"/>
  <c r="AQ402" i="3"/>
  <c r="AQ397" i="3"/>
  <c r="AQ391" i="3"/>
  <c r="AQ389" i="3"/>
  <c r="AQ385" i="3"/>
  <c r="AQ381" i="3"/>
  <c r="AQ376" i="3"/>
  <c r="AQ364" i="3"/>
  <c r="AQ358" i="3"/>
  <c r="AQ355" i="3"/>
  <c r="AQ347" i="3"/>
  <c r="AQ345" i="3"/>
  <c r="AQ342" i="3"/>
  <c r="AQ340" i="3"/>
  <c r="AQ338" i="3"/>
  <c r="AQ334" i="3"/>
  <c r="AQ312" i="3"/>
  <c r="AQ301" i="3"/>
  <c r="AQ295" i="3"/>
  <c r="AQ288" i="3"/>
  <c r="AQ284" i="3"/>
  <c r="AQ280" i="3"/>
  <c r="AQ278" i="3"/>
  <c r="AQ276" i="3"/>
  <c r="AQ273" i="3"/>
  <c r="AQ270" i="3"/>
  <c r="AQ253" i="3"/>
  <c r="AQ251" i="3"/>
  <c r="AQ242" i="3"/>
  <c r="AQ234" i="3"/>
  <c r="AQ233" i="3"/>
  <c r="AQ227" i="3"/>
  <c r="AQ220" i="3"/>
  <c r="AQ217" i="3"/>
  <c r="AQ212" i="3"/>
  <c r="AQ206" i="3"/>
  <c r="AQ196" i="3"/>
  <c r="AQ192" i="3"/>
  <c r="AQ179" i="3"/>
  <c r="AQ174" i="3"/>
  <c r="AQ168" i="3"/>
  <c r="AQ166" i="3"/>
  <c r="AQ161" i="3"/>
  <c r="AQ158" i="3"/>
  <c r="AQ156" i="3"/>
  <c r="AQ152" i="3"/>
  <c r="AQ148" i="3"/>
  <c r="AQ144" i="3"/>
  <c r="AQ138" i="3"/>
  <c r="AQ116" i="3"/>
  <c r="AQ105" i="3"/>
  <c r="AQ101" i="3"/>
  <c r="AQ100" i="3"/>
  <c r="AQ98" i="3"/>
  <c r="AQ93" i="3"/>
  <c r="AQ89" i="3"/>
  <c r="AQ85" i="3"/>
  <c r="AQ82" i="3"/>
  <c r="AQ80" i="3"/>
  <c r="AQ78" i="3"/>
  <c r="AQ74" i="3"/>
  <c r="AQ71" i="3"/>
  <c r="AQ66" i="3"/>
  <c r="AQ62" i="3"/>
  <c r="AQ61" i="3"/>
  <c r="AQ56" i="3"/>
  <c r="AQ51" i="3"/>
  <c r="AQ49" i="3"/>
  <c r="AQ47" i="3"/>
  <c r="AQ45" i="3"/>
  <c r="AQ43" i="3"/>
  <c r="AQ38" i="3"/>
  <c r="AQ37" i="3"/>
  <c r="AQ36" i="3"/>
  <c r="AQ34" i="3"/>
  <c r="AQ31" i="3"/>
  <c r="AQ30" i="3"/>
  <c r="AQ28" i="3"/>
  <c r="AQ25" i="3"/>
  <c r="AQ24" i="3"/>
  <c r="AQ20" i="3"/>
  <c r="AQ16" i="3"/>
  <c r="AQ14" i="3"/>
  <c r="AQ8" i="3"/>
  <c r="AQ6" i="3"/>
  <c r="AS5" i="3"/>
  <c r="AR5" i="3"/>
  <c r="AQ1406" i="3" l="1"/>
  <c r="AQ1401" i="3"/>
  <c r="AQ964" i="3"/>
  <c r="AQ1438" i="3" l="1"/>
  <c r="H6" i="9" l="1"/>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 i="9"/>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5" i="8"/>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 i="9"/>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5" i="8"/>
  <c r="C5" i="7" l="1"/>
  <c r="D5" i="7" s="1"/>
  <c r="C6" i="7"/>
  <c r="D6" i="7" s="1"/>
  <c r="C7" i="7"/>
  <c r="D7" i="7" s="1"/>
  <c r="C8" i="7"/>
  <c r="D8" i="7" s="1"/>
  <c r="C9" i="7"/>
  <c r="D9" i="7" s="1"/>
  <c r="C10" i="7"/>
  <c r="D10" i="7" s="1"/>
  <c r="C11" i="7"/>
  <c r="D11" i="7" s="1"/>
  <c r="C12" i="7"/>
  <c r="D12" i="7" s="1"/>
  <c r="C13" i="7"/>
  <c r="D13" i="7" s="1"/>
  <c r="C14" i="7"/>
  <c r="D14" i="7" s="1"/>
  <c r="C15" i="7"/>
  <c r="D15" i="7" s="1"/>
  <c r="C16" i="7"/>
  <c r="D16" i="7" s="1"/>
  <c r="C17" i="7"/>
  <c r="D17" i="7" s="1"/>
  <c r="C18" i="7"/>
  <c r="D18" i="7" s="1"/>
  <c r="C19" i="7"/>
  <c r="D19" i="7" s="1"/>
  <c r="C20" i="7"/>
  <c r="D20" i="7" s="1"/>
  <c r="C21" i="7"/>
  <c r="D21" i="7" s="1"/>
  <c r="C22" i="7"/>
  <c r="D22" i="7" s="1"/>
  <c r="C23" i="7"/>
  <c r="D23" i="7" s="1"/>
  <c r="C24" i="7"/>
  <c r="D24" i="7" s="1"/>
  <c r="C25" i="7"/>
  <c r="D25" i="7" s="1"/>
  <c r="C26" i="7"/>
  <c r="D26" i="7" s="1"/>
  <c r="C27" i="7"/>
  <c r="D27" i="7" s="1"/>
  <c r="C28" i="7"/>
  <c r="D28" i="7" s="1"/>
  <c r="C29" i="7"/>
  <c r="D29" i="7" s="1"/>
  <c r="C30" i="7"/>
  <c r="D30" i="7" s="1"/>
  <c r="C31" i="7"/>
  <c r="D31" i="7" s="1"/>
  <c r="C32" i="7"/>
  <c r="D32" i="7" s="1"/>
  <c r="C33" i="7"/>
  <c r="D33" i="7" s="1"/>
  <c r="C34" i="7"/>
  <c r="D34" i="7" s="1"/>
  <c r="C35" i="7"/>
  <c r="D35" i="7" s="1"/>
  <c r="C36" i="7"/>
  <c r="D36" i="7" s="1"/>
  <c r="C37" i="7"/>
  <c r="D37" i="7" s="1"/>
  <c r="C38" i="7"/>
  <c r="D38" i="7" s="1"/>
  <c r="C39" i="7"/>
  <c r="D39" i="7" s="1"/>
  <c r="C40" i="7"/>
  <c r="D40" i="7" s="1"/>
  <c r="C41" i="7"/>
  <c r="D41" i="7" s="1"/>
  <c r="C42" i="7"/>
  <c r="D42" i="7" s="1"/>
  <c r="C43" i="7"/>
  <c r="D43" i="7" s="1"/>
  <c r="C44" i="7"/>
  <c r="D44" i="7" s="1"/>
  <c r="C45" i="7"/>
  <c r="D45" i="7" s="1"/>
  <c r="C46" i="7"/>
  <c r="D46" i="7" s="1"/>
  <c r="C47" i="7"/>
  <c r="D47" i="7" s="1"/>
  <c r="C48" i="7"/>
  <c r="D48" i="7" s="1"/>
  <c r="C49" i="7"/>
  <c r="D49" i="7" s="1"/>
  <c r="C50" i="7"/>
  <c r="D50" i="7" s="1"/>
  <c r="C51" i="7"/>
  <c r="D51" i="7" s="1"/>
  <c r="C52" i="7"/>
  <c r="D52" i="7" s="1"/>
  <c r="C53" i="7"/>
  <c r="D53" i="7" s="1"/>
  <c r="C54" i="7"/>
  <c r="D54" i="7" s="1"/>
  <c r="C55" i="7"/>
  <c r="D55" i="7" s="1"/>
  <c r="C56" i="7"/>
  <c r="D56" i="7" s="1"/>
  <c r="C57" i="7"/>
  <c r="D57" i="7" s="1"/>
  <c r="C58" i="7"/>
  <c r="D58" i="7" s="1"/>
  <c r="C59" i="7"/>
  <c r="D59" i="7" s="1"/>
  <c r="C60" i="7"/>
  <c r="D60" i="7" s="1"/>
  <c r="C61" i="7"/>
  <c r="D61" i="7" s="1"/>
  <c r="C62" i="7"/>
  <c r="D62" i="7" s="1"/>
  <c r="C63" i="7"/>
  <c r="D63" i="7" s="1"/>
  <c r="C64" i="7"/>
  <c r="D64" i="7" s="1"/>
  <c r="C65" i="7"/>
  <c r="D65" i="7" s="1"/>
  <c r="C66" i="7"/>
  <c r="D66" i="7" s="1"/>
  <c r="C67" i="7"/>
  <c r="D67" i="7" s="1"/>
  <c r="C68" i="7"/>
  <c r="D68" i="7" s="1"/>
  <c r="C69" i="7"/>
  <c r="D69" i="7" s="1"/>
  <c r="C70" i="7"/>
  <c r="D70" i="7" s="1"/>
  <c r="C71" i="7"/>
  <c r="D71" i="7" s="1"/>
  <c r="C72" i="7"/>
  <c r="D72" i="7" s="1"/>
  <c r="C73" i="7"/>
  <c r="D73" i="7" s="1"/>
  <c r="C74" i="7"/>
  <c r="D74" i="7" s="1"/>
  <c r="C75" i="7"/>
  <c r="D75" i="7" s="1"/>
  <c r="C76" i="7"/>
  <c r="D76" i="7" s="1"/>
  <c r="C77" i="7"/>
  <c r="D77" i="7" s="1"/>
  <c r="C78" i="7"/>
  <c r="D78" i="7" s="1"/>
  <c r="C79" i="7"/>
  <c r="D79" i="7" s="1"/>
  <c r="C80" i="7"/>
  <c r="D80" i="7" s="1"/>
  <c r="C81" i="7"/>
  <c r="D81" i="7" s="1"/>
  <c r="C82" i="7"/>
  <c r="D82" i="7" s="1"/>
  <c r="C83" i="7"/>
  <c r="D83" i="7" s="1"/>
  <c r="C84" i="7"/>
  <c r="D84" i="7" s="1"/>
  <c r="C85" i="7"/>
  <c r="D85" i="7" s="1"/>
  <c r="C86" i="7"/>
  <c r="D86" i="7" s="1"/>
  <c r="C87" i="7"/>
  <c r="D87" i="7" s="1"/>
  <c r="C88" i="7"/>
  <c r="D88" i="7" s="1"/>
  <c r="C89" i="7"/>
  <c r="D89" i="7" s="1"/>
  <c r="C90" i="7"/>
  <c r="D90" i="7" s="1"/>
  <c r="C91" i="7"/>
  <c r="D91" i="7" s="1"/>
  <c r="C92" i="7"/>
  <c r="D92" i="7" s="1"/>
  <c r="C93" i="7"/>
  <c r="D93" i="7" s="1"/>
  <c r="C94" i="7"/>
  <c r="D94" i="7" s="1"/>
  <c r="C95" i="7"/>
  <c r="D95" i="7" s="1"/>
  <c r="C96" i="7"/>
  <c r="D96" i="7" s="1"/>
  <c r="C97" i="7"/>
  <c r="D97" i="7" s="1"/>
  <c r="C98" i="7"/>
  <c r="D98" i="7" s="1"/>
  <c r="C99" i="7"/>
  <c r="D99" i="7" s="1"/>
  <c r="C100" i="7"/>
  <c r="D100" i="7" s="1"/>
  <c r="C101" i="7"/>
  <c r="D101" i="7" s="1"/>
  <c r="C102" i="7"/>
  <c r="D102" i="7" s="1"/>
  <c r="C103" i="7"/>
  <c r="D103" i="7" s="1"/>
  <c r="C104" i="7"/>
  <c r="D104" i="7" s="1"/>
  <c r="C105" i="7"/>
  <c r="D105" i="7" s="1"/>
  <c r="C106" i="7"/>
  <c r="D106" i="7" s="1"/>
  <c r="C107" i="7"/>
  <c r="D107" i="7" s="1"/>
  <c r="C108" i="7"/>
  <c r="D108" i="7" s="1"/>
  <c r="C109" i="7"/>
  <c r="D109" i="7" s="1"/>
  <c r="C110" i="7"/>
  <c r="D110" i="7" s="1"/>
  <c r="C111" i="7"/>
  <c r="D111" i="7" s="1"/>
  <c r="C112" i="7"/>
  <c r="D112" i="7" s="1"/>
  <c r="C113" i="7"/>
  <c r="D113" i="7" s="1"/>
  <c r="C114" i="7"/>
  <c r="D114" i="7" s="1"/>
  <c r="C115" i="7"/>
  <c r="D115" i="7" s="1"/>
  <c r="C116" i="7"/>
  <c r="D116" i="7" s="1"/>
  <c r="C117" i="7"/>
  <c r="D117" i="7" s="1"/>
  <c r="C118" i="7"/>
  <c r="D118" i="7" s="1"/>
  <c r="C119" i="7"/>
  <c r="D119" i="7" s="1"/>
  <c r="C120" i="7"/>
  <c r="D120" i="7" s="1"/>
  <c r="C121" i="7"/>
  <c r="D121" i="7" s="1"/>
  <c r="C122" i="7"/>
  <c r="D122" i="7" s="1"/>
  <c r="C123" i="7"/>
  <c r="D123" i="7" s="1"/>
  <c r="C124" i="7"/>
  <c r="D124" i="7" s="1"/>
  <c r="C125" i="7"/>
  <c r="D125" i="7" s="1"/>
  <c r="C126" i="7"/>
  <c r="D126" i="7" s="1"/>
  <c r="C127" i="7"/>
  <c r="D127" i="7" s="1"/>
  <c r="C128" i="7"/>
  <c r="D128" i="7" s="1"/>
  <c r="C129" i="7"/>
  <c r="D129" i="7" s="1"/>
  <c r="C130" i="7"/>
  <c r="D130" i="7" s="1"/>
  <c r="C131" i="7"/>
  <c r="D131" i="7" s="1"/>
  <c r="C132" i="7"/>
  <c r="D132" i="7" s="1"/>
  <c r="C133" i="7"/>
  <c r="D133" i="7" s="1"/>
  <c r="C134" i="7"/>
  <c r="D134" i="7" s="1"/>
  <c r="C135" i="7"/>
  <c r="D135" i="7" s="1"/>
  <c r="C136" i="7"/>
  <c r="D136" i="7" s="1"/>
  <c r="C137" i="7"/>
  <c r="D137" i="7" s="1"/>
  <c r="C138" i="7"/>
  <c r="D138" i="7" s="1"/>
  <c r="C139" i="7"/>
  <c r="D139" i="7" s="1"/>
  <c r="C140" i="7"/>
  <c r="D140" i="7" s="1"/>
  <c r="C141" i="7"/>
  <c r="D141" i="7" s="1"/>
  <c r="C142" i="7"/>
  <c r="D142" i="7" s="1"/>
  <c r="C143" i="7"/>
  <c r="D143" i="7" s="1"/>
  <c r="C144" i="7"/>
  <c r="D144" i="7" s="1"/>
  <c r="C145" i="7"/>
  <c r="D145" i="7" s="1"/>
  <c r="C146" i="7"/>
  <c r="D146" i="7" s="1"/>
  <c r="C147" i="7"/>
  <c r="D147" i="7" s="1"/>
  <c r="C148" i="7"/>
  <c r="D148" i="7" s="1"/>
  <c r="C149" i="7"/>
  <c r="D149" i="7" s="1"/>
  <c r="C150" i="7"/>
  <c r="D150" i="7" s="1"/>
  <c r="C151" i="7"/>
  <c r="D151" i="7" s="1"/>
  <c r="C152" i="7"/>
  <c r="D152" i="7" s="1"/>
  <c r="C153" i="7"/>
  <c r="D153" i="7" s="1"/>
  <c r="C154" i="7"/>
  <c r="D154" i="7" s="1"/>
  <c r="C155" i="7"/>
  <c r="D155" i="7" s="1"/>
  <c r="C156" i="7"/>
  <c r="D156" i="7" s="1"/>
  <c r="C157" i="7"/>
  <c r="D157" i="7" s="1"/>
  <c r="C158" i="7"/>
  <c r="D158" i="7" s="1"/>
  <c r="C159" i="7"/>
  <c r="D159" i="7" s="1"/>
  <c r="C160" i="7"/>
  <c r="D160" i="7" s="1"/>
  <c r="C161" i="7"/>
  <c r="D161" i="7" s="1"/>
  <c r="C162" i="7"/>
  <c r="D162" i="7" s="1"/>
  <c r="C163" i="7"/>
  <c r="D163" i="7" s="1"/>
  <c r="C164" i="7"/>
  <c r="D164" i="7" s="1"/>
  <c r="C165" i="7"/>
  <c r="D165" i="7" s="1"/>
  <c r="C166" i="7"/>
  <c r="D166" i="7" s="1"/>
  <c r="C167" i="7"/>
  <c r="D167" i="7" s="1"/>
  <c r="C168" i="7"/>
  <c r="D168" i="7" s="1"/>
  <c r="C169" i="7"/>
  <c r="D169" i="7" s="1"/>
  <c r="C170" i="7"/>
  <c r="D170" i="7" s="1"/>
  <c r="C171" i="7"/>
  <c r="D171" i="7" s="1"/>
  <c r="C172" i="7"/>
  <c r="D172" i="7" s="1"/>
  <c r="C173" i="7"/>
  <c r="D173" i="7" s="1"/>
  <c r="C174" i="7"/>
  <c r="D174" i="7" s="1"/>
  <c r="C175" i="7"/>
  <c r="D175" i="7" s="1"/>
  <c r="C176" i="7"/>
  <c r="D176" i="7" s="1"/>
  <c r="C177" i="7"/>
  <c r="D177" i="7" s="1"/>
  <c r="C178" i="7"/>
  <c r="D178" i="7" s="1"/>
  <c r="C179" i="7"/>
  <c r="D179" i="7" s="1"/>
  <c r="C180" i="7"/>
  <c r="D180" i="7" s="1"/>
  <c r="C4" i="7"/>
  <c r="D4" i="7" s="1"/>
  <c r="A7" i="5" l="1"/>
  <c r="AM1779" i="3" l="1"/>
  <c r="AM1757" i="3"/>
  <c r="AM1632" i="3"/>
  <c r="AK773" i="3" l="1"/>
  <c r="AQ773" i="3" s="1"/>
  <c r="G138" i="1" l="1"/>
  <c r="AQ5" i="2" l="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AK311" i="2" l="1"/>
  <c r="AK310" i="2"/>
  <c r="AQ310" i="2" s="1"/>
  <c r="AK288" i="2"/>
  <c r="AQ287" i="2" s="1"/>
  <c r="AK262" i="2"/>
  <c r="AQ258" i="2" s="1"/>
  <c r="AK234" i="2"/>
  <c r="AQ234" i="2" s="1"/>
  <c r="AK233" i="2"/>
  <c r="AQ233" i="2" s="1"/>
  <c r="AK229" i="2"/>
  <c r="AK228" i="2"/>
  <c r="AK227" i="2"/>
  <c r="AK224" i="2"/>
  <c r="AK223" i="2"/>
  <c r="AK221" i="2"/>
  <c r="AK220" i="2"/>
  <c r="AK219" i="2"/>
  <c r="AK218" i="2"/>
  <c r="AK62" i="2"/>
  <c r="AQ54" i="2" s="1"/>
  <c r="AK26" i="2"/>
  <c r="AQ24" i="2" s="1"/>
  <c r="M144" i="1"/>
  <c r="AQ203" i="2" l="1"/>
  <c r="AQ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bjlinbeiheng</author>
  </authors>
  <commentList>
    <comment ref="E2" authorId="0" shapeId="0" xr:uid="{00000000-0006-0000-0000-000001000000}">
      <text>
        <r>
          <rPr>
            <b/>
            <sz val="9"/>
            <color indexed="81"/>
            <rFont val="宋体"/>
            <family val="3"/>
            <charset val="134"/>
          </rPr>
          <t>bjlinbeiheng:</t>
        </r>
        <r>
          <rPr>
            <sz val="9"/>
            <color indexed="81"/>
            <rFont val="宋体"/>
            <family val="3"/>
            <charset val="134"/>
          </rPr>
          <t xml:space="preserve">
详见右下方表格。</t>
        </r>
      </text>
    </comment>
  </commentList>
</comments>
</file>

<file path=xl/sharedStrings.xml><?xml version="1.0" encoding="utf-8"?>
<sst xmlns="http://schemas.openxmlformats.org/spreadsheetml/2006/main" count="24659" uniqueCount="3428">
  <si>
    <t>一级类目</t>
    <phoneticPr fontId="3" type="noConversion"/>
  </si>
  <si>
    <t>二级类目</t>
    <phoneticPr fontId="3" type="noConversion"/>
  </si>
  <si>
    <t>三级类目</t>
    <phoneticPr fontId="3" type="noConversion"/>
  </si>
  <si>
    <t>计算方式</t>
    <phoneticPr fontId="3" type="noConversion"/>
  </si>
  <si>
    <t>户外投放（非地产）</t>
  </si>
  <si>
    <t>地铁</t>
  </si>
  <si>
    <t>投放费用</t>
  </si>
  <si>
    <t>3. 其他（非地产）</t>
  </si>
  <si>
    <t>地铁</t>
    <phoneticPr fontId="3" type="noConversion"/>
  </si>
  <si>
    <t>制作费用</t>
  </si>
  <si>
    <t>机场</t>
  </si>
  <si>
    <t>投放费用</t>
    <phoneticPr fontId="3" type="noConversion"/>
  </si>
  <si>
    <t>机场</t>
    <phoneticPr fontId="3" type="noConversion"/>
  </si>
  <si>
    <t>制作费用</t>
    <phoneticPr fontId="3" type="noConversion"/>
  </si>
  <si>
    <t>户外投放（非地产）</t>
    <phoneticPr fontId="3" type="noConversion"/>
  </si>
  <si>
    <t>楼宇LED大屏</t>
  </si>
  <si>
    <t>户外投放（地产）</t>
  </si>
  <si>
    <t>LED投放</t>
  </si>
  <si>
    <t>5. 其他（地产）</t>
  </si>
  <si>
    <t>灯箱投放</t>
  </si>
  <si>
    <t>闸道投放</t>
  </si>
  <si>
    <t>其他投放</t>
    <phoneticPr fontId="3" type="noConversion"/>
  </si>
  <si>
    <t>明星/嘉宾邀请</t>
  </si>
  <si>
    <t>曾黎</t>
  </si>
  <si>
    <t>陈铭</t>
  </si>
  <si>
    <t>陈正飞</t>
  </si>
  <si>
    <t>范志毅</t>
  </si>
  <si>
    <t>韩东</t>
  </si>
  <si>
    <t>韩雪</t>
  </si>
  <si>
    <t>姜思达</t>
  </si>
  <si>
    <t>蒋方舟</t>
  </si>
  <si>
    <t>黎贝卡</t>
  </si>
  <si>
    <t>李大霄</t>
  </si>
  <si>
    <t>李乐皓</t>
  </si>
  <si>
    <t>李锐</t>
  </si>
  <si>
    <t>梁文道</t>
  </si>
  <si>
    <t>卢正雨</t>
  </si>
  <si>
    <t>穆衫伯男</t>
  </si>
  <si>
    <t>潘怡良</t>
  </si>
  <si>
    <t>潘粤明</t>
  </si>
  <si>
    <t>其他嘉宾</t>
  </si>
  <si>
    <t>青山周平</t>
  </si>
  <si>
    <t>瞿广慈</t>
  </si>
  <si>
    <t>史航</t>
  </si>
  <si>
    <t>苏恋雅</t>
  </si>
  <si>
    <t>王琳凯</t>
  </si>
  <si>
    <t>王潇</t>
  </si>
  <si>
    <t>王筱沫</t>
  </si>
  <si>
    <t>王自如</t>
  </si>
  <si>
    <t>魏坤琳（Dr.魏）</t>
  </si>
  <si>
    <t>吴伯凡</t>
  </si>
  <si>
    <t>吴晓波</t>
  </si>
  <si>
    <t>武大靖</t>
  </si>
  <si>
    <t>袁硕</t>
  </si>
  <si>
    <t>在峰&amp;黄莺</t>
  </si>
  <si>
    <t>张梓琳</t>
  </si>
  <si>
    <t>嘉宾邀请</t>
  </si>
  <si>
    <t>商品采购</t>
  </si>
  <si>
    <t>活动物料</t>
  </si>
  <si>
    <t>考拉物料</t>
    <phoneticPr fontId="3" type="noConversion"/>
  </si>
  <si>
    <t>味央物料</t>
    <phoneticPr fontId="3" type="noConversion"/>
  </si>
  <si>
    <t>活动物料</t>
    <phoneticPr fontId="3" type="noConversion"/>
  </si>
  <si>
    <t>严选物料</t>
    <phoneticPr fontId="3" type="noConversion"/>
  </si>
  <si>
    <t>其他物料</t>
    <phoneticPr fontId="3" type="noConversion"/>
  </si>
  <si>
    <t>礼品</t>
  </si>
  <si>
    <t>考拉礼品</t>
    <phoneticPr fontId="3" type="noConversion"/>
  </si>
  <si>
    <t>1. 礼品</t>
  </si>
  <si>
    <t>王三三周边</t>
    <phoneticPr fontId="3" type="noConversion"/>
  </si>
  <si>
    <t>味央礼品</t>
    <phoneticPr fontId="3" type="noConversion"/>
  </si>
  <si>
    <t>商品采购</t>
    <phoneticPr fontId="3" type="noConversion"/>
  </si>
  <si>
    <t>礼品</t>
    <phoneticPr fontId="3" type="noConversion"/>
  </si>
  <si>
    <t>严选礼品</t>
    <phoneticPr fontId="3" type="noConversion"/>
  </si>
  <si>
    <t>其他礼品</t>
    <phoneticPr fontId="3" type="noConversion"/>
  </si>
  <si>
    <t>奖金/红包</t>
  </si>
  <si>
    <t>奖金</t>
  </si>
  <si>
    <t>线上传播（非地产）</t>
  </si>
  <si>
    <t>KOL发稿</t>
    <phoneticPr fontId="3" type="noConversion"/>
  </si>
  <si>
    <t>个人</t>
    <phoneticPr fontId="3" type="noConversion"/>
  </si>
  <si>
    <t>2. 劳务</t>
  </si>
  <si>
    <t>KOL发稿</t>
  </si>
  <si>
    <t>公司</t>
    <phoneticPr fontId="3" type="noConversion"/>
  </si>
  <si>
    <t>粉丝头条</t>
    <phoneticPr fontId="3" type="noConversion"/>
  </si>
  <si>
    <t>媒体约稿</t>
    <phoneticPr fontId="3" type="noConversion"/>
  </si>
  <si>
    <t>线上传播（地产）</t>
  </si>
  <si>
    <t>渠道电开</t>
  </si>
  <si>
    <t>不回访</t>
    <phoneticPr fontId="3" type="noConversion"/>
  </si>
  <si>
    <t>回访</t>
    <phoneticPr fontId="3" type="noConversion"/>
  </si>
  <si>
    <t>UV</t>
    <phoneticPr fontId="3" type="noConversion"/>
  </si>
  <si>
    <t>微信推送</t>
    <phoneticPr fontId="3" type="noConversion"/>
  </si>
  <si>
    <t>程序安装</t>
  </si>
  <si>
    <t>其他</t>
    <phoneticPr fontId="3" type="noConversion"/>
  </si>
  <si>
    <t>线上素材制作</t>
  </si>
  <si>
    <t>H5制作</t>
  </si>
  <si>
    <t>配音</t>
    <phoneticPr fontId="3" type="noConversion"/>
  </si>
  <si>
    <t>线上素材制作</t>
    <phoneticPr fontId="3" type="noConversion"/>
  </si>
  <si>
    <t>视频拍摄</t>
    <phoneticPr fontId="3" type="noConversion"/>
  </si>
  <si>
    <t>视频拍摄</t>
  </si>
  <si>
    <t>员工报销</t>
    <phoneticPr fontId="3" type="noConversion"/>
  </si>
  <si>
    <t>直播</t>
    <phoneticPr fontId="3" type="noConversion"/>
  </si>
  <si>
    <t>个人</t>
  </si>
  <si>
    <t>公司</t>
  </si>
  <si>
    <t>撰稿</t>
    <phoneticPr fontId="3" type="noConversion"/>
  </si>
  <si>
    <t>线下活动（地产）</t>
  </si>
  <si>
    <t>案场活动</t>
  </si>
  <si>
    <t>风水</t>
  </si>
  <si>
    <t>购物市场</t>
  </si>
  <si>
    <t>瓜果采摘</t>
  </si>
  <si>
    <t>户外运动</t>
  </si>
  <si>
    <t>精致生活体验系列</t>
  </si>
  <si>
    <t>咖啡品鉴</t>
  </si>
  <si>
    <t>论坛</t>
  </si>
  <si>
    <t>绿植花艺</t>
  </si>
  <si>
    <t>其他</t>
  </si>
  <si>
    <t>亲子活动</t>
  </si>
  <si>
    <t>味央私宴</t>
  </si>
  <si>
    <t>艺术活动</t>
  </si>
  <si>
    <t>易起回家</t>
  </si>
  <si>
    <t>音乐活动</t>
  </si>
  <si>
    <t>主题沙龙</t>
  </si>
  <si>
    <t>进驻餐点</t>
  </si>
  <si>
    <t>下午茶</t>
  </si>
  <si>
    <t>早餐</t>
  </si>
  <si>
    <t>进驻费</t>
  </si>
  <si>
    <t>企业</t>
  </si>
  <si>
    <t>4. 人员成本（仅限地产）</t>
  </si>
  <si>
    <t>商超</t>
  </si>
  <si>
    <t>商圈</t>
  </si>
  <si>
    <t>社区</t>
  </si>
  <si>
    <t>写字楼</t>
  </si>
  <si>
    <t>影院</t>
  </si>
  <si>
    <t>看房团</t>
  </si>
  <si>
    <t>餐费</t>
  </si>
  <si>
    <t>大巴</t>
  </si>
  <si>
    <t>中巴</t>
  </si>
  <si>
    <t>媒体车马费</t>
    <phoneticPr fontId="3" type="noConversion"/>
  </si>
  <si>
    <t>意向/渠道客户邀请</t>
  </si>
  <si>
    <t>渠道客户</t>
    <phoneticPr fontId="3" type="noConversion"/>
  </si>
  <si>
    <t>意向/渠道客户邀请</t>
    <phoneticPr fontId="3" type="noConversion"/>
  </si>
  <si>
    <t>意向客户</t>
  </si>
  <si>
    <t>线下活动（非地产）</t>
  </si>
  <si>
    <t>场地租赁</t>
  </si>
  <si>
    <t>会场搭建及服务</t>
  </si>
  <si>
    <t>活动报批</t>
  </si>
  <si>
    <t>看车团</t>
  </si>
  <si>
    <t>公证服务</t>
  </si>
  <si>
    <t>设备租赁</t>
  </si>
  <si>
    <t>调研服务</t>
  </si>
  <si>
    <t>各类目的填写格式及计算</t>
    <phoneticPr fontId="3" type="noConversion"/>
  </si>
  <si>
    <t>1. 礼品</t>
    <phoneticPr fontId="3" type="noConversion"/>
  </si>
  <si>
    <t>2. 劳务</t>
    <phoneticPr fontId="3" type="noConversion"/>
  </si>
  <si>
    <t>3. 其他（非地产）</t>
    <phoneticPr fontId="3" type="noConversion"/>
  </si>
  <si>
    <t>5. 其他（地产）</t>
    <phoneticPr fontId="3" type="noConversion"/>
  </si>
  <si>
    <t>4. 人员成本（仅限地产）</t>
    <phoneticPr fontId="3" type="noConversion"/>
  </si>
  <si>
    <t>申请金额</t>
    <phoneticPr fontId="3" type="noConversion"/>
  </si>
  <si>
    <t>申请人填写</t>
  </si>
  <si>
    <t>发票类别</t>
    <phoneticPr fontId="3" type="noConversion"/>
  </si>
  <si>
    <t>无需填写</t>
    <phoneticPr fontId="3" type="noConversion"/>
  </si>
  <si>
    <t>增值税专用发票</t>
    <phoneticPr fontId="3" type="noConversion"/>
  </si>
  <si>
    <t>增值税普通发票</t>
    <phoneticPr fontId="3" type="noConversion"/>
  </si>
  <si>
    <t>其他</t>
    <phoneticPr fontId="3" type="noConversion"/>
  </si>
  <si>
    <t>增值税发票税率</t>
    <phoneticPr fontId="3" type="noConversion"/>
  </si>
  <si>
    <t>税率由财务添加列表后，业务从列表中选择</t>
    <phoneticPr fontId="3" type="noConversion"/>
  </si>
  <si>
    <t>个人所得税金额</t>
    <phoneticPr fontId="3" type="noConversion"/>
  </si>
  <si>
    <t>系统生成</t>
    <phoneticPr fontId="3" type="noConversion"/>
  </si>
  <si>
    <t>=申请金额*财务设定的“礼品”税率</t>
    <phoneticPr fontId="3" type="noConversion"/>
  </si>
  <si>
    <t>按照劳务个税的计算公式计算</t>
    <phoneticPr fontId="3" type="noConversion"/>
  </si>
  <si>
    <t>公司总成本（含增值税）</t>
    <phoneticPr fontId="3" type="noConversion"/>
  </si>
  <si>
    <t>=申请金额+个人所得税金额</t>
    <phoneticPr fontId="3" type="noConversion"/>
  </si>
  <si>
    <t>=申请金额</t>
    <phoneticPr fontId="3" type="noConversion"/>
  </si>
  <si>
    <t>=申请金额</t>
  </si>
  <si>
    <t>=申请金额*（1+财务设定“楼盘人员成本加成比例”）</t>
    <phoneticPr fontId="3" type="noConversion"/>
  </si>
  <si>
    <t>=申请金额*（1+财务设定“楼盘执行加成比例”）</t>
    <phoneticPr fontId="3" type="noConversion"/>
  </si>
  <si>
    <t>公司总成本（不含增值税）</t>
    <phoneticPr fontId="3" type="noConversion"/>
  </si>
  <si>
    <t>等于上一行</t>
    <phoneticPr fontId="3" type="noConversion"/>
  </si>
  <si>
    <t>=申请金额/（1+增值税发票税率），如为普通发票，则直接等于申请金额。</t>
    <phoneticPr fontId="3" type="noConversion"/>
  </si>
  <si>
    <t>=公司总成本(含增值税)/(1+财务设定“楼盘人员成本增值税税率”)</t>
    <phoneticPr fontId="3" type="noConversion"/>
  </si>
  <si>
    <t>=公司总成本(含增值税)/(1+财务设定“楼盘执行增值税税率”)</t>
    <phoneticPr fontId="3" type="noConversion"/>
  </si>
  <si>
    <t>立项管理</t>
  </si>
  <si>
    <t>执行管理</t>
    <phoneticPr fontId="3" type="noConversion"/>
  </si>
  <si>
    <t>基本信息</t>
    <phoneticPr fontId="3" type="noConversion"/>
  </si>
  <si>
    <t>收入合同信息</t>
    <phoneticPr fontId="3" type="noConversion"/>
  </si>
  <si>
    <t>公司成本合计</t>
    <phoneticPr fontId="3" type="noConversion"/>
  </si>
  <si>
    <t>申请明细</t>
    <phoneticPr fontId="3" type="noConversion"/>
  </si>
  <si>
    <t>成本收入比</t>
    <phoneticPr fontId="3" type="noConversion"/>
  </si>
  <si>
    <t>立项编号</t>
    <phoneticPr fontId="3" type="noConversion"/>
  </si>
  <si>
    <t>申请人</t>
    <phoneticPr fontId="3" type="noConversion"/>
  </si>
  <si>
    <t>项目名称</t>
    <phoneticPr fontId="3" type="noConversion"/>
  </si>
  <si>
    <t>收入合同号</t>
    <phoneticPr fontId="3" type="noConversion"/>
  </si>
  <si>
    <t>收入金额</t>
    <phoneticPr fontId="3" type="noConversion"/>
  </si>
  <si>
    <t>广告直客</t>
    <phoneticPr fontId="3" type="noConversion"/>
  </si>
  <si>
    <t>广告代理</t>
    <phoneticPr fontId="3" type="noConversion"/>
  </si>
  <si>
    <t>合同类型</t>
    <phoneticPr fontId="3" type="noConversion"/>
  </si>
  <si>
    <t>开始日期</t>
    <phoneticPr fontId="3" type="noConversion"/>
  </si>
  <si>
    <t>结束日期</t>
    <phoneticPr fontId="3" type="noConversion"/>
  </si>
  <si>
    <t>归属部门</t>
    <phoneticPr fontId="3" type="noConversion"/>
  </si>
  <si>
    <t>返点比例</t>
    <phoneticPr fontId="3" type="noConversion"/>
  </si>
  <si>
    <t>成本是否抵扣返点基数（是/否）</t>
    <phoneticPr fontId="3" type="noConversion"/>
  </si>
  <si>
    <t>是否提供红字通知单</t>
    <phoneticPr fontId="3" type="noConversion"/>
  </si>
  <si>
    <t>公司成本金额</t>
    <phoneticPr fontId="3" type="noConversion"/>
  </si>
  <si>
    <t>类目ID</t>
    <phoneticPr fontId="3" type="noConversion"/>
  </si>
  <si>
    <t>一级类目</t>
    <phoneticPr fontId="3" type="noConversion"/>
  </si>
  <si>
    <t>二级类目</t>
    <phoneticPr fontId="3" type="noConversion"/>
  </si>
  <si>
    <t>三级类目</t>
    <phoneticPr fontId="3" type="noConversion"/>
  </si>
  <si>
    <t>申请金额</t>
  </si>
  <si>
    <t>发票类别</t>
  </si>
  <si>
    <t>增值税发票税率</t>
  </si>
  <si>
    <t>个人所得税金额</t>
  </si>
  <si>
    <t>公司总成本（含增值税）</t>
  </si>
  <si>
    <t>公司总成本（不含增值税）</t>
  </si>
  <si>
    <t>有效期起</t>
    <phoneticPr fontId="3" type="noConversion"/>
  </si>
  <si>
    <t>有效期止</t>
    <phoneticPr fontId="3" type="noConversion"/>
  </si>
  <si>
    <t>预算科目</t>
    <phoneticPr fontId="3" type="noConversion"/>
  </si>
  <si>
    <t>预算成本中心</t>
    <phoneticPr fontId="3" type="noConversion"/>
  </si>
  <si>
    <t>备注</t>
    <phoneticPr fontId="3" type="noConversion"/>
  </si>
  <si>
    <t>-</t>
    <phoneticPr fontId="3" type="noConversion"/>
  </si>
  <si>
    <t>类目ID</t>
  </si>
  <si>
    <t>一级类目</t>
  </si>
  <si>
    <t>二级类目</t>
  </si>
  <si>
    <t>三级类目</t>
  </si>
  <si>
    <t>实际执行金额</t>
    <phoneticPr fontId="3" type="noConversion"/>
  </si>
  <si>
    <t>执行期起</t>
    <phoneticPr fontId="3" type="noConversion"/>
  </si>
  <si>
    <t>执行期止</t>
    <phoneticPr fontId="3" type="noConversion"/>
  </si>
  <si>
    <t>供应商名称</t>
    <phoneticPr fontId="3" type="noConversion"/>
  </si>
  <si>
    <t>合同号</t>
    <phoneticPr fontId="3" type="noConversion"/>
  </si>
  <si>
    <t>备注</t>
  </si>
  <si>
    <t>立项剩余金额</t>
    <phoneticPr fontId="3" type="noConversion"/>
  </si>
  <si>
    <t>李一飞</t>
  </si>
  <si>
    <t>一汽红旗视频拍摄</t>
  </si>
  <si>
    <t>032674</t>
  </si>
  <si>
    <t>否</t>
  </si>
  <si>
    <t>是</t>
  </si>
  <si>
    <t>产品成本-广告营销服务费用</t>
  </si>
  <si>
    <t>华北销售中心</t>
  </si>
  <si>
    <t>北京红视野数字科技有限公司</t>
  </si>
  <si>
    <t>10219Genr1805074</t>
  </si>
  <si>
    <t>奥迪北京车展茶馆项目</t>
  </si>
  <si>
    <t>032755、032737</t>
  </si>
  <si>
    <t>威普视觉文化传媒（北京）有限公司</t>
  </si>
  <si>
    <t>10219Genr1805076</t>
  </si>
  <si>
    <t>兰芝xian4旗舰店开幕直播</t>
  </si>
  <si>
    <t>032549</t>
  </si>
  <si>
    <t>直播</t>
  </si>
  <si>
    <t>北京诺金文化传媒有限公司</t>
  </si>
  <si>
    <t>10219Genr1805079</t>
  </si>
  <si>
    <t>鄂尔多斯视频拍摄</t>
  </si>
  <si>
    <t>032551</t>
  </si>
  <si>
    <t>北京爱梦林文化传媒有限公司</t>
  </si>
  <si>
    <t>102无合同</t>
  </si>
  <si>
    <t>撰稿</t>
  </si>
  <si>
    <t>易美传播有限公司</t>
  </si>
  <si>
    <t>三星电子稿件撰写</t>
  </si>
  <si>
    <t>032428</t>
  </si>
  <si>
    <t>济南华服信息技术服务有限公司</t>
  </si>
  <si>
    <t>北京意在创广告有限公司</t>
  </si>
  <si>
    <t>京东家装节视频拍摄</t>
  </si>
  <si>
    <t>032360</t>
  </si>
  <si>
    <t>北京国士无双影视传媒有限公司</t>
  </si>
  <si>
    <t>102</t>
  </si>
  <si>
    <t>华为改革开放四十年四十人</t>
  </si>
  <si>
    <t>032597、032684</t>
  </si>
  <si>
    <t>楼宇LED大屏</t>
    <phoneticPr fontId="3" type="noConversion"/>
  </si>
  <si>
    <t>上海霓玺计算机科技有限公司</t>
  </si>
  <si>
    <t>10735Genr1805014</t>
  </si>
  <si>
    <t>上海环球港 环球双塔LED幕墙</t>
  </si>
  <si>
    <t>10719Genr1807047</t>
  </si>
  <si>
    <t>北京市华远置业有限公司</t>
  </si>
  <si>
    <t>107</t>
  </si>
  <si>
    <t>北京展览馆莫斯科餐厅</t>
  </si>
  <si>
    <t>10719Genr1808057</t>
  </si>
  <si>
    <t>10719Genr1808057-01</t>
  </si>
  <si>
    <t>北京集媒互动科技股份有限公司</t>
  </si>
  <si>
    <t>10719Genr1808053</t>
  </si>
  <si>
    <t>北京万能的大熊信息咨询有限公司</t>
  </si>
  <si>
    <t>107无合同</t>
  </si>
  <si>
    <t>10719Genr1809062</t>
  </si>
  <si>
    <t>中美史克致敬劳动者活动-芬必得</t>
  </si>
  <si>
    <t>032788</t>
  </si>
  <si>
    <t>北京安特维奥文化交流咨询有限公司</t>
  </si>
  <si>
    <t>10719Genr1808021</t>
  </si>
  <si>
    <t>北京首都机场广告有限公司</t>
  </si>
  <si>
    <t>10719Genr1807043</t>
  </si>
  <si>
    <t>其他嘉宾</t>
    <phoneticPr fontId="3" type="noConversion"/>
  </si>
  <si>
    <t>陆维梁</t>
  </si>
  <si>
    <t>窦立国</t>
  </si>
  <si>
    <t>北京凝聚众志营销策划有限公司</t>
  </si>
  <si>
    <t>伊利安慕希网易大赢家项目</t>
  </si>
  <si>
    <t>032652</t>
  </si>
  <si>
    <t>武大靖</t>
    <phoneticPr fontId="3" type="noConversion"/>
  </si>
  <si>
    <t>九江大靖文化传播工作室</t>
  </si>
  <si>
    <t>10519Genr1805019</t>
  </si>
  <si>
    <t>海南赢德体育发展有限公司</t>
  </si>
  <si>
    <t>奖金/红包</t>
    <phoneticPr fontId="3" type="noConversion"/>
  </si>
  <si>
    <t>奖金</t>
    <phoneticPr fontId="3" type="noConversion"/>
  </si>
  <si>
    <t>刘瑀</t>
  </si>
  <si>
    <t>10519Genr1805020</t>
  </si>
  <si>
    <t>北京就匠子文化传媒有限公司</t>
  </si>
  <si>
    <t>10519Genr1805018</t>
  </si>
  <si>
    <t>其他</t>
    <phoneticPr fontId="3" type="noConversion"/>
  </si>
  <si>
    <t>公证服务</t>
    <phoneticPr fontId="3" type="noConversion"/>
  </si>
  <si>
    <t>北京市国信公证处</t>
  </si>
  <si>
    <t>105无合同</t>
  </si>
  <si>
    <t>其他物料</t>
  </si>
  <si>
    <t>105</t>
  </si>
  <si>
    <t>王琦</t>
  </si>
  <si>
    <t>七匹狼客户与网易合作LIVE计划-唤醒时刻</t>
  </si>
  <si>
    <t>032671</t>
  </si>
  <si>
    <t>华南销售中心</t>
  </si>
  <si>
    <t>武汉万达广场商业管理有限公司中央文化旅游区分公司</t>
  </si>
  <si>
    <t>10719Genr1804015</t>
  </si>
  <si>
    <t>广州燊易广告有限公司</t>
  </si>
  <si>
    <t>10719Genr1805031</t>
  </si>
  <si>
    <t>赖沛健</t>
  </si>
  <si>
    <t>广汽三菱-《远征世界杯》项目</t>
  </si>
  <si>
    <t>032860、032900</t>
  </si>
  <si>
    <t>广州地铁德高广告有限公司</t>
  </si>
  <si>
    <t>10219Genr1805070</t>
  </si>
  <si>
    <t>10219Genr1805071</t>
  </si>
  <si>
    <t>北京金狐互动公关顾问有限公司</t>
  </si>
  <si>
    <t>10219Genr1806084</t>
  </si>
  <si>
    <t>10219Genr18070138</t>
  </si>
  <si>
    <t>成都环球国际旅行社有限公司青羊十七分社</t>
  </si>
  <si>
    <t>10219Genr1805078</t>
  </si>
  <si>
    <t>10219Genr1805078-01</t>
  </si>
  <si>
    <t>严选礼品</t>
  </si>
  <si>
    <t>严选</t>
  </si>
  <si>
    <t>102内采</t>
  </si>
  <si>
    <t>吕珊琴</t>
  </si>
  <si>
    <t>恺达代理陆金所数独项目推广</t>
  </si>
  <si>
    <t>032704</t>
  </si>
  <si>
    <t>华东销售中心</t>
  </si>
  <si>
    <t>王乾</t>
  </si>
  <si>
    <t>高璜</t>
  </si>
  <si>
    <t>植嘉麟</t>
  </si>
  <si>
    <t>华为荣耀Q2G新品推广项目</t>
  </si>
  <si>
    <t>032625</t>
  </si>
  <si>
    <t>蒙牛优益C项目</t>
  </si>
  <si>
    <t>033046</t>
  </si>
  <si>
    <t>王潇</t>
    <phoneticPr fontId="3" type="noConversion"/>
  </si>
  <si>
    <t>王潇（上海）文化传播工作室</t>
  </si>
  <si>
    <t>10219Genr1805077</t>
  </si>
  <si>
    <t>魔比斯（北京）教育科技有限公司</t>
  </si>
  <si>
    <t>10219Genr1806087</t>
  </si>
  <si>
    <t>赛福凯瑞（北京）文化传媒有限公司</t>
  </si>
  <si>
    <t>10219Genr1806104</t>
  </si>
  <si>
    <t>新沂李明霖影视文化工作室</t>
  </si>
  <si>
    <t>10219Genr1806091</t>
  </si>
  <si>
    <t>深圳市快美妆科技有限公司</t>
  </si>
  <si>
    <t>10219Genr1807115</t>
  </si>
  <si>
    <t>媒体投放</t>
    <phoneticPr fontId="3" type="noConversion"/>
  </si>
  <si>
    <t>《生命时报》社</t>
  </si>
  <si>
    <t>凝聚众智营销策划有限公司</t>
  </si>
  <si>
    <t>10219Genr1807120</t>
  </si>
  <si>
    <t>10219Genr1807121</t>
  </si>
  <si>
    <t>线下活动（非地产）</t>
    <phoneticPr fontId="3" type="noConversion"/>
  </si>
  <si>
    <t>媒体车马费</t>
  </si>
  <si>
    <t>调研服务</t>
    <phoneticPr fontId="3" type="noConversion"/>
  </si>
  <si>
    <t>央视市场研究股份有限公司</t>
  </si>
  <si>
    <t>宝骏510《极客鲜疯队》5月-6月推广</t>
  </si>
  <si>
    <t>033085</t>
  </si>
  <si>
    <t>10219Genr1806098</t>
  </si>
  <si>
    <t>松下广告合作松下牙刷《预见未来实验室》</t>
  </si>
  <si>
    <t>032842</t>
  </si>
  <si>
    <t>朱洁</t>
  </si>
  <si>
    <t>张龙</t>
  </si>
  <si>
    <t>壳牌世界杯项目推广</t>
  </si>
  <si>
    <t>032976</t>
  </si>
  <si>
    <t>10519Genr1808031</t>
  </si>
  <si>
    <t>长城汽车自媒体稿件撰写</t>
  </si>
  <si>
    <t>032905</t>
  </si>
  <si>
    <t>102无合同</t>
    <phoneticPr fontId="3" type="noConversion"/>
  </si>
  <si>
    <t>东方银谷——大赢家项目</t>
  </si>
  <si>
    <t>032936</t>
  </si>
  <si>
    <t>10519Genr1805030</t>
  </si>
  <si>
    <t>大赢家奖金</t>
  </si>
  <si>
    <t>一汽大众车型跟拍事宜项目</t>
  </si>
  <si>
    <t>032683</t>
  </si>
  <si>
    <t>威普视觉文化传媒（北京）有限公司</t>
    <phoneticPr fontId="3" type="noConversion"/>
  </si>
  <si>
    <t>一汽吉林SENIA R9合作/一汽奔腾</t>
  </si>
  <si>
    <t>032824</t>
  </si>
  <si>
    <t xml:space="preserve">北京凝聚众智营销策划有限公司 </t>
  </si>
  <si>
    <t>10219Genr1806102</t>
  </si>
  <si>
    <t>穆衫伯男</t>
    <phoneticPr fontId="3" type="noConversion"/>
  </si>
  <si>
    <t>王筱沫</t>
    <phoneticPr fontId="3" type="noConversion"/>
  </si>
  <si>
    <t>中国建行LIVE-网易理想生活Young板间</t>
  </si>
  <si>
    <t>033022</t>
  </si>
  <si>
    <t>北京兆泰集团股份有限公司</t>
  </si>
  <si>
    <t>北京嘉业异通顾问有限公司</t>
  </si>
  <si>
    <t>10719Genr1806038</t>
  </si>
  <si>
    <t>北京梅花信息股份有限公司</t>
  </si>
  <si>
    <t>成丝倩</t>
  </si>
  <si>
    <t>海昌爱眼日推广</t>
  </si>
  <si>
    <t>033028</t>
  </si>
  <si>
    <t>配音</t>
  </si>
  <si>
    <t>海尔统帅618落地活动</t>
  </si>
  <si>
    <t>033214</t>
  </si>
  <si>
    <t>10219Genr1805083</t>
  </si>
  <si>
    <t>桂林三金世界杯《豪门会客厅》项目</t>
  </si>
  <si>
    <t>033412、033661</t>
  </si>
  <si>
    <t>北京杰鑫怡商贸中心</t>
  </si>
  <si>
    <t>北汽昌河最美民宿项目</t>
  </si>
  <si>
    <t>033035</t>
  </si>
  <si>
    <t>10219Genr1807131</t>
  </si>
  <si>
    <t>东风标致创意H5拍摄事宜</t>
  </si>
  <si>
    <t>033033</t>
  </si>
  <si>
    <t>10219Genr1806097</t>
  </si>
  <si>
    <t>宝马汽车-H5制作配音</t>
  </si>
  <si>
    <t>032999</t>
  </si>
  <si>
    <t>徐放</t>
  </si>
  <si>
    <t>长安铃木敢行之旅</t>
  </si>
  <si>
    <t>033190、033828</t>
  </si>
  <si>
    <t>10219Genr1807139</t>
  </si>
  <si>
    <t>朱力</t>
  </si>
  <si>
    <t>通用雪佛兰“大自然气味”项目推广</t>
  </si>
  <si>
    <t>031357、032419、033299、033078</t>
  </si>
  <si>
    <t>10219Genr1807132</t>
  </si>
  <si>
    <t>10219Genr1806096</t>
  </si>
  <si>
    <t>韩东</t>
    <phoneticPr fontId="3" type="noConversion"/>
  </si>
  <si>
    <t>上海韩东君影视文化工作室</t>
  </si>
  <si>
    <t>10219Genr1806089</t>
  </si>
  <si>
    <t>粉丝头条</t>
  </si>
  <si>
    <t>微梦创科网络科技（中国）有限公司</t>
  </si>
  <si>
    <t>储凡</t>
  </si>
  <si>
    <t>银都奥美代理海澜之家父亲节</t>
  </si>
  <si>
    <t>032871</t>
  </si>
  <si>
    <t>王晨旭</t>
  </si>
  <si>
    <t>凯达代理莱克电气直播项目</t>
  </si>
  <si>
    <t>033074</t>
  </si>
  <si>
    <t>102Genr1807124</t>
  </si>
  <si>
    <t>环胜KFCchizza项目</t>
  </si>
  <si>
    <t>033056</t>
  </si>
  <si>
    <t>曼秀雷敦男士终结者合作4月-11月推广</t>
  </si>
  <si>
    <t>032631、032630、032629</t>
  </si>
  <si>
    <t>网易（杭州）网络有限公司</t>
  </si>
  <si>
    <t>一汽大众世界杯项目</t>
  </si>
  <si>
    <t>033267</t>
  </si>
  <si>
    <t>102Genr1808146</t>
  </si>
  <si>
    <t>点触公关策划（北京）有限公司</t>
  </si>
  <si>
    <t>10219Genr1807137</t>
  </si>
  <si>
    <t>严选</t>
    <phoneticPr fontId="3" type="noConversion"/>
  </si>
  <si>
    <t>奥迪品牌深圳峰会KOL</t>
  </si>
  <si>
    <t>032448</t>
  </si>
  <si>
    <t>吴伯凡</t>
    <phoneticPr fontId="3" type="noConversion"/>
  </si>
  <si>
    <t>10219Genr1806100</t>
  </si>
  <si>
    <t>长安福特金牛座活动</t>
  </si>
  <si>
    <t>032979</t>
  </si>
  <si>
    <t>其他嘉宾</t>
    <phoneticPr fontId="3" type="noConversion"/>
  </si>
  <si>
    <t>10219Genr1809168</t>
  </si>
  <si>
    <t>李佳念</t>
  </si>
  <si>
    <t>其他</t>
    <phoneticPr fontId="3" type="noConversion"/>
  </si>
  <si>
    <t>其他礼品</t>
  </si>
  <si>
    <t>京东金融世界杯“下单有底气”</t>
  </si>
  <si>
    <t>033319</t>
  </si>
  <si>
    <t>炎尔国际体育管理（北京）有限公司</t>
  </si>
  <si>
    <t>10219Genr1806090</t>
  </si>
  <si>
    <t>奥迪汽车KOL项目</t>
  </si>
  <si>
    <t>033429</t>
  </si>
  <si>
    <t>北京凝聚众智营销策划有限公司</t>
  </si>
  <si>
    <t>10219Genr1806101</t>
  </si>
  <si>
    <t>胡百精</t>
  </si>
  <si>
    <t>华为荣耀play6月上市推广</t>
  </si>
  <si>
    <t>033192、033224</t>
  </si>
  <si>
    <t>10219Genr1806109</t>
  </si>
  <si>
    <t>赵晓蕾</t>
  </si>
  <si>
    <t>王成</t>
  </si>
  <si>
    <t>昊观代理英得尔项目</t>
  </si>
  <si>
    <t>033146</t>
  </si>
  <si>
    <t>昆山京东尚信贸易有限公司</t>
  </si>
  <si>
    <t>广丰C-HR上市合作/所有人答所有人、观点研究所栏目合作</t>
  </si>
  <si>
    <t>033573</t>
  </si>
  <si>
    <t>姜思达</t>
    <phoneticPr fontId="3" type="noConversion"/>
  </si>
  <si>
    <t>北京胖加菲广告传媒有限公司</t>
  </si>
  <si>
    <t>10519Genr1806027</t>
  </si>
  <si>
    <t>10519Genr1806040</t>
  </si>
  <si>
    <t>长城汽车WEY世界杯礼品</t>
  </si>
  <si>
    <t>033405</t>
  </si>
  <si>
    <t>京东</t>
  </si>
  <si>
    <t>李珩</t>
  </si>
  <si>
    <t>我来贷-LIVE计划《人生清单杂货店》</t>
  </si>
  <si>
    <t>033219、033755</t>
    <phoneticPr fontId="3" type="noConversion"/>
  </si>
  <si>
    <t>北京博雅天下传媒文化发展有限公司</t>
  </si>
  <si>
    <t>10719Genr1807046</t>
  </si>
  <si>
    <t>10719Genr1807048</t>
  </si>
  <si>
    <t>绵阳市新媒信息技术有限公司</t>
  </si>
  <si>
    <t>10719Genr1808049</t>
  </si>
  <si>
    <t>长安福特最美民宿活动</t>
  </si>
  <si>
    <t>033177</t>
  </si>
  <si>
    <t>东风启辰T90平台/直通港珠澳</t>
  </si>
  <si>
    <t>033482</t>
  </si>
  <si>
    <t>10519Genr1809046</t>
  </si>
  <si>
    <t>聚胜代理博西理想厨房项目/西门子</t>
  </si>
  <si>
    <t>033576</t>
  </si>
  <si>
    <t>10519Genr1809047</t>
  </si>
  <si>
    <t>10219Genr1809166</t>
  </si>
  <si>
    <t>长安福特看车团项目</t>
  </si>
  <si>
    <t>033266</t>
  </si>
  <si>
    <t>深圳市梵天管理咨询有限公司</t>
  </si>
  <si>
    <t>10219Genr1807117</t>
  </si>
  <si>
    <t>重庆涵涵广告传媒有限公司</t>
  </si>
  <si>
    <t>10219Genr1807118</t>
  </si>
  <si>
    <t>阿修罗电影推广</t>
  </si>
  <si>
    <t>033674</t>
  </si>
  <si>
    <t>10719Genr1808060</t>
  </si>
  <si>
    <t>侨外集团KOL以及落地活动</t>
  </si>
  <si>
    <t>033466</t>
  </si>
  <si>
    <t>吴晓波</t>
    <phoneticPr fontId="3" type="noConversion"/>
  </si>
  <si>
    <t>湖南穗阳信息技术有限公司</t>
  </si>
  <si>
    <t>北京歌华展览公司</t>
  </si>
  <si>
    <t>10519Genr1808042</t>
  </si>
  <si>
    <t>10719Genr1809064</t>
  </si>
  <si>
    <t>奥迪汽车生态流量KOL</t>
  </si>
  <si>
    <t>033534</t>
  </si>
  <si>
    <t>蒋方舟</t>
    <phoneticPr fontId="3" type="noConversion"/>
  </si>
  <si>
    <t>10219Genr1807130</t>
  </si>
  <si>
    <t>魏坤琳（Dr.魏）</t>
    <phoneticPr fontId="3" type="noConversion"/>
  </si>
  <si>
    <t>南通赛先生文化传媒工作室</t>
  </si>
  <si>
    <t>10219Genr1807126</t>
  </si>
  <si>
    <t>比亚迪唐新车上市/大赢家/一站到底</t>
  </si>
  <si>
    <t>033609、033725</t>
  </si>
  <si>
    <t>奖金/红包</t>
    <phoneticPr fontId="3" type="noConversion"/>
  </si>
  <si>
    <t>奖金</t>
    <phoneticPr fontId="3" type="noConversion"/>
  </si>
  <si>
    <t>马超云</t>
  </si>
  <si>
    <t>10519Genr1807035</t>
  </si>
  <si>
    <t>曼秀雷敦《给TA一本书》项目</t>
  </si>
  <si>
    <t>032634、032720、032719</t>
  </si>
  <si>
    <t>北京银河高宇广告有限公司</t>
  </si>
  <si>
    <t>10219Genr1805068</t>
  </si>
  <si>
    <t>厦门外图集团有限公司</t>
  </si>
  <si>
    <t>上海新华传媒连锁有限公司</t>
  </si>
  <si>
    <t>广东言几又文化传播有限公司</t>
  </si>
  <si>
    <t>四川言几又文化传播有限公司</t>
  </si>
  <si>
    <t>佛山市新华书店</t>
  </si>
  <si>
    <t>新华书店北方图书城有限公司天地店</t>
  </si>
  <si>
    <t>昆明新华书店连锁有限公司五华分公司</t>
  </si>
  <si>
    <t>湖南省新华书店有限责任公司</t>
  </si>
  <si>
    <t>山东新华书店集团有限公司济南分公司</t>
  </si>
  <si>
    <t>江苏凤凰新华书店集团有限公司南京分公司</t>
  </si>
  <si>
    <t>江苏凤凰新华书店集团有限公司凤凰书城分公司</t>
  </si>
  <si>
    <t>天津广购文化传播有限公司</t>
  </si>
  <si>
    <t>北京中关村图书大厦有限公司</t>
  </si>
  <si>
    <t>湖北省新华书店（集团）有限公司武汉市分公司</t>
  </si>
  <si>
    <t>河南省新华书店发行集团有限公司杜岭书店</t>
  </si>
  <si>
    <t>宁波市鄞州区新华书店</t>
  </si>
  <si>
    <t>湖北省新华书店（集团）有限公司万隆广场店</t>
  </si>
  <si>
    <t>北京图书大厦有限责任公司亚运村分店</t>
  </si>
  <si>
    <t>陕西嘉汇汉唐图书发行有限责任公司</t>
  </si>
  <si>
    <t>西安市新华书店</t>
  </si>
  <si>
    <t>湖南弘道文化传播有限公司</t>
  </si>
  <si>
    <t>浙江杭州市新华书店有限公司</t>
  </si>
  <si>
    <t>北京市新华书店王府井书店</t>
  </si>
  <si>
    <t>沈阳市新华书店</t>
  </si>
  <si>
    <t>江苏大众书局图书文化有限公司</t>
  </si>
  <si>
    <t>重庆新华传媒有限公司沙坪坝书城</t>
  </si>
  <si>
    <t>重庆精典文化传播有限公司精典书店</t>
  </si>
  <si>
    <t>宁波新华书店集团有限公司</t>
  </si>
  <si>
    <t>深圳书城南山城实业有限公司</t>
  </si>
  <si>
    <t>深圳书城罗湖城实业有限公司</t>
  </si>
  <si>
    <t>深圳书城中心城实业有限公司</t>
  </si>
  <si>
    <t>广州购书中心有限公司</t>
  </si>
  <si>
    <t>新华文轩出版传媒股份有限公司文轩连锁分公司</t>
  </si>
  <si>
    <t>河南省郑州市新华书店有限公司</t>
  </si>
  <si>
    <t>青岛新华书店有限责任公司</t>
  </si>
  <si>
    <t>博库书城有限公司</t>
  </si>
  <si>
    <t>10219Genr1808159</t>
  </si>
  <si>
    <t>10219Genr1808143</t>
  </si>
  <si>
    <t>东风日产劲客智联版上市合作</t>
  </si>
  <si>
    <t>033857</t>
  </si>
  <si>
    <t>10219Genr1809169</t>
  </si>
  <si>
    <t>北京现代世界杯“舌尖上的足球”</t>
  </si>
  <si>
    <t>033885</t>
  </si>
  <si>
    <t>10719Genr1808054</t>
  </si>
  <si>
    <t>一汽大众CC《车匠》项目</t>
  </si>
  <si>
    <t>034059</t>
  </si>
  <si>
    <t>其他嘉宾</t>
    <phoneticPr fontId="3" type="noConversion"/>
  </si>
  <si>
    <t>北京晟达灵韵文化发展有限公司</t>
  </si>
  <si>
    <t>10519Genr1808037</t>
  </si>
  <si>
    <t>崔树</t>
  </si>
  <si>
    <t>陆坤</t>
  </si>
  <si>
    <t>北京枫玛影像文化有限公司</t>
  </si>
  <si>
    <t>京东世界杯追加球票采购/下单有底气</t>
  </si>
  <si>
    <t>033471</t>
  </si>
  <si>
    <t>北京竹蜻蜓国际旅行社有限公司</t>
  </si>
  <si>
    <t>10219Genr1807129</t>
  </si>
  <si>
    <t>东风日产第三季《态度公开课》项目/楼兰</t>
  </si>
  <si>
    <t>032780</t>
  </si>
  <si>
    <t>北京民生现代美术馆</t>
  </si>
  <si>
    <t>10719Genr1805022</t>
  </si>
  <si>
    <t>10719Genr1806040</t>
  </si>
  <si>
    <t>冯磊</t>
  </si>
  <si>
    <t>曾黎</t>
    <phoneticPr fontId="3" type="noConversion"/>
  </si>
  <si>
    <t>新沂王寰影视文化工作室</t>
  </si>
  <si>
    <t>上海寻艺文化传播有限公司</t>
  </si>
  <si>
    <t>10719Genr1805026</t>
  </si>
  <si>
    <t>韩雪</t>
    <phoneticPr fontId="3" type="noConversion"/>
  </si>
  <si>
    <t>韩雪（上海）影视文化工作室</t>
  </si>
  <si>
    <t>10719Genr1805024</t>
  </si>
  <si>
    <t>摩登大道时尚集团股份有限公司</t>
  </si>
  <si>
    <t>10719Genr1805030</t>
  </si>
  <si>
    <t>潘粤明（上海）影视文化工作室</t>
  </si>
  <si>
    <t>10719Genr1808052</t>
  </si>
  <si>
    <t>杨超</t>
    <phoneticPr fontId="3" type="noConversion"/>
  </si>
  <si>
    <t>成都马哥孛罗酒店有限公司</t>
  </si>
  <si>
    <t>10719Genr1806033</t>
  </si>
  <si>
    <t>张梓琳</t>
    <phoneticPr fontId="3" type="noConversion"/>
  </si>
  <si>
    <t>北京龙宇卓森文化艺术工作室</t>
  </si>
  <si>
    <t>10719Genr1805032</t>
  </si>
  <si>
    <t>国采（武汉）会展运营管理有限公司</t>
  </si>
  <si>
    <t>10719Genr1806041</t>
  </si>
  <si>
    <t>霍尔果斯异想天开广告传媒有限公司</t>
  </si>
  <si>
    <t>黎贝卡</t>
    <phoneticPr fontId="3" type="noConversion"/>
  </si>
  <si>
    <t>激创代理通用凯迪拉克</t>
  </si>
  <si>
    <t>033383</t>
  </si>
  <si>
    <t>北京奇良海德印刷有限公司</t>
  </si>
  <si>
    <t>10519Genr1808038</t>
  </si>
  <si>
    <t>华扬代理通用笔记本/凯迪拉克</t>
  </si>
  <si>
    <t>033506、033881</t>
  </si>
  <si>
    <t>付杨</t>
  </si>
  <si>
    <t>天猫客户“天猫7月狂暑季”稿件成本</t>
  </si>
  <si>
    <t>033826</t>
  </si>
  <si>
    <t>北京时空视点整合营销顾问股份有限公司</t>
  </si>
  <si>
    <t>雪花世界杯</t>
  </si>
  <si>
    <t>033142、033392</t>
    <phoneticPr fontId="3" type="noConversion"/>
  </si>
  <si>
    <t>深圳市我爱我动网络技术有限公司</t>
  </si>
  <si>
    <t>10219Genr18070116</t>
  </si>
  <si>
    <t>上海舍而文化传媒有限公司</t>
  </si>
  <si>
    <t>10219Genr1809165</t>
  </si>
  <si>
    <t>银联合作生活高手项目</t>
  </si>
  <si>
    <t>034427</t>
  </si>
  <si>
    <t>王三三周边</t>
  </si>
  <si>
    <t>王三三</t>
  </si>
  <si>
    <t>海尔空调教师节</t>
  </si>
  <si>
    <t>034534</t>
  </si>
  <si>
    <t>北京峰言风语文化传播有限公司</t>
  </si>
  <si>
    <t>10219Genr1809180</t>
  </si>
  <si>
    <t>北京骏智鹏博科技发展有限公司</t>
  </si>
  <si>
    <t>10219Genr1809179</t>
  </si>
  <si>
    <t>中国电信天翼展</t>
  </si>
  <si>
    <t>034535</t>
  </si>
  <si>
    <t>天翼视讯传媒有限公司</t>
  </si>
  <si>
    <t>其他嘉宾</t>
    <phoneticPr fontId="3" type="noConversion"/>
  </si>
  <si>
    <t>102待出</t>
    <phoneticPr fontId="3" type="noConversion"/>
  </si>
  <si>
    <t>薛宇呈（大锤）</t>
  </si>
  <si>
    <t>周倩云</t>
  </si>
  <si>
    <t>必胜客九合一pizza立项</t>
  </si>
  <si>
    <t>031091</t>
  </si>
  <si>
    <t>北京雅茜图文设计有限公司</t>
  </si>
  <si>
    <t>温州优然文化用品有限公司</t>
  </si>
  <si>
    <t>聚胜万合代理博世家电cny项目</t>
  </si>
  <si>
    <t>031028</t>
  </si>
  <si>
    <t>否</t>
    <phoneticPr fontId="3" type="noConversion"/>
  </si>
  <si>
    <t>是</t>
    <phoneticPr fontId="3" type="noConversion"/>
  </si>
  <si>
    <t>平安集团X网易年终策划项目</t>
  </si>
  <si>
    <t>030934、031359</t>
    <phoneticPr fontId="3" type="noConversion"/>
  </si>
  <si>
    <t>10219Genr1803042</t>
  </si>
  <si>
    <t>三星电子W2018网易房地产新年峰会项目</t>
  </si>
  <si>
    <t>031463</t>
  </si>
  <si>
    <t>105内采</t>
  </si>
  <si>
    <t>孙迪</t>
  </si>
  <si>
    <t>地产行业孙迪</t>
    <phoneticPr fontId="3" type="noConversion"/>
  </si>
  <si>
    <t>杨纯清</t>
  </si>
  <si>
    <t>聚胜万合代理索尼ps4cny项目</t>
  </si>
  <si>
    <t>031409</t>
  </si>
  <si>
    <t>尚恒衡聚代理联通166巴士项目推广</t>
  </si>
  <si>
    <t>031512、031511</t>
    <phoneticPr fontId="3" type="noConversion"/>
  </si>
  <si>
    <t>北京天玺世纪文化传媒有限公司</t>
  </si>
  <si>
    <t>10219Genr1802033</t>
  </si>
  <si>
    <t>10219Genr1802034</t>
  </si>
  <si>
    <t>北京赛格盛世数码科技有限公司</t>
  </si>
  <si>
    <t>2018年东风日产CBU全系五周年庆</t>
  </si>
  <si>
    <t>031264</t>
  </si>
  <si>
    <t>史航</t>
    <phoneticPr fontId="3" type="noConversion"/>
  </si>
  <si>
    <t>佳作如期文化传媒有限公司</t>
  </si>
  <si>
    <t>味央礼品</t>
  </si>
  <si>
    <t>味央</t>
  </si>
  <si>
    <t>钮效准</t>
  </si>
  <si>
    <t>郡州代理瑞表天梭明星访谈项目</t>
  </si>
  <si>
    <t>10219Genr1804055</t>
  </si>
  <si>
    <t>统一雅哈咖啡项目</t>
  </si>
  <si>
    <t>031396</t>
  </si>
  <si>
    <t>10219Genr1805075</t>
  </si>
  <si>
    <t>省广合众代理历峰IWC推广</t>
  </si>
  <si>
    <t>031368</t>
  </si>
  <si>
    <t>刘可维</t>
  </si>
  <si>
    <t>伊利QQ星春节项目</t>
  </si>
  <si>
    <t>031577</t>
  </si>
  <si>
    <t>北京携程国际旅行社有限公司</t>
  </si>
  <si>
    <t>天津龙渊影业有限公司</t>
  </si>
  <si>
    <t>10219Genr1802021</t>
  </si>
  <si>
    <t>天弘基金破千亿视频合作</t>
  </si>
  <si>
    <t>031582</t>
  </si>
  <si>
    <t>北京天率科技有限公司</t>
  </si>
  <si>
    <t>10219Genr1802031</t>
  </si>
  <si>
    <t>蒙牛白奶春节项目</t>
  </si>
  <si>
    <t>031532</t>
  </si>
  <si>
    <t>10219Genr180508X</t>
  </si>
  <si>
    <t>聚胜万合代理博世家电8系洗衣机项目</t>
  </si>
  <si>
    <t>031621</t>
  </si>
  <si>
    <t>调研服务</t>
    <phoneticPr fontId="3" type="noConversion"/>
  </si>
  <si>
    <t>中国家用电器研究院/中国家电院</t>
  </si>
  <si>
    <t>平安人寿-王三三合作项目</t>
  </si>
  <si>
    <t>031496</t>
  </si>
  <si>
    <t>传媒内采</t>
  </si>
  <si>
    <t>IBM网易大赢家项目立项</t>
  </si>
  <si>
    <t>031759、032673</t>
  </si>
  <si>
    <t>九江市继恩企业管理咨询中心</t>
  </si>
  <si>
    <t>谷大白话</t>
    <phoneticPr fontId="3" type="noConversion"/>
  </si>
  <si>
    <t>徐丹丹</t>
  </si>
  <si>
    <t>迪士尼春节推广文案撰写</t>
  </si>
  <si>
    <t>031407</t>
  </si>
  <si>
    <t>公司</t>
    <phoneticPr fontId="3" type="noConversion"/>
  </si>
  <si>
    <t>淘宝迎新计划</t>
  </si>
  <si>
    <t>031534</t>
  </si>
  <si>
    <t>卡萨帝家博会KOL项目（海尔）</t>
  </si>
  <si>
    <t>031801、031897</t>
  </si>
  <si>
    <t>深圳市载乐网络科技有限公司</t>
  </si>
  <si>
    <t>王自如</t>
    <phoneticPr fontId="3" type="noConversion"/>
  </si>
  <si>
    <t>10219Genr1803047</t>
  </si>
  <si>
    <t>华为内容营销服务</t>
  </si>
  <si>
    <t>上海乾扬传媒有限公司</t>
  </si>
  <si>
    <t>长安蒙迪欧地铁项目（福特）</t>
  </si>
  <si>
    <t>032154、032436、032437</t>
  </si>
  <si>
    <t>上海申通德高地铁广告有限公司</t>
  </si>
  <si>
    <t>10219Genr1804060</t>
  </si>
  <si>
    <t>德高广告(上海)有限公司</t>
  </si>
  <si>
    <t>10219Genr1804061</t>
  </si>
  <si>
    <t>网易&amp;麦当劳“堡堡治愈馆”</t>
  </si>
  <si>
    <t>031898</t>
  </si>
  <si>
    <t>上海雷西广告有限公司</t>
  </si>
  <si>
    <t>10219Genr1803045</t>
  </si>
  <si>
    <t>景逸X5《严选好车》3月推广项目-东风风行/东风柳汽</t>
  </si>
  <si>
    <t>032038、032059、032508</t>
  </si>
  <si>
    <t>广州市想象文化传媒有限公司</t>
  </si>
  <si>
    <t>10219Genr1804052</t>
  </si>
  <si>
    <t>10219Genr1804054</t>
  </si>
  <si>
    <t>广本冠道公开课合作项目</t>
  </si>
  <si>
    <t>031930</t>
  </si>
  <si>
    <t>冉十科技（北京）有限公司</t>
  </si>
  <si>
    <t>雪花318直播项目立项-世界杯</t>
  </si>
  <si>
    <t>032021</t>
  </si>
  <si>
    <t>10219Genr1804053</t>
  </si>
  <si>
    <t>一汽马自达直播视频项目立项</t>
  </si>
  <si>
    <t>032064</t>
  </si>
  <si>
    <t>员工报销</t>
  </si>
  <si>
    <t>无确定供应商</t>
  </si>
  <si>
    <t>凯达代理松下AWE项目</t>
  </si>
  <si>
    <t>031821</t>
  </si>
  <si>
    <t>庄潘雯</t>
  </si>
  <si>
    <t>郡州代理环胜藤椒项目</t>
  </si>
  <si>
    <t>10219Genr1803046</t>
  </si>
  <si>
    <t>长隆&amp;网易跟帖作文大赛</t>
  </si>
  <si>
    <t>031951</t>
  </si>
  <si>
    <t>上海润霖文化传媒有限公司</t>
  </si>
  <si>
    <t>徐彬</t>
  </si>
  <si>
    <t>中宏人寿代言人官宣项目</t>
  </si>
  <si>
    <t>031959</t>
  </si>
  <si>
    <t>黄庆</t>
  </si>
  <si>
    <t>2018春季天猫嘉年华</t>
  </si>
  <si>
    <t>032025</t>
  </si>
  <si>
    <t>北京易美广告有限公司</t>
  </si>
  <si>
    <t>徐梦娟</t>
  </si>
  <si>
    <t>伊利Q1项目KOL-伊利金典</t>
  </si>
  <si>
    <t>031464、031577、031583、031294、032118、031810、031718、031901、031668</t>
  </si>
  <si>
    <t>宜春志普科技技术咨询有限公司</t>
    <rPh sb="0" eb="1">
      <t>yi'chun</t>
    </rPh>
    <rPh sb="2" eb="3">
      <t>zhi</t>
    </rPh>
    <rPh sb="3" eb="4">
      <t>pu</t>
    </rPh>
    <rPh sb="4" eb="5">
      <t>ke'ji</t>
    </rPh>
    <rPh sb="6" eb="7">
      <t>ji'shu</t>
    </rPh>
    <rPh sb="8" eb="9">
      <t>zi'xun</t>
    </rPh>
    <rPh sb="10" eb="11">
      <t>you'xian</t>
    </rPh>
    <rPh sb="12" eb="13">
      <t>gong'si</t>
    </rPh>
    <phoneticPr fontId="2" type="noConversion"/>
  </si>
  <si>
    <t>10219Genr1806105</t>
  </si>
  <si>
    <t>华扬代理环胜必胜客黑松露项目</t>
  </si>
  <si>
    <t>032199</t>
  </si>
  <si>
    <t>绵阳市兵法信息技术有限公司</t>
  </si>
  <si>
    <t>12019Genr1805066</t>
  </si>
  <si>
    <t>“广告行业”“营销界”</t>
    <phoneticPr fontId="3" type="noConversion"/>
  </si>
  <si>
    <t>10219Genr1806108</t>
  </si>
  <si>
    <t>屈臣氏《LIVE计划赤果果照相馆》项目</t>
  </si>
  <si>
    <t>031737、032255</t>
  </si>
  <si>
    <t>长安汽车-欧尚CS1新车上市</t>
  </si>
  <si>
    <t>032676</t>
  </si>
  <si>
    <t>黄威</t>
  </si>
  <si>
    <t>温氏集团与网易终结者2全球总决赛项目（广州/北京）</t>
  </si>
  <si>
    <t>032141</t>
  </si>
  <si>
    <t>广州采蓝广告有限公司</t>
  </si>
  <si>
    <t>上海耀宇广告传媒有限公司</t>
  </si>
  <si>
    <t>郡州代理诺优能哒哒合作项目</t>
  </si>
  <si>
    <t>032490</t>
  </si>
  <si>
    <t>博山山头高艺轩动画设计工作室</t>
  </si>
  <si>
    <t>10219Genr1805080</t>
  </si>
  <si>
    <t>动画制作</t>
    <phoneticPr fontId="3" type="noConversion"/>
  </si>
  <si>
    <t>郡州代理达能禧贝亲子频道项目</t>
  </si>
  <si>
    <t>032017</t>
  </si>
  <si>
    <t>10719Genr1804013</t>
  </si>
  <si>
    <t>公开课视频制作</t>
    <phoneticPr fontId="3" type="noConversion"/>
  </si>
  <si>
    <t>松下味知轻厨房项目</t>
  </si>
  <si>
    <t>10719Genr1805023</t>
  </si>
  <si>
    <t>12站，每站主厨及嘉宾</t>
    <phoneticPr fontId="3" type="noConversion"/>
  </si>
  <si>
    <t>12站活动费用</t>
    <phoneticPr fontId="3" type="noConversion"/>
  </si>
  <si>
    <t>房车改造费用</t>
    <phoneticPr fontId="3" type="noConversion"/>
  </si>
  <si>
    <t>东风日产“网易大赢家专场”项目</t>
  </si>
  <si>
    <t>032548</t>
  </si>
  <si>
    <t>李锐</t>
    <phoneticPr fontId="3" type="noConversion"/>
  </si>
  <si>
    <t>10219Genr1804058</t>
  </si>
  <si>
    <t>奥迪客户二手车项目立项</t>
  </si>
  <si>
    <t>032897</t>
  </si>
  <si>
    <t>卢正雨</t>
    <phoneticPr fontId="3" type="noConversion"/>
  </si>
  <si>
    <t>上海卢正雨影视文化工作室</t>
  </si>
  <si>
    <t>浙江飞驰影视传媒有限公司</t>
  </si>
  <si>
    <t>10719Genr1804016</t>
  </si>
  <si>
    <t>李乐皓</t>
    <phoneticPr fontId="3" type="noConversion"/>
  </si>
  <si>
    <t>上海洪兴信息科技有限公司</t>
  </si>
  <si>
    <t>10719Genr1804018</t>
  </si>
  <si>
    <t>吴晓波</t>
    <phoneticPr fontId="3" type="noConversion"/>
  </si>
  <si>
    <t>北京乐幕传媒科技有限公司</t>
  </si>
  <si>
    <t>陈铭</t>
    <phoneticPr fontId="3" type="noConversion"/>
  </si>
  <si>
    <t>北京泽润传媒科技有限公司</t>
  </si>
  <si>
    <t>孙昊辉</t>
  </si>
  <si>
    <t>华扬代理吉利缤瑞上市</t>
  </si>
  <si>
    <t>034422</t>
  </si>
  <si>
    <t>苏恋雅</t>
    <phoneticPr fontId="3" type="noConversion"/>
  </si>
  <si>
    <t>上海欢影文化传播有限公司</t>
  </si>
  <si>
    <t>10219Genr1809176</t>
  </si>
  <si>
    <t>王琳凯</t>
    <phoneticPr fontId="3" type="noConversion"/>
  </si>
  <si>
    <t>北京汉迪文化传媒有限公司</t>
  </si>
  <si>
    <t>打车费及租车费</t>
  </si>
  <si>
    <t>中国平安财产保险股份有限公司上海分公司</t>
  </si>
  <si>
    <t>杭州龙翔商业发展有限公司湖滨分公司</t>
  </si>
  <si>
    <t>李莉</t>
  </si>
  <si>
    <t>汤臣倍健&amp;live计划项目</t>
  </si>
  <si>
    <t>034349</t>
  </si>
  <si>
    <t>广州市锐风公关顾问有限公司</t>
  </si>
  <si>
    <t>开世艺商业管理（武汉）有限公司</t>
  </si>
  <si>
    <t>10719Genr1809061</t>
  </si>
  <si>
    <t>史文韬</t>
  </si>
  <si>
    <t>众彤代理威马suv新车预热项目</t>
  </si>
  <si>
    <t>034242</t>
  </si>
  <si>
    <t>凯迪拉克XT4真人吃鸡赛</t>
  </si>
  <si>
    <t>032782、034264</t>
  </si>
  <si>
    <t>北京翔辰文化发展有限公司</t>
  </si>
  <si>
    <t>10519Genr1809049</t>
  </si>
  <si>
    <t>北京博翀圣屹文化传播有限公司</t>
  </si>
  <si>
    <t>阳狮代理希尔顿合作中秋节项目</t>
  </si>
  <si>
    <t>034181、034195</t>
  </si>
  <si>
    <t>无限极2018公关合作项目</t>
  </si>
  <si>
    <t>033978</t>
  </si>
  <si>
    <t>10219Genr1808158</t>
  </si>
  <si>
    <t>专家贾大成</t>
    <phoneticPr fontId="3" type="noConversion"/>
  </si>
  <si>
    <t>通用合作安吉星夏日h5项目</t>
  </si>
  <si>
    <t>034085</t>
  </si>
  <si>
    <t>一粒文化传媒（北京）有限公司</t>
  </si>
  <si>
    <t>一汽大众宝来地铁项目/live计划</t>
  </si>
  <si>
    <t>033776</t>
  </si>
  <si>
    <t>韩雪</t>
    <phoneticPr fontId="3" type="noConversion"/>
  </si>
  <si>
    <t>北京地下铁道通成广告有限公司</t>
  </si>
  <si>
    <t>10719Genr1808051</t>
  </si>
  <si>
    <t>制作费用</t>
    <phoneticPr fontId="3" type="noConversion"/>
  </si>
  <si>
    <t>10719Genr1808050</t>
  </si>
  <si>
    <t>华顿国际投资有限公司</t>
  </si>
  <si>
    <t>10719Genr1808058</t>
  </si>
  <si>
    <t>北京简豆科技有限公司</t>
  </si>
  <si>
    <t>壳牌激光球场</t>
  </si>
  <si>
    <t>上海应加网络科技有限公司</t>
  </si>
  <si>
    <t>10719Genr1804014</t>
  </si>
  <si>
    <t>10719Genr1804014-01</t>
  </si>
  <si>
    <t>范志毅</t>
    <phoneticPr fontId="3" type="noConversion"/>
  </si>
  <si>
    <t>上海毅冠体育文化传播有限公司</t>
  </si>
  <si>
    <t>10719Genr1805020</t>
  </si>
  <si>
    <t>郭兴华</t>
  </si>
  <si>
    <t>博西家电合作熟读项目</t>
  </si>
  <si>
    <t>034192</t>
  </si>
  <si>
    <t>微信推送</t>
  </si>
  <si>
    <t>回访</t>
  </si>
  <si>
    <t>渠道客户</t>
  </si>
  <si>
    <t>考拉礼品</t>
  </si>
  <si>
    <t>其他投放</t>
  </si>
  <si>
    <t>不回访</t>
  </si>
  <si>
    <t>UV</t>
  </si>
  <si>
    <t>味央物料</t>
  </si>
  <si>
    <t>ID</t>
  </si>
  <si>
    <t>NAME1</t>
  </si>
  <si>
    <t>NAME2</t>
  </si>
  <si>
    <t>NAME3</t>
  </si>
  <si>
    <t>考拉物料</t>
  </si>
  <si>
    <t>严选物料</t>
  </si>
  <si>
    <t>媒体投放</t>
  </si>
  <si>
    <t>嘉宾邀请</t>
    <phoneticPr fontId="3" type="noConversion"/>
  </si>
  <si>
    <t>凯达代理莱克电气直播项目-2</t>
    <phoneticPr fontId="3" type="noConversion"/>
  </si>
  <si>
    <t>031520</t>
    <phoneticPr fontId="3" type="noConversion"/>
  </si>
  <si>
    <t>031356</t>
    <phoneticPr fontId="3" type="noConversion"/>
  </si>
  <si>
    <t>032124</t>
    <phoneticPr fontId="3" type="noConversion"/>
  </si>
  <si>
    <t>031960、031824、031786、031667、031547</t>
  </si>
  <si>
    <t>030861、031821、032489</t>
  </si>
  <si>
    <t>031914、032344</t>
  </si>
  <si>
    <t>基本信息</t>
    <phoneticPr fontId="3" type="noConversion"/>
  </si>
  <si>
    <t>收入合同信息</t>
    <phoneticPr fontId="3" type="noConversion"/>
  </si>
  <si>
    <t>公司成本合计</t>
    <phoneticPr fontId="3" type="noConversion"/>
  </si>
  <si>
    <t>申请明细</t>
    <phoneticPr fontId="3" type="noConversion"/>
  </si>
  <si>
    <t>成本收入比</t>
    <phoneticPr fontId="3" type="noConversion"/>
  </si>
  <si>
    <t>立项编号</t>
    <phoneticPr fontId="3" type="noConversion"/>
  </si>
  <si>
    <t>申请人</t>
    <phoneticPr fontId="3" type="noConversion"/>
  </si>
  <si>
    <t>项目名称</t>
    <phoneticPr fontId="3" type="noConversion"/>
  </si>
  <si>
    <t>收入合同号</t>
    <phoneticPr fontId="3" type="noConversion"/>
  </si>
  <si>
    <t>收入金额</t>
    <phoneticPr fontId="3" type="noConversion"/>
  </si>
  <si>
    <t>广告直客</t>
    <phoneticPr fontId="3" type="noConversion"/>
  </si>
  <si>
    <t>广告代理</t>
    <phoneticPr fontId="3" type="noConversion"/>
  </si>
  <si>
    <t>合同类型</t>
    <phoneticPr fontId="3" type="noConversion"/>
  </si>
  <si>
    <t>开始日期</t>
    <phoneticPr fontId="3" type="noConversion"/>
  </si>
  <si>
    <t>结束日期</t>
    <phoneticPr fontId="3" type="noConversion"/>
  </si>
  <si>
    <t>归属部门</t>
    <phoneticPr fontId="3" type="noConversion"/>
  </si>
  <si>
    <t>返点比例</t>
    <phoneticPr fontId="3" type="noConversion"/>
  </si>
  <si>
    <t>成本是否抵扣返点基数（是/否）</t>
    <phoneticPr fontId="3" type="noConversion"/>
  </si>
  <si>
    <t>是否提供红字通知单</t>
    <phoneticPr fontId="3" type="noConversion"/>
  </si>
  <si>
    <t>---</t>
    <phoneticPr fontId="3" type="noConversion"/>
  </si>
  <si>
    <t>类目ID</t>
    <phoneticPr fontId="3" type="noConversion"/>
  </si>
  <si>
    <t>一级类目</t>
    <phoneticPr fontId="3" type="noConversion"/>
  </si>
  <si>
    <t>二级类目</t>
    <phoneticPr fontId="3" type="noConversion"/>
  </si>
  <si>
    <t>三级类目</t>
    <phoneticPr fontId="3" type="noConversion"/>
  </si>
  <si>
    <t>公司总成本
（含增值税）</t>
    <phoneticPr fontId="3" type="noConversion"/>
  </si>
  <si>
    <t>公司总成本
（不含增值税）</t>
    <phoneticPr fontId="3" type="noConversion"/>
  </si>
  <si>
    <t>有效期起</t>
    <phoneticPr fontId="3" type="noConversion"/>
  </si>
  <si>
    <t>有效期止</t>
    <phoneticPr fontId="3" type="noConversion"/>
  </si>
  <si>
    <t>预算科目</t>
    <phoneticPr fontId="3" type="noConversion"/>
  </si>
  <si>
    <t>预算成本中心</t>
    <phoneticPr fontId="3" type="noConversion"/>
  </si>
  <si>
    <t>备注</t>
    <phoneticPr fontId="3" type="noConversion"/>
  </si>
  <si>
    <t>---</t>
    <phoneticPr fontId="3" type="noConversion"/>
  </si>
  <si>
    <t>实际执行金额</t>
    <phoneticPr fontId="3" type="noConversion"/>
  </si>
  <si>
    <t>执行期起</t>
    <phoneticPr fontId="3" type="noConversion"/>
  </si>
  <si>
    <t>执行期止</t>
    <phoneticPr fontId="3" type="noConversion"/>
  </si>
  <si>
    <t>供应商名称</t>
    <phoneticPr fontId="3" type="noConversion"/>
  </si>
  <si>
    <t>合同号</t>
    <phoneticPr fontId="3" type="noConversion"/>
  </si>
  <si>
    <t>立项剩余金额</t>
    <phoneticPr fontId="3" type="noConversion"/>
  </si>
  <si>
    <t>地产1</t>
  </si>
  <si>
    <t>西双版纳万达-1月</t>
  </si>
  <si>
    <t>031770、031771、032224</t>
  </si>
  <si>
    <t>否</t>
    <phoneticPr fontId="3" type="noConversion"/>
  </si>
  <si>
    <t>是</t>
    <phoneticPr fontId="3" type="noConversion"/>
  </si>
  <si>
    <t>广告营销服务成本</t>
    <phoneticPr fontId="3" type="noConversion"/>
  </si>
  <si>
    <t>地产销售-华北</t>
    <phoneticPr fontId="3" type="noConversion"/>
  </si>
  <si>
    <t>北京切吧</t>
  </si>
  <si>
    <t>地产2</t>
  </si>
  <si>
    <t>泷悦长安-1-2月</t>
  </si>
  <si>
    <t>032066</t>
  </si>
  <si>
    <t>音乐</t>
    <phoneticPr fontId="3" type="noConversion"/>
  </si>
  <si>
    <t/>
  </si>
  <si>
    <t>劳务报销</t>
  </si>
  <si>
    <t>地产3</t>
  </si>
  <si>
    <t>亦庄金茂府-1月</t>
  </si>
  <si>
    <t>031482</t>
  </si>
  <si>
    <t>严选凭票报销</t>
  </si>
  <si>
    <t>地产4</t>
  </si>
  <si>
    <t>融创千章墅-1月</t>
  </si>
  <si>
    <t>031388</t>
  </si>
  <si>
    <t>地产5</t>
  </si>
  <si>
    <t>昌平拾景园-1-3月</t>
  </si>
  <si>
    <t>031530</t>
  </si>
  <si>
    <t>嘉宇博库</t>
  </si>
  <si>
    <t>山西转型综改示范区学府园区云茂广告中心</t>
  </si>
  <si>
    <t>北京讯息互动科技有限公司</t>
  </si>
  <si>
    <t>地产6</t>
  </si>
  <si>
    <t>城建北京合院-1月</t>
  </si>
  <si>
    <t>031387</t>
  </si>
  <si>
    <t>绿植花艺</t>
    <phoneticPr fontId="3" type="noConversion"/>
  </si>
  <si>
    <t>地产7</t>
  </si>
  <si>
    <t>东亚尚院-3月</t>
  </si>
  <si>
    <t>031314</t>
  </si>
  <si>
    <t>精致生活体验系列</t>
    <phoneticPr fontId="3" type="noConversion"/>
  </si>
  <si>
    <t>精致生活体验系列</t>
    <phoneticPr fontId="3" type="noConversion"/>
  </si>
  <si>
    <t>地产9</t>
  </si>
  <si>
    <t>领秀慧谷-3月</t>
  </si>
  <si>
    <t>031949</t>
  </si>
  <si>
    <t>地产10</t>
  </si>
  <si>
    <t>中海寰宇天下-3月</t>
  </si>
  <si>
    <t>032029</t>
  </si>
  <si>
    <t>地产11</t>
  </si>
  <si>
    <t>链家-10-12月</t>
  </si>
  <si>
    <t>027183</t>
  </si>
  <si>
    <t>地产12</t>
  </si>
  <si>
    <t>金宝·PARK天阶-3月</t>
  </si>
  <si>
    <t>031848</t>
  </si>
  <si>
    <t>地产13</t>
  </si>
  <si>
    <t>川谷汇北京总部-3-4月</t>
  </si>
  <si>
    <t>地产14</t>
  </si>
  <si>
    <t>亦庄金茂府-3月</t>
  </si>
  <si>
    <t>031970</t>
  </si>
  <si>
    <t>地产15</t>
  </si>
  <si>
    <t>北京壹号庄园-1月</t>
  </si>
  <si>
    <t>031389</t>
  </si>
  <si>
    <t>地产16</t>
  </si>
  <si>
    <t>万年广阳郡九号-3月</t>
  </si>
  <si>
    <t>031896</t>
  </si>
  <si>
    <t>北京启程瑞通商务服务有限公司</t>
  </si>
  <si>
    <t>地产17</t>
  </si>
  <si>
    <t>铂悦山-3月-4月</t>
  </si>
  <si>
    <t>032290</t>
  </si>
  <si>
    <t>主题沙龙</t>
    <phoneticPr fontId="3" type="noConversion"/>
  </si>
  <si>
    <t>主题沙龙</t>
    <phoneticPr fontId="3" type="noConversion"/>
  </si>
  <si>
    <t>地产18</t>
  </si>
  <si>
    <t>招商都会中心-4月</t>
  </si>
  <si>
    <t>032408</t>
  </si>
  <si>
    <t>美甲&amp;精油</t>
    <phoneticPr fontId="3" type="noConversion"/>
  </si>
  <si>
    <t>北京中科亿天使文化传媒有限公司</t>
  </si>
  <si>
    <t>地产19</t>
  </si>
  <si>
    <t>道合-东亚尚院-3月</t>
  </si>
  <si>
    <t>032065</t>
  </si>
  <si>
    <t>东峡大通（北京）管理咨询有限公司</t>
  </si>
  <si>
    <t>地产20</t>
  </si>
  <si>
    <t>昆明万达城-5-6月</t>
  </si>
  <si>
    <t>地产21</t>
  </si>
  <si>
    <t>西双版纳万达-4月</t>
  </si>
  <si>
    <t>032484</t>
  </si>
  <si>
    <t>线上传播（非地产）</t>
    <phoneticPr fontId="3" type="noConversion"/>
  </si>
  <si>
    <t>地产22</t>
  </si>
  <si>
    <t>孔雀城中央公园广场-4月</t>
  </si>
  <si>
    <t>031789</t>
  </si>
  <si>
    <t>地产23</t>
  </si>
  <si>
    <t>天悦壹号-4月-5月</t>
  </si>
  <si>
    <t>嘉宾邀请</t>
    <phoneticPr fontId="3" type="noConversion"/>
  </si>
  <si>
    <t>地产24</t>
  </si>
  <si>
    <t>孔雀城英国宫—4月</t>
  </si>
  <si>
    <t>031948、032309</t>
  </si>
  <si>
    <t>考拉凭票报销</t>
  </si>
  <si>
    <t>购物市场</t>
    <phoneticPr fontId="3" type="noConversion"/>
  </si>
  <si>
    <t>购物市场</t>
    <phoneticPr fontId="3" type="noConversion"/>
  </si>
  <si>
    <t>地产25</t>
  </si>
  <si>
    <t>金科北京岭秀—4月</t>
  </si>
  <si>
    <t>032533</t>
  </si>
  <si>
    <t>户外运动</t>
    <phoneticPr fontId="3" type="noConversion"/>
  </si>
  <si>
    <t>户外运动</t>
    <phoneticPr fontId="3" type="noConversion"/>
  </si>
  <si>
    <t>北京华安通用航空有限公司</t>
  </si>
  <si>
    <t>地产26</t>
  </si>
  <si>
    <t>远洋万和斐丽-4月</t>
  </si>
  <si>
    <t>032511</t>
  </si>
  <si>
    <t>地产27</t>
  </si>
  <si>
    <t>森林新都孔雀城—4月</t>
  </si>
  <si>
    <t>地产28</t>
  </si>
  <si>
    <t>昆泰湖光壹号-04-05月</t>
  </si>
  <si>
    <t>032639</t>
  </si>
  <si>
    <t>地产29</t>
  </si>
  <si>
    <t>天润香墅湾1号-4月</t>
  </si>
  <si>
    <t>032496</t>
  </si>
  <si>
    <t>地产30</t>
  </si>
  <si>
    <t>亦庄金茂府-4月（032507-广告,032321-CPM）</t>
  </si>
  <si>
    <t>032507、032321</t>
  </si>
  <si>
    <t>业务凭票报销</t>
  </si>
  <si>
    <t>销售走合同：北京海威利广告有限公司</t>
  </si>
  <si>
    <t>地产31</t>
  </si>
  <si>
    <t>华润理想国-4月-5月</t>
  </si>
  <si>
    <t>032509</t>
  </si>
  <si>
    <t>线下活动（非地产）</t>
    <phoneticPr fontId="3" type="noConversion"/>
  </si>
  <si>
    <t>曼惟（北京）公关顾问有限公司</t>
  </si>
  <si>
    <t>地产32</t>
  </si>
  <si>
    <t>北京城建海梓府-4月-5月</t>
  </si>
  <si>
    <t>032582</t>
  </si>
  <si>
    <t>地产33</t>
  </si>
  <si>
    <t>北京金茂府-4月</t>
  </si>
  <si>
    <t>032476</t>
  </si>
  <si>
    <t>其他</t>
    <phoneticPr fontId="3" type="noConversion"/>
  </si>
  <si>
    <t>地产34</t>
  </si>
  <si>
    <t>中冶德贤公馆-4月-5月</t>
  </si>
  <si>
    <t>032713</t>
  </si>
  <si>
    <t>地产35</t>
  </si>
  <si>
    <t>奥伦达部落-3月</t>
  </si>
  <si>
    <t>032132</t>
  </si>
  <si>
    <t>地产36</t>
  </si>
  <si>
    <t>和悦华玺-5月</t>
  </si>
  <si>
    <t>地产37</t>
  </si>
  <si>
    <t>重庆滨江壹号-4月</t>
  </si>
  <si>
    <t>032654</t>
  </si>
  <si>
    <t>地产38</t>
  </si>
  <si>
    <t>通州万国城MOMA-4月-5月</t>
  </si>
  <si>
    <t>032638</t>
  </si>
  <si>
    <t>地产39</t>
  </si>
  <si>
    <t>天恒公园懿府-4月-5月</t>
  </si>
  <si>
    <t>032739</t>
  </si>
  <si>
    <t>地产40</t>
  </si>
  <si>
    <t>北京壹号庄园-4月</t>
  </si>
  <si>
    <t>032578</t>
  </si>
  <si>
    <t>地产41</t>
  </si>
  <si>
    <t>北京壹号院-4月</t>
  </si>
  <si>
    <t>032451、032447</t>
  </si>
  <si>
    <t>地产42</t>
  </si>
  <si>
    <t>兴隆融创城-3月-4月</t>
  </si>
  <si>
    <t>032246</t>
  </si>
  <si>
    <t>地产43</t>
  </si>
  <si>
    <t>京北融创城-4月</t>
  </si>
  <si>
    <t>032506</t>
  </si>
  <si>
    <t>地产44</t>
  </si>
  <si>
    <t>电建泷悦长安-5月</t>
  </si>
  <si>
    <t>033475、033463-CPM</t>
  </si>
  <si>
    <t>地产45</t>
  </si>
  <si>
    <t>世茂璀璨天成-4月-5月</t>
  </si>
  <si>
    <t>地产46</t>
  </si>
  <si>
    <t>东亚尚院-4月-5月</t>
  </si>
  <si>
    <t>032440</t>
  </si>
  <si>
    <t>地产47</t>
  </si>
  <si>
    <t>复地中心</t>
  </si>
  <si>
    <t>032937</t>
  </si>
  <si>
    <t>地产48</t>
  </si>
  <si>
    <t>温泉新都孔雀城</t>
  </si>
  <si>
    <t>032980、032947</t>
  </si>
  <si>
    <t>行政报销</t>
  </si>
  <si>
    <t>地产49</t>
  </si>
  <si>
    <t>中海金樾和著-3月-4月</t>
  </si>
  <si>
    <t>032326</t>
  </si>
  <si>
    <t>地产50</t>
  </si>
  <si>
    <t>熙悦林语-3-4月</t>
  </si>
  <si>
    <t>032202</t>
  </si>
  <si>
    <t>地产51</t>
  </si>
  <si>
    <t>孔雀城大湖-5月</t>
  </si>
  <si>
    <t>地产52</t>
  </si>
  <si>
    <t>孔雀城悦澜湾-5月</t>
  </si>
  <si>
    <t>地产53</t>
  </si>
  <si>
    <t>和悦华锦-5月</t>
  </si>
  <si>
    <t>032866</t>
  </si>
  <si>
    <t>地产54</t>
  </si>
  <si>
    <t>富力盛悦府-4-6月</t>
  </si>
  <si>
    <t>032591</t>
  </si>
  <si>
    <t>地产55</t>
  </si>
  <si>
    <t>鑫苑国际新城-4月-5月</t>
  </si>
  <si>
    <t>032717、032816、033036</t>
  </si>
  <si>
    <t>地产56</t>
  </si>
  <si>
    <t>新光大中心—5月</t>
  </si>
  <si>
    <t>032823</t>
  </si>
  <si>
    <t>地产57</t>
  </si>
  <si>
    <t>中冶兴隆新城·红石郡-6月</t>
  </si>
  <si>
    <t>033194</t>
  </si>
  <si>
    <t>地产58</t>
  </si>
  <si>
    <t>丽景长安-5月-6月</t>
  </si>
  <si>
    <t>地产59</t>
  </si>
  <si>
    <t>东亚尚院-5月-6月</t>
  </si>
  <si>
    <t>033125</t>
  </si>
  <si>
    <t>地产60</t>
  </si>
  <si>
    <t>天润香墅湾-5月-6月</t>
  </si>
  <si>
    <t>033048</t>
  </si>
  <si>
    <t>地产61</t>
  </si>
  <si>
    <t>城建北京合院—6月</t>
  </si>
  <si>
    <t>032852</t>
  </si>
  <si>
    <t>地产62</t>
  </si>
  <si>
    <t>金地悦风华-5月</t>
  </si>
  <si>
    <t>032956</t>
  </si>
  <si>
    <t>地产63</t>
  </si>
  <si>
    <t>永清融创城-4月-5月</t>
  </si>
  <si>
    <t>032666</t>
  </si>
  <si>
    <t>地产64</t>
  </si>
  <si>
    <t>北京壹号庄园-6月</t>
  </si>
  <si>
    <t>033221</t>
  </si>
  <si>
    <t>地产65</t>
  </si>
  <si>
    <t>北京壹号庄园-5月</t>
  </si>
  <si>
    <t>032841</t>
  </si>
  <si>
    <t>地产66</t>
  </si>
  <si>
    <t>北京壹号院-5月</t>
  </si>
  <si>
    <t>032828</t>
  </si>
  <si>
    <t>地产67</t>
  </si>
  <si>
    <t>泰禾昌平拾景园-6月</t>
  </si>
  <si>
    <t>032595</t>
  </si>
  <si>
    <t>世界杯主题活动</t>
    <phoneticPr fontId="3" type="noConversion"/>
  </si>
  <si>
    <t>地产68</t>
  </si>
  <si>
    <t>八达岭孔雀城-6月</t>
  </si>
  <si>
    <t>033187</t>
  </si>
  <si>
    <t>地产69</t>
  </si>
  <si>
    <t>通州万国城MOMA-4月-5月（1）</t>
  </si>
  <si>
    <t>032607</t>
  </si>
  <si>
    <t>地产70</t>
  </si>
  <si>
    <t>天恒摩墅-6月</t>
  </si>
  <si>
    <t>033256</t>
  </si>
  <si>
    <t>地产71</t>
  </si>
  <si>
    <t>新光大中心—6月</t>
  </si>
  <si>
    <t>033198</t>
  </si>
  <si>
    <t>地产72</t>
  </si>
  <si>
    <t>孔雀城大湖-6月</t>
  </si>
  <si>
    <t>033386、031767、031766</t>
  </si>
  <si>
    <t>线上传播（地产）</t>
    <phoneticPr fontId="3" type="noConversion"/>
  </si>
  <si>
    <t>地产73</t>
  </si>
  <si>
    <t>万年广阳郡-6月</t>
  </si>
  <si>
    <t>033251</t>
  </si>
  <si>
    <t>美甲</t>
    <phoneticPr fontId="3" type="noConversion"/>
  </si>
  <si>
    <t>地产74</t>
  </si>
  <si>
    <t>通州万国城MOMA-5月-6月</t>
  </si>
  <si>
    <t>地产75</t>
  </si>
  <si>
    <t>北大资源阅城-6月</t>
  </si>
  <si>
    <t>033165</t>
  </si>
  <si>
    <t>地产76</t>
  </si>
  <si>
    <t>铂悦山-5月</t>
  </si>
  <si>
    <t>033006</t>
  </si>
  <si>
    <t>地产77</t>
  </si>
  <si>
    <t>中海丽春湖墅-6月</t>
  </si>
  <si>
    <t>033500</t>
  </si>
  <si>
    <t>地产78</t>
  </si>
  <si>
    <t>中海京西里-6月</t>
  </si>
  <si>
    <t>033498</t>
  </si>
  <si>
    <t>北京恒诚博雅文化传媒有限公司</t>
  </si>
  <si>
    <t>地产79</t>
  </si>
  <si>
    <t>万科翡翠西湖-6月</t>
  </si>
  <si>
    <t>032332</t>
  </si>
  <si>
    <t>地产80</t>
  </si>
  <si>
    <t>中海丽春湖墅-6月 （1）</t>
  </si>
  <si>
    <t>033107</t>
  </si>
  <si>
    <t>地产81</t>
  </si>
  <si>
    <t>通州万国城MOMA-5月-6月CPM</t>
  </si>
  <si>
    <t>033047</t>
  </si>
  <si>
    <t>地产82</t>
  </si>
  <si>
    <t>上东金茂府-6月</t>
    <phoneticPr fontId="3" type="noConversion"/>
  </si>
  <si>
    <t>033444</t>
  </si>
  <si>
    <t>上东金茂府-6月</t>
  </si>
  <si>
    <t>地产83</t>
  </si>
  <si>
    <t>信达蓝尊-1月</t>
  </si>
  <si>
    <t>031379</t>
  </si>
  <si>
    <t>地产销售-华东</t>
    <phoneticPr fontId="3" type="noConversion"/>
  </si>
  <si>
    <t>地产84</t>
  </si>
  <si>
    <t>中国铁建香榭国际 -1月</t>
  </si>
  <si>
    <t>031380</t>
  </si>
  <si>
    <t>地产85</t>
  </si>
  <si>
    <t>禹洲雍贤府-3月</t>
  </si>
  <si>
    <t>031884</t>
  </si>
  <si>
    <t>地产86</t>
  </si>
  <si>
    <t>恒大海上威尼斯-3月</t>
  </si>
  <si>
    <t>031953</t>
  </si>
  <si>
    <t>地产87</t>
  </si>
  <si>
    <t>新西塘孔雀城-3月</t>
  </si>
  <si>
    <t>031955</t>
  </si>
  <si>
    <t>上海骏骋广告传播有限公司</t>
  </si>
  <si>
    <t>地产88</t>
  </si>
  <si>
    <t>新华联奥莱悦府-3月</t>
  </si>
  <si>
    <t>031952</t>
  </si>
  <si>
    <t>地产89</t>
  </si>
  <si>
    <t>翠湖天地-4月</t>
  </si>
  <si>
    <t>032082</t>
  </si>
  <si>
    <t>地产90</t>
  </si>
  <si>
    <t>中国铁建香榭国际-3月</t>
  </si>
  <si>
    <t>032070</t>
  </si>
  <si>
    <t>地产91</t>
  </si>
  <si>
    <t>佳兆业君汇上品-3-4月</t>
  </si>
  <si>
    <t>032157</t>
  </si>
  <si>
    <t>地产92</t>
  </si>
  <si>
    <t>御澜雅苑-3月-4月</t>
  </si>
  <si>
    <t>032011</t>
  </si>
  <si>
    <t>地产93</t>
  </si>
  <si>
    <t>天和前滩时代-4月</t>
  </si>
  <si>
    <t>032081</t>
  </si>
  <si>
    <t>地产94</t>
  </si>
  <si>
    <t>绿地天呈-4月</t>
  </si>
  <si>
    <t>032084</t>
  </si>
  <si>
    <t>意向/渠道客户邀请</t>
    <phoneticPr fontId="3" type="noConversion"/>
  </si>
  <si>
    <t>意向/渠道客户邀请</t>
    <phoneticPr fontId="3" type="noConversion"/>
  </si>
  <si>
    <t>绿地天呈-4月</t>
    <phoneticPr fontId="3" type="noConversion"/>
  </si>
  <si>
    <t>地产95</t>
  </si>
  <si>
    <t>新西塘孔雀城-4-6月</t>
  </si>
  <si>
    <t>032636、032637</t>
  </si>
  <si>
    <t>其他</t>
    <phoneticPr fontId="3" type="noConversion"/>
  </si>
  <si>
    <t>上海华路文化传媒有限公司</t>
  </si>
  <si>
    <t>地产96</t>
  </si>
  <si>
    <t>禹洲雍贤府－4月</t>
  </si>
  <si>
    <t>032083</t>
  </si>
  <si>
    <t>地产97</t>
  </si>
  <si>
    <t>青浦绿地中心-5月</t>
  </si>
  <si>
    <t>032767</t>
  </si>
  <si>
    <t>地产98</t>
  </si>
  <si>
    <t>大名城紫金九号-5月</t>
  </si>
  <si>
    <t>032822</t>
  </si>
  <si>
    <t>地产99</t>
  </si>
  <si>
    <t>凤凰城天境-5月</t>
  </si>
  <si>
    <t>032993</t>
  </si>
  <si>
    <t>上海瞬希文化传媒有限公司</t>
  </si>
  <si>
    <t>地产100</t>
  </si>
  <si>
    <t>上海长滩-4-6月</t>
  </si>
  <si>
    <t>032754</t>
  </si>
  <si>
    <t>未央凭票报销</t>
  </si>
  <si>
    <t>地产101</t>
  </si>
  <si>
    <t>绿地波洛克-4月</t>
  </si>
  <si>
    <t>地产102</t>
  </si>
  <si>
    <t>绿地天呈-4-5月</t>
  </si>
  <si>
    <t>地产103</t>
  </si>
  <si>
    <t>绿地波洛克-4-5月</t>
  </si>
  <si>
    <t>地产104</t>
  </si>
  <si>
    <t>泰禾大城小院-1月</t>
  </si>
  <si>
    <t>031431</t>
  </si>
  <si>
    <t>地产105</t>
  </si>
  <si>
    <t>万科启宸-5月</t>
  </si>
  <si>
    <t>032757</t>
  </si>
  <si>
    <t>地产106</t>
  </si>
  <si>
    <t>泰禾大城小院-5月</t>
  </si>
  <si>
    <t>033081</t>
  </si>
  <si>
    <t>地产107</t>
  </si>
  <si>
    <t>御澜雅苑-5月</t>
  </si>
  <si>
    <t>032973</t>
  </si>
  <si>
    <t>地产108</t>
  </si>
  <si>
    <t>新西塘孔雀城-5-6月</t>
  </si>
  <si>
    <t>033163</t>
  </si>
  <si>
    <t>地产109</t>
  </si>
  <si>
    <t>公元2040-6月</t>
  </si>
  <si>
    <t>033370</t>
  </si>
  <si>
    <t>地产110</t>
  </si>
  <si>
    <t>玛格家居-12月</t>
    <phoneticPr fontId="3" type="noConversion"/>
  </si>
  <si>
    <t>030180、030402</t>
  </si>
  <si>
    <t>地产销售-家居</t>
    <phoneticPr fontId="3" type="noConversion"/>
  </si>
  <si>
    <t>广州昊达文化传媒有限公司</t>
  </si>
  <si>
    <t>地产111</t>
  </si>
  <si>
    <t>百得&amp;巴洛克&amp;品高&amp;联邦-1月</t>
  </si>
  <si>
    <t>031697、031696、031695、031694</t>
    <phoneticPr fontId="3" type="noConversion"/>
  </si>
  <si>
    <t>线下活动（非地产）</t>
    <phoneticPr fontId="3" type="noConversion"/>
  </si>
  <si>
    <t>地产112</t>
  </si>
  <si>
    <t>金螳螂-1月</t>
  </si>
  <si>
    <t>031614</t>
  </si>
  <si>
    <t>地产113</t>
  </si>
  <si>
    <t>慕思-3月</t>
  </si>
  <si>
    <t>031961</t>
  </si>
  <si>
    <t>北京美度文化有限公司</t>
  </si>
  <si>
    <t>地产114</t>
  </si>
  <si>
    <t>索菲亚-4月</t>
  </si>
  <si>
    <t>032270</t>
  </si>
  <si>
    <t>地产115</t>
  </si>
  <si>
    <t>金螳螂-3月</t>
  </si>
  <si>
    <t>031965</t>
  </si>
  <si>
    <t>地产116</t>
  </si>
  <si>
    <t>大自然-4月</t>
  </si>
  <si>
    <t>032503、032504</t>
  </si>
  <si>
    <t>地产117</t>
  </si>
  <si>
    <t>惠达卫浴-5月</t>
  </si>
  <si>
    <t>033053、033054、033055</t>
  </si>
  <si>
    <t>崔天琪</t>
  </si>
  <si>
    <t>地产118</t>
  </si>
  <si>
    <t>新中源-5月</t>
  </si>
  <si>
    <t>032530</t>
  </si>
  <si>
    <t>地产119</t>
  </si>
  <si>
    <t>金螳螂-5月</t>
  </si>
  <si>
    <t>033020</t>
  </si>
  <si>
    <t>线上传播（非地产）</t>
    <phoneticPr fontId="3" type="noConversion"/>
  </si>
  <si>
    <t>地产120</t>
  </si>
  <si>
    <t>生活家地板-5月</t>
  </si>
  <si>
    <t>033307</t>
  </si>
  <si>
    <t>嘉宾邀请</t>
    <phoneticPr fontId="3" type="noConversion"/>
  </si>
  <si>
    <t>主题沙龙</t>
    <phoneticPr fontId="3" type="noConversion"/>
  </si>
  <si>
    <t>地产121</t>
  </si>
  <si>
    <t>联邦高登-6月</t>
  </si>
  <si>
    <t>地产122</t>
  </si>
  <si>
    <t>居然之家-6月</t>
  </si>
  <si>
    <t>033108</t>
  </si>
  <si>
    <t>地产123</t>
  </si>
  <si>
    <t>品高-5月</t>
  </si>
  <si>
    <t>032450</t>
  </si>
  <si>
    <t>广州智影广告有限公司</t>
  </si>
  <si>
    <t>地产125</t>
  </si>
  <si>
    <t>联邦高登-7月</t>
  </si>
  <si>
    <t>033306</t>
  </si>
  <si>
    <t>广州迪派文化传播有限公司</t>
  </si>
  <si>
    <t>地产126</t>
  </si>
  <si>
    <t>珠光御景壹号-12-3月</t>
    <phoneticPr fontId="3" type="noConversion"/>
  </si>
  <si>
    <t>031074</t>
  </si>
  <si>
    <t>地产销售-华南</t>
    <phoneticPr fontId="3" type="noConversion"/>
  </si>
  <si>
    <t>精致生活体验系列</t>
    <phoneticPr fontId="3" type="noConversion"/>
  </si>
  <si>
    <t>中山华际天创文化传媒有限公司</t>
  </si>
  <si>
    <t>衍纸</t>
    <phoneticPr fontId="3" type="noConversion"/>
  </si>
  <si>
    <t>珠光御景壹号-12-3月</t>
  </si>
  <si>
    <t>尤克里里</t>
    <phoneticPr fontId="3" type="noConversion"/>
  </si>
  <si>
    <t>地产127</t>
  </si>
  <si>
    <t>华发中央公园-12月</t>
    <phoneticPr fontId="3" type="noConversion"/>
  </si>
  <si>
    <t>031247</t>
  </si>
  <si>
    <t>华发中央公园-12月</t>
  </si>
  <si>
    <t>地产128</t>
  </si>
  <si>
    <t>保利星海小镇-12月</t>
  </si>
  <si>
    <t>031049</t>
  </si>
  <si>
    <t>地产129</t>
  </si>
  <si>
    <t>恒大山水郡-12月</t>
  </si>
  <si>
    <t>031071</t>
  </si>
  <si>
    <t>地产130</t>
  </si>
  <si>
    <t>合景汇金东翼1月</t>
  </si>
  <si>
    <t>031372</t>
  </si>
  <si>
    <t>广州掌阅信息科技有限公司</t>
  </si>
  <si>
    <t>地产131</t>
  </si>
  <si>
    <t>珠光四盘2017年12月-2018年3月</t>
  </si>
  <si>
    <t>030984</t>
  </si>
  <si>
    <t>购物市场</t>
    <phoneticPr fontId="3" type="noConversion"/>
  </si>
  <si>
    <t>地产132</t>
  </si>
  <si>
    <t>保利广东品牌-1-2月</t>
  </si>
  <si>
    <t>031405</t>
  </si>
  <si>
    <t>地产133</t>
  </si>
  <si>
    <t>碧桂园润杨溪谷-1月</t>
  </si>
  <si>
    <t>031450</t>
  </si>
  <si>
    <t>地产134</t>
  </si>
  <si>
    <t>景业荔都-1-3月</t>
  </si>
  <si>
    <t>031469</t>
  </si>
  <si>
    <t>地产135</t>
  </si>
  <si>
    <t>佛山富力国金中心-12-1月</t>
  </si>
  <si>
    <t>030907、031002</t>
  </si>
  <si>
    <t>地产136</t>
  </si>
  <si>
    <t>兆鑫汇金广场-12月</t>
  </si>
  <si>
    <t>030768</t>
  </si>
  <si>
    <t>深圳创无界文化传播有限公司</t>
  </si>
  <si>
    <t>海外旅行分享会</t>
    <phoneticPr fontId="3" type="noConversion"/>
  </si>
  <si>
    <t>地产137</t>
  </si>
  <si>
    <t>佛山顺德恒大龙江翡翠-1月</t>
  </si>
  <si>
    <t>031484</t>
  </si>
  <si>
    <t>地产138</t>
  </si>
  <si>
    <t>恒大棕榈岛-12月</t>
  </si>
  <si>
    <t>031083</t>
  </si>
  <si>
    <t>地产139</t>
  </si>
  <si>
    <t>珠水豪庭-1月</t>
  </si>
  <si>
    <t>地产140</t>
  </si>
  <si>
    <t>新世界凯粤湾-1月</t>
  </si>
  <si>
    <t>031382</t>
  </si>
  <si>
    <t>地产141</t>
  </si>
  <si>
    <t>珠江壹城-1-3月</t>
  </si>
  <si>
    <t>031442</t>
  </si>
  <si>
    <t>购物市场</t>
    <phoneticPr fontId="3" type="noConversion"/>
  </si>
  <si>
    <t>地产142</t>
  </si>
  <si>
    <t>碧桂园公园上城-1-2月</t>
  </si>
  <si>
    <t>031524</t>
  </si>
  <si>
    <t>地产143</t>
  </si>
  <si>
    <t>尚东WE家-1-2月</t>
  </si>
  <si>
    <t>031554</t>
  </si>
  <si>
    <t>地产144</t>
  </si>
  <si>
    <t>珠江嘉园-1-2月</t>
  </si>
  <si>
    <t>031540</t>
  </si>
  <si>
    <t>地产145</t>
  </si>
  <si>
    <t>碧桂园御湖城-1-2月</t>
  </si>
  <si>
    <t>031623</t>
  </si>
  <si>
    <t>地产146</t>
  </si>
  <si>
    <t>敏捷绿湖国际城-1-2月</t>
  </si>
  <si>
    <t>031531</t>
  </si>
  <si>
    <t>地产147</t>
  </si>
  <si>
    <t>佳兆业城市广场-1-2月</t>
  </si>
  <si>
    <t>031670</t>
  </si>
  <si>
    <t>地产148</t>
  </si>
  <si>
    <t>万科尚城-1-2月</t>
  </si>
  <si>
    <t>031630</t>
  </si>
  <si>
    <t>地产149</t>
  </si>
  <si>
    <t>保利星海小镇-1-2月</t>
  </si>
  <si>
    <t>031553</t>
  </si>
  <si>
    <t>地产150</t>
  </si>
  <si>
    <t>碧桂园半岛1号-1-3月</t>
  </si>
  <si>
    <t>031634</t>
  </si>
  <si>
    <t>地产151</t>
  </si>
  <si>
    <t>凯德山海连城-1-3月</t>
  </si>
  <si>
    <t>031337</t>
  </si>
  <si>
    <t>亲子活动</t>
    <phoneticPr fontId="3" type="noConversion"/>
  </si>
  <si>
    <t>购物市场</t>
    <phoneticPr fontId="3" type="noConversion"/>
  </si>
  <si>
    <t>地产152</t>
  </si>
  <si>
    <t>佛山合景新鸿基泷景-3月</t>
  </si>
  <si>
    <t>031924</t>
  </si>
  <si>
    <t>否</t>
    <phoneticPr fontId="3" type="noConversion"/>
  </si>
  <si>
    <t>是</t>
    <phoneticPr fontId="3" type="noConversion"/>
  </si>
  <si>
    <t>广告营销服务成本</t>
    <phoneticPr fontId="3" type="noConversion"/>
  </si>
  <si>
    <t>地产销售-华南</t>
    <phoneticPr fontId="3" type="noConversion"/>
  </si>
  <si>
    <t>地产153</t>
  </si>
  <si>
    <t>保利广东品牌-3月</t>
  </si>
  <si>
    <t>031750</t>
  </si>
  <si>
    <t>地产154</t>
  </si>
  <si>
    <t>保利和光晨樾-3月</t>
  </si>
  <si>
    <t>地产155</t>
  </si>
  <si>
    <t>万科品牌-2月</t>
  </si>
  <si>
    <t>031727</t>
  </si>
  <si>
    <t>企业</t>
    <phoneticPr fontId="3" type="noConversion"/>
  </si>
  <si>
    <t>地产156</t>
  </si>
  <si>
    <t>恒大银湖城-2月</t>
  </si>
  <si>
    <t>031784</t>
  </si>
  <si>
    <t>地产157</t>
  </si>
  <si>
    <t>佛山恒大悦府-2月</t>
  </si>
  <si>
    <t>031729</t>
  </si>
  <si>
    <t>地产158</t>
  </si>
  <si>
    <t>佛山恒大御湖湾-2-3月</t>
  </si>
  <si>
    <t>031755</t>
  </si>
  <si>
    <t>地产159</t>
  </si>
  <si>
    <t>佛山恒大郦湖城-2月</t>
  </si>
  <si>
    <t>031717</t>
  </si>
  <si>
    <t>地产160</t>
  </si>
  <si>
    <t>碧桂园山河城-3月</t>
  </si>
  <si>
    <t>031942</t>
  </si>
  <si>
    <t>否</t>
    <phoneticPr fontId="3" type="noConversion"/>
  </si>
  <si>
    <t>是</t>
    <phoneticPr fontId="3" type="noConversion"/>
  </si>
  <si>
    <t>广告营销服务成本</t>
    <phoneticPr fontId="3" type="noConversion"/>
  </si>
  <si>
    <t>地产销售-华南</t>
    <phoneticPr fontId="3" type="noConversion"/>
  </si>
  <si>
    <t>地产161</t>
  </si>
  <si>
    <t>荔富湖畔-3-5月</t>
  </si>
  <si>
    <t>广东高奇福鑫宇广告有限公司</t>
  </si>
  <si>
    <t>地产162</t>
  </si>
  <si>
    <t>珠水豪庭-3-4月</t>
  </si>
  <si>
    <t>031875</t>
  </si>
  <si>
    <t>商超</t>
    <phoneticPr fontId="3" type="noConversion"/>
  </si>
  <si>
    <t>写字楼</t>
    <phoneticPr fontId="3" type="noConversion"/>
  </si>
  <si>
    <t>广州百诺品牌策划有限公司</t>
  </si>
  <si>
    <t>广州播了么传媒科技有限公司</t>
  </si>
  <si>
    <t>地产163</t>
  </si>
  <si>
    <t>佛山恒大郦湖城-3月</t>
  </si>
  <si>
    <t>031923</t>
  </si>
  <si>
    <t>地产164</t>
  </si>
  <si>
    <t>佛山恒大山湖郡-3月</t>
  </si>
  <si>
    <t>031976</t>
  </si>
  <si>
    <t>地产165</t>
  </si>
  <si>
    <t>佛山恒大云东海-3月</t>
  </si>
  <si>
    <t>031927</t>
  </si>
  <si>
    <t>地产166</t>
  </si>
  <si>
    <t>恒大银湖城-3月</t>
  </si>
  <si>
    <t>031985</t>
  </si>
  <si>
    <t>地产167</t>
  </si>
  <si>
    <t>保利半岛-1-2月</t>
  </si>
  <si>
    <t>031481</t>
  </si>
  <si>
    <t>地产168</t>
  </si>
  <si>
    <t>葛洲坝广州紫郡府-3月</t>
  </si>
  <si>
    <t>地产169</t>
  </si>
  <si>
    <t>恒大恒房通-2月</t>
  </si>
  <si>
    <t>031785</t>
  </si>
  <si>
    <t>地产170</t>
  </si>
  <si>
    <t>亚运城-3-4月</t>
  </si>
  <si>
    <t>031870</t>
  </si>
  <si>
    <t>地产171</t>
  </si>
  <si>
    <t>远洋天骄-3-4月</t>
  </si>
  <si>
    <t>032073</t>
  </si>
  <si>
    <t>地产172</t>
  </si>
  <si>
    <t>金融街融御-3月</t>
  </si>
  <si>
    <t>地产173</t>
  </si>
  <si>
    <t>皇派门窗-3月</t>
  </si>
  <si>
    <t>032463、032649</t>
  </si>
  <si>
    <t>地产174</t>
  </si>
  <si>
    <t>恒大山水郡-3月</t>
  </si>
  <si>
    <t>031986</t>
  </si>
  <si>
    <t>地产175</t>
  </si>
  <si>
    <t>大亚湾满堂悦MOMA-3月</t>
  </si>
  <si>
    <t>032026</t>
  </si>
  <si>
    <t>地产176</t>
  </si>
  <si>
    <t>天誉半岛-4-6月</t>
  </si>
  <si>
    <t>031975</t>
  </si>
  <si>
    <t>广绣</t>
    <phoneticPr fontId="3" type="noConversion"/>
  </si>
  <si>
    <t>广绣</t>
    <phoneticPr fontId="3" type="noConversion"/>
  </si>
  <si>
    <t>地产177</t>
  </si>
  <si>
    <t>碧桂园玺悦-3月</t>
  </si>
  <si>
    <t>032022</t>
  </si>
  <si>
    <t>地产178</t>
  </si>
  <si>
    <t>佛山顺德恒大龙江翡翠-3月</t>
  </si>
  <si>
    <t>031911</t>
  </si>
  <si>
    <t>地产179</t>
  </si>
  <si>
    <t>中海联智汇城-2-3月</t>
  </si>
  <si>
    <t>031546</t>
  </si>
  <si>
    <t>广绣</t>
    <phoneticPr fontId="3" type="noConversion"/>
  </si>
  <si>
    <t>地产180</t>
  </si>
  <si>
    <t>保利星海小镇-4月</t>
  </si>
  <si>
    <t>032502</t>
  </si>
  <si>
    <t>地产181</t>
  </si>
  <si>
    <t>恒大鼎湖豪庭-3-4月</t>
  </si>
  <si>
    <t>031977</t>
  </si>
  <si>
    <t>地产182</t>
  </si>
  <si>
    <t>路劲天隽峰-4-5月</t>
  </si>
  <si>
    <t>032449</t>
  </si>
  <si>
    <t>精致生活体验系列</t>
    <phoneticPr fontId="3" type="noConversion"/>
  </si>
  <si>
    <t>地产183</t>
  </si>
  <si>
    <t>碧桂园雲顶-4月</t>
  </si>
  <si>
    <t>032209</t>
  </si>
  <si>
    <t>地产184</t>
  </si>
  <si>
    <t>招商雍景湾-3-4月</t>
  </si>
  <si>
    <t>032133</t>
  </si>
  <si>
    <t>地产185</t>
  </si>
  <si>
    <t>深圳中原4月</t>
  </si>
  <si>
    <t>031639</t>
  </si>
  <si>
    <t>地产186</t>
  </si>
  <si>
    <t>万科尚城-4月</t>
  </si>
  <si>
    <t>032648</t>
  </si>
  <si>
    <t>主题沙龙</t>
    <phoneticPr fontId="3" type="noConversion"/>
  </si>
  <si>
    <t>地产187</t>
  </si>
  <si>
    <t>信业郡城-4月</t>
  </si>
  <si>
    <t>032131</t>
  </si>
  <si>
    <t>社区</t>
    <phoneticPr fontId="3" type="noConversion"/>
  </si>
  <si>
    <t>商圈</t>
    <phoneticPr fontId="3" type="noConversion"/>
  </si>
  <si>
    <t>地产188</t>
  </si>
  <si>
    <t>中泰天境-3-4月</t>
  </si>
  <si>
    <t>地产189</t>
  </si>
  <si>
    <t>恒大银湖城-4月</t>
  </si>
  <si>
    <t>032554</t>
  </si>
  <si>
    <t>商圈</t>
    <phoneticPr fontId="3" type="noConversion"/>
  </si>
  <si>
    <t>商圈</t>
    <phoneticPr fontId="3" type="noConversion"/>
  </si>
  <si>
    <t>地产190</t>
  </si>
  <si>
    <t>恒大山水郡-4月（032559）</t>
  </si>
  <si>
    <t>032559</t>
  </si>
  <si>
    <t>地产191</t>
  </si>
  <si>
    <t>珠光三盘-4-6月</t>
  </si>
  <si>
    <t>032563</t>
  </si>
  <si>
    <t>绿植花艺</t>
    <phoneticPr fontId="3" type="noConversion"/>
  </si>
  <si>
    <t>陶艺</t>
    <phoneticPr fontId="3" type="noConversion"/>
  </si>
  <si>
    <t>衍纸</t>
    <phoneticPr fontId="3" type="noConversion"/>
  </si>
  <si>
    <t>渠道客户</t>
    <phoneticPr fontId="3" type="noConversion"/>
  </si>
  <si>
    <t>地产192</t>
  </si>
  <si>
    <t>奥园莲峰圣境-4月</t>
  </si>
  <si>
    <t>032534</t>
  </si>
  <si>
    <t>精致生活体验系列</t>
    <phoneticPr fontId="3" type="noConversion"/>
  </si>
  <si>
    <t>广州毅品广告策划有限公司</t>
  </si>
  <si>
    <t>地产193</t>
  </si>
  <si>
    <t>恒大郦湖城-4-5月</t>
  </si>
  <si>
    <t>032728</t>
  </si>
  <si>
    <t>地产194</t>
  </si>
  <si>
    <t>恒大山水郡-4月(032701)</t>
  </si>
  <si>
    <t>032701</t>
  </si>
  <si>
    <t>地产195</t>
  </si>
  <si>
    <t>珠光御景壹号-4-6月</t>
  </si>
  <si>
    <t>032745</t>
  </si>
  <si>
    <t>广州苏丽思花艺设计有限公司</t>
  </si>
  <si>
    <t>地产196</t>
  </si>
  <si>
    <t>景业东湖洲豪园-4-6月</t>
  </si>
  <si>
    <t>032698</t>
  </si>
  <si>
    <t>地产197</t>
  </si>
  <si>
    <t>越秀保利爱特城-3月</t>
  </si>
  <si>
    <t>地产198</t>
  </si>
  <si>
    <t>兰亭盛荟-4-5月</t>
  </si>
  <si>
    <t>032564</t>
  </si>
  <si>
    <t>地产199</t>
  </si>
  <si>
    <t>雄峰城-5月</t>
  </si>
  <si>
    <t>地产200</t>
  </si>
  <si>
    <t>南沙湾御苑-4-5月</t>
  </si>
  <si>
    <t>032556</t>
  </si>
  <si>
    <t>广绣</t>
    <phoneticPr fontId="3" type="noConversion"/>
  </si>
  <si>
    <t>广州快告文化传媒有限公司</t>
  </si>
  <si>
    <t>地产201</t>
  </si>
  <si>
    <t>翡翠绿洲-4-5月</t>
  </si>
  <si>
    <t>032460</t>
  </si>
  <si>
    <t>地产202</t>
  </si>
  <si>
    <t>奥园康威-3-8月</t>
  </si>
  <si>
    <t>031913</t>
  </si>
  <si>
    <t>地产203</t>
  </si>
  <si>
    <t>新世界凯粤湾-4-5月</t>
  </si>
  <si>
    <t>032525</t>
  </si>
  <si>
    <t>渠道客户</t>
    <phoneticPr fontId="3" type="noConversion"/>
  </si>
  <si>
    <t>地产204</t>
  </si>
  <si>
    <t>碧桂园江与城-4-5月</t>
  </si>
  <si>
    <t>032512</t>
  </si>
  <si>
    <t>地产205</t>
  </si>
  <si>
    <t>珠江源昌花园-4-6月</t>
  </si>
  <si>
    <t>032750</t>
  </si>
  <si>
    <t>地产206</t>
  </si>
  <si>
    <t>保利花海湾-4-5月</t>
  </si>
  <si>
    <t>032722</t>
  </si>
  <si>
    <t>地产207</t>
  </si>
  <si>
    <t>新世界云逸-4月</t>
  </si>
  <si>
    <t>032535</t>
  </si>
  <si>
    <t>地产208</t>
  </si>
  <si>
    <t>南沙珠江湾-5月</t>
  </si>
  <si>
    <t>032729</t>
  </si>
  <si>
    <t>地产209</t>
  </si>
  <si>
    <t>中泰国际广场-5月</t>
  </si>
  <si>
    <t>032890</t>
  </si>
  <si>
    <t>广州品萃广告有限公司</t>
  </si>
  <si>
    <t>地产210</t>
  </si>
  <si>
    <t>佛山恒大滨江御府-5月</t>
  </si>
  <si>
    <t>032862</t>
  </si>
  <si>
    <t>地产211</t>
  </si>
  <si>
    <t>南沙保利城-4-6月</t>
  </si>
  <si>
    <t>032777</t>
  </si>
  <si>
    <t>地产212</t>
  </si>
  <si>
    <t>保利广东品牌-4-5月</t>
  </si>
  <si>
    <t>广州天悦文化传播有限公司</t>
  </si>
  <si>
    <t>地产213</t>
  </si>
  <si>
    <t>佛山广佛新世界-5-7月</t>
  </si>
  <si>
    <t>032878</t>
  </si>
  <si>
    <t>户外运动</t>
    <phoneticPr fontId="3" type="noConversion"/>
  </si>
  <si>
    <t>地产214</t>
  </si>
  <si>
    <t>哀牢山论坛</t>
  </si>
  <si>
    <t>032863</t>
  </si>
  <si>
    <t>线下活动（非地产）</t>
    <phoneticPr fontId="3" type="noConversion"/>
  </si>
  <si>
    <t>云南海埂酒店管理有限公司</t>
  </si>
  <si>
    <t>地产215</t>
  </si>
  <si>
    <t>金融街融御-5月</t>
  </si>
  <si>
    <t>032714</t>
  </si>
  <si>
    <t>主题沙龙</t>
    <phoneticPr fontId="3" type="noConversion"/>
  </si>
  <si>
    <t>地产216</t>
  </si>
  <si>
    <t>肇庆恒大鼎湖豪庭-5月</t>
  </si>
  <si>
    <t>032923</t>
  </si>
  <si>
    <t>地产217</t>
  </si>
  <si>
    <t>碧桂园山湖城-5-6月</t>
  </si>
  <si>
    <t>033154、033296</t>
  </si>
  <si>
    <t>地产218</t>
  </si>
  <si>
    <t>雅居乐天汇-5-6月</t>
  </si>
  <si>
    <t>033051</t>
  </si>
  <si>
    <t>地产219</t>
  </si>
  <si>
    <t>富力天盈广场-3月</t>
  </si>
  <si>
    <t>031874</t>
  </si>
  <si>
    <t>张又兮团队</t>
  </si>
  <si>
    <t>意向客户</t>
    <phoneticPr fontId="3" type="noConversion"/>
  </si>
  <si>
    <t>地产220</t>
  </si>
  <si>
    <t>恒大品牌-3月</t>
  </si>
  <si>
    <t>031809</t>
  </si>
  <si>
    <t>地产221</t>
  </si>
  <si>
    <t>富力品牌-2-3月</t>
  </si>
  <si>
    <t>031691</t>
  </si>
  <si>
    <t>地产222</t>
  </si>
  <si>
    <t>龙湖天宸原著-3-4月</t>
  </si>
  <si>
    <t>031979</t>
  </si>
  <si>
    <t>地产223</t>
  </si>
  <si>
    <t>越秀保利爱特城-5月</t>
  </si>
  <si>
    <t>032918</t>
  </si>
  <si>
    <t>地产224</t>
  </si>
  <si>
    <t>广州万达城-5-6月</t>
  </si>
  <si>
    <t>033000</t>
  </si>
  <si>
    <t>地产225</t>
  </si>
  <si>
    <t>世茂望樾-5-6月</t>
  </si>
  <si>
    <t>地产226</t>
  </si>
  <si>
    <t>美林湖-4-6月</t>
  </si>
  <si>
    <t>032774</t>
  </si>
  <si>
    <t>广绣</t>
    <phoneticPr fontId="3" type="noConversion"/>
  </si>
  <si>
    <t>地产227</t>
  </si>
  <si>
    <t>华标峰湖御境5-7月</t>
  </si>
  <si>
    <t>032904</t>
  </si>
  <si>
    <t>地产228</t>
  </si>
  <si>
    <t>恒大山水郡-5-6月</t>
  </si>
  <si>
    <t>033099</t>
  </si>
  <si>
    <t>地产229</t>
  </si>
  <si>
    <t>中交蓝色海湾-1月</t>
  </si>
  <si>
    <t>线上传播（非地产）</t>
    <phoneticPr fontId="3" type="noConversion"/>
  </si>
  <si>
    <t>地产230</t>
  </si>
  <si>
    <t>远东御江豪庭-4-6月</t>
  </si>
  <si>
    <t>032834</t>
  </si>
  <si>
    <t>地产231</t>
  </si>
  <si>
    <t>越秀国际总部广场-5-6月</t>
  </si>
  <si>
    <t>033080、033075</t>
  </si>
  <si>
    <t>越秀国际总部广场-5-6月</t>
    <phoneticPr fontId="3" type="noConversion"/>
  </si>
  <si>
    <t>地产232</t>
  </si>
  <si>
    <t>敏捷绿湖国际城-5-7月</t>
  </si>
  <si>
    <t>地产233</t>
  </si>
  <si>
    <t>033134</t>
  </si>
  <si>
    <t>地产234</t>
  </si>
  <si>
    <t>敏捷黄金海岸-5-6月</t>
  </si>
  <si>
    <t>033116、033111</t>
  </si>
  <si>
    <t>地产235</t>
  </si>
  <si>
    <t>肇庆恒大鼎湖豪庭-6月</t>
  </si>
  <si>
    <t>033336</t>
  </si>
  <si>
    <t>地产236</t>
  </si>
  <si>
    <t>翡翠绿洲-6-7月</t>
  </si>
  <si>
    <t>地产237</t>
  </si>
  <si>
    <t>金融街融穗华府-6月</t>
  </si>
  <si>
    <t>033258</t>
  </si>
  <si>
    <t>地产238</t>
  </si>
  <si>
    <t>恒大山水郡-6月</t>
  </si>
  <si>
    <t>033305</t>
  </si>
  <si>
    <t>地产239</t>
  </si>
  <si>
    <t>亚运城-6-7月</t>
  </si>
  <si>
    <t>033195</t>
  </si>
  <si>
    <t>明狮工作室凭票报销</t>
  </si>
  <si>
    <t>地产240</t>
  </si>
  <si>
    <t>佛山恒大郦湖城-6月</t>
  </si>
  <si>
    <t>033235</t>
  </si>
  <si>
    <t>地产241</t>
  </si>
  <si>
    <t>新世界云逸-5-6月</t>
  </si>
  <si>
    <t>032986</t>
  </si>
  <si>
    <t>地产242</t>
  </si>
  <si>
    <t>南沙保利城-4-6月（1）</t>
  </si>
  <si>
    <t>032772</t>
  </si>
  <si>
    <t>地产243</t>
  </si>
  <si>
    <t>佛山恒大御澜庭-6月</t>
  </si>
  <si>
    <t>033385</t>
  </si>
  <si>
    <t>地产244</t>
  </si>
  <si>
    <t>时代天韵-5-6月</t>
  </si>
  <si>
    <t>033124</t>
  </si>
  <si>
    <t>地产245</t>
  </si>
  <si>
    <t>招商臻园-6-7月</t>
  </si>
  <si>
    <t>033345</t>
  </si>
  <si>
    <t>地产246</t>
  </si>
  <si>
    <t>佛山绿地拾野川-5-6月</t>
  </si>
  <si>
    <t>033245</t>
  </si>
  <si>
    <t>地产247</t>
  </si>
  <si>
    <t>佛山新福港鼎峰-4月</t>
  </si>
  <si>
    <t>031882</t>
  </si>
  <si>
    <t>地产248</t>
  </si>
  <si>
    <t>奥园莲峰圣境-6月</t>
  </si>
  <si>
    <t>033294</t>
  </si>
  <si>
    <t>绵绵冰</t>
    <phoneticPr fontId="3" type="noConversion"/>
  </si>
  <si>
    <t>地产249</t>
  </si>
  <si>
    <t>越秀星汇海珠湾-5-6月</t>
  </si>
  <si>
    <t>033059</t>
  </si>
  <si>
    <t>地产250</t>
  </si>
  <si>
    <t>越秀东坡-6-7月</t>
  </si>
  <si>
    <t>地产251</t>
  </si>
  <si>
    <t>佳兆业城市广场-6-7月</t>
  </si>
  <si>
    <t>033537</t>
  </si>
  <si>
    <t>地产252</t>
  </si>
  <si>
    <t>佛山恒大郦湖城-6月（1）</t>
  </si>
  <si>
    <t>033461</t>
  </si>
  <si>
    <t>地产253</t>
  </si>
  <si>
    <t>戴德梁行-1月</t>
  </si>
  <si>
    <t>031441</t>
  </si>
  <si>
    <t>地产254</t>
  </si>
  <si>
    <t>百店同庆+1月大促-1月</t>
  </si>
  <si>
    <t>031509</t>
  </si>
  <si>
    <t>地产销售-家居</t>
    <phoneticPr fontId="3" type="noConversion"/>
  </si>
  <si>
    <t>地产255</t>
  </si>
  <si>
    <t>美克美家-3月</t>
  </si>
  <si>
    <t>031991</t>
  </si>
  <si>
    <t>地产257</t>
  </si>
  <si>
    <t>鑫鑫木业-3月</t>
    <phoneticPr fontId="3" type="noConversion"/>
  </si>
  <si>
    <t>031962</t>
  </si>
  <si>
    <t>地产258</t>
  </si>
  <si>
    <t>世茂璀璨天城-3月</t>
  </si>
  <si>
    <t>032020</t>
  </si>
  <si>
    <t>地产259</t>
  </si>
  <si>
    <t>V7荷塘月色-3月</t>
  </si>
  <si>
    <t>031998</t>
  </si>
  <si>
    <t>地产260</t>
  </si>
  <si>
    <t>葛洲坝北京中国府-3月</t>
  </si>
  <si>
    <t>032080</t>
  </si>
  <si>
    <t>地产261</t>
  </si>
  <si>
    <t>翡翠西湖-3月</t>
  </si>
  <si>
    <t>032146</t>
  </si>
  <si>
    <t>地产263</t>
  </si>
  <si>
    <t>得高地板-4-6月</t>
  </si>
  <si>
    <t>032515</t>
  </si>
  <si>
    <t>地产264</t>
  </si>
  <si>
    <t>施耐德-4-5月</t>
  </si>
  <si>
    <t>032600</t>
  </si>
  <si>
    <t>地产265</t>
  </si>
  <si>
    <t>扬悦-TATA木门-4月</t>
  </si>
  <si>
    <t>032601</t>
  </si>
  <si>
    <t>线上传播（地产）</t>
    <phoneticPr fontId="3" type="noConversion"/>
  </si>
  <si>
    <t>地产266</t>
  </si>
  <si>
    <t>美克美家-4月-5月</t>
  </si>
  <si>
    <t>032695</t>
  </si>
  <si>
    <t>地产267</t>
  </si>
  <si>
    <t>诺贝尔-5月</t>
  </si>
  <si>
    <t>032781</t>
  </si>
  <si>
    <t>地产268</t>
  </si>
  <si>
    <t>三竹-5月</t>
  </si>
  <si>
    <t>032057</t>
  </si>
  <si>
    <t>地产269</t>
  </si>
  <si>
    <t>恒洁-5月</t>
  </si>
  <si>
    <t>032501</t>
  </si>
  <si>
    <t>地产270</t>
  </si>
  <si>
    <t>施耐德-5月</t>
  </si>
  <si>
    <t>地产271</t>
  </si>
  <si>
    <t>慕思-6月</t>
  </si>
  <si>
    <t>033308</t>
  </si>
  <si>
    <t>地产272</t>
  </si>
  <si>
    <t>戴河首岭-7月</t>
  </si>
  <si>
    <t>033787</t>
  </si>
  <si>
    <t>地产273</t>
  </si>
  <si>
    <t>锦绣香江-6-7月</t>
  </si>
  <si>
    <t>033690</t>
  </si>
  <si>
    <t>地产274</t>
  </si>
  <si>
    <t>光明金山府7月</t>
  </si>
  <si>
    <t>033624</t>
  </si>
  <si>
    <t>地产销售-华东</t>
  </si>
  <si>
    <t>地产275</t>
  </si>
  <si>
    <t>立邦-7月</t>
  </si>
  <si>
    <t>033804</t>
  </si>
  <si>
    <t>地产276</t>
  </si>
  <si>
    <t>泰禾大城小院</t>
  </si>
  <si>
    <t>034082</t>
  </si>
  <si>
    <t>地产277</t>
  </si>
  <si>
    <t>链家-8月-9月</t>
  </si>
  <si>
    <t>034101</t>
  </si>
  <si>
    <t>地产278</t>
  </si>
  <si>
    <t>首创禧瑞春秋-8月</t>
  </si>
  <si>
    <t>034255</t>
  </si>
  <si>
    <t>地产279</t>
  </si>
  <si>
    <t>034313</t>
  </si>
  <si>
    <t>地产280</t>
  </si>
  <si>
    <t>立邦-8月</t>
  </si>
  <si>
    <t>034103</t>
  </si>
  <si>
    <t>地产281</t>
  </si>
  <si>
    <t>东亚尚院-9月</t>
  </si>
  <si>
    <t>033834</t>
  </si>
  <si>
    <t>地产282</t>
  </si>
  <si>
    <t>翠湖天地-9月</t>
  </si>
  <si>
    <t>034571</t>
  </si>
  <si>
    <t>地产283</t>
  </si>
  <si>
    <t>万科翡翠云图-9月</t>
  </si>
  <si>
    <t>034607</t>
  </si>
  <si>
    <t>地产284</t>
  </si>
  <si>
    <t>融尚未来-6-7月</t>
    <phoneticPr fontId="3" type="noConversion"/>
  </si>
  <si>
    <t>033335</t>
  </si>
  <si>
    <t>融尚未来-6-7月</t>
  </si>
  <si>
    <t>意向/渠道客户邀请</t>
    <phoneticPr fontId="3" type="noConversion"/>
  </si>
  <si>
    <t>进驻费</t>
    <phoneticPr fontId="3" type="noConversion"/>
  </si>
  <si>
    <t>地产285</t>
  </si>
  <si>
    <t>北京壹号院-6月</t>
  </si>
  <si>
    <t>033202</t>
  </si>
  <si>
    <t>线上传播（地产）</t>
    <phoneticPr fontId="3" type="noConversion"/>
  </si>
  <si>
    <t>地产287</t>
  </si>
  <si>
    <t>华润置地公园九里-7月</t>
  </si>
  <si>
    <t>033835</t>
  </si>
  <si>
    <t>地产288</t>
  </si>
  <si>
    <t>万科翡翠西湖-6月-7月</t>
  </si>
  <si>
    <t>033640</t>
  </si>
  <si>
    <t>地产289</t>
  </si>
  <si>
    <t>路劲阳光城-7月</t>
  </si>
  <si>
    <t>033612</t>
  </si>
  <si>
    <t>地产290</t>
  </si>
  <si>
    <t>复地中心-6-8月</t>
  </si>
  <si>
    <t>033399</t>
  </si>
  <si>
    <t>水滴客科技（北京）有限公司</t>
  </si>
  <si>
    <t>地产291</t>
  </si>
  <si>
    <t>新光大中心—7月</t>
  </si>
  <si>
    <t>033816</t>
  </si>
  <si>
    <t>地产292</t>
  </si>
  <si>
    <t>链家-7月</t>
  </si>
  <si>
    <t>034047</t>
  </si>
  <si>
    <t>线下活动（非地产）</t>
    <phoneticPr fontId="3" type="noConversion"/>
  </si>
  <si>
    <t>万恒会创艺（北京）文化传媒有限公司</t>
  </si>
  <si>
    <t>地产293</t>
  </si>
  <si>
    <t>万科翡翠云图-7月</t>
  </si>
  <si>
    <t>033891</t>
  </si>
  <si>
    <t>地产294</t>
  </si>
  <si>
    <t>大运河孔雀城-7月</t>
  </si>
  <si>
    <t>033474</t>
  </si>
  <si>
    <t>企业</t>
    <phoneticPr fontId="3" type="noConversion"/>
  </si>
  <si>
    <t>看房团</t>
    <phoneticPr fontId="3" type="noConversion"/>
  </si>
  <si>
    <t>看房团</t>
    <phoneticPr fontId="3" type="noConversion"/>
  </si>
  <si>
    <t>意向/渠道客户邀请</t>
    <phoneticPr fontId="3" type="noConversion"/>
  </si>
  <si>
    <t>地产295</t>
  </si>
  <si>
    <t>成都鑫苑城-7月-8月</t>
  </si>
  <si>
    <t>033920</t>
  </si>
  <si>
    <t>地产296</t>
  </si>
  <si>
    <t>鑫苑金水观城-7月-8月</t>
  </si>
  <si>
    <t>033905</t>
  </si>
  <si>
    <t>地产297</t>
  </si>
  <si>
    <t>中海丽春湖墅-7月</t>
  </si>
  <si>
    <t>033858</t>
  </si>
  <si>
    <t>地产298</t>
  </si>
  <si>
    <t>欢乐大都汇-7-8月</t>
  </si>
  <si>
    <t>033947</t>
  </si>
  <si>
    <t>地产299</t>
  </si>
  <si>
    <t>兴隆融创城-7-8月</t>
  </si>
  <si>
    <t>033903、033850</t>
  </si>
  <si>
    <t>地产300</t>
  </si>
  <si>
    <t>中粮京西祥云-7-9月</t>
  </si>
  <si>
    <t>033949</t>
  </si>
  <si>
    <t>线上传播（非地产）</t>
    <phoneticPr fontId="3" type="noConversion"/>
  </si>
  <si>
    <t>蓝色光标（天津）移动互联科技有限公司</t>
  </si>
  <si>
    <t>地产301</t>
  </si>
  <si>
    <t>泰禾·金府大院-7-9月</t>
  </si>
  <si>
    <t>030686</t>
  </si>
  <si>
    <t>地产302</t>
  </si>
  <si>
    <t>富力盛悦府-7-8月</t>
  </si>
  <si>
    <t>034016</t>
  </si>
  <si>
    <t>地产304</t>
  </si>
  <si>
    <t>链家-7月（ID：79166）</t>
  </si>
  <si>
    <t>线上传播（非地产）</t>
    <phoneticPr fontId="3" type="noConversion"/>
  </si>
  <si>
    <t>地产305</t>
  </si>
  <si>
    <t>首开琅樾-7-8月</t>
  </si>
  <si>
    <t>033965</t>
  </si>
  <si>
    <t>地产306</t>
  </si>
  <si>
    <t>北京壹号庄园-7月</t>
  </si>
  <si>
    <t>033790</t>
  </si>
  <si>
    <t>地产307</t>
  </si>
  <si>
    <t>京雄世贸港创意谷-7月-8月</t>
  </si>
  <si>
    <t>地产308</t>
  </si>
  <si>
    <t>温泉新都孔雀城-7月</t>
  </si>
  <si>
    <t>033974</t>
  </si>
  <si>
    <t>地产310</t>
  </si>
  <si>
    <t>万科翡翠山晓-7月-8月</t>
  </si>
  <si>
    <t>034089</t>
  </si>
  <si>
    <t>地产311</t>
  </si>
  <si>
    <t>泰禾丽春湖院子-8月</t>
  </si>
  <si>
    <t>032024</t>
  </si>
  <si>
    <t>北京山西企业商会</t>
  </si>
  <si>
    <t>地产312</t>
  </si>
  <si>
    <t>富力和园-7-8月</t>
  </si>
  <si>
    <t>033995</t>
  </si>
  <si>
    <t>地产313</t>
  </si>
  <si>
    <t>海河金茂府-8月</t>
  </si>
  <si>
    <t>北京智达博洋广告有限公司</t>
  </si>
  <si>
    <t>地产314</t>
  </si>
  <si>
    <t>永清融创城-8月</t>
  </si>
  <si>
    <t>034090</t>
  </si>
  <si>
    <t>地产315</t>
  </si>
  <si>
    <t>尚峯壹號-8月-9月</t>
  </si>
  <si>
    <t>034222</t>
  </si>
  <si>
    <t>进驻费</t>
    <phoneticPr fontId="3" type="noConversion"/>
  </si>
  <si>
    <t>地产316</t>
  </si>
  <si>
    <t>领秀翡翠墅CPM-8月</t>
  </si>
  <si>
    <t>033859</t>
  </si>
  <si>
    <t>地产317</t>
  </si>
  <si>
    <t>陌上花开-8月-10月</t>
  </si>
  <si>
    <t>034244</t>
  </si>
  <si>
    <t>商品采购</t>
    <phoneticPr fontId="3" type="noConversion"/>
  </si>
  <si>
    <t>活动物料</t>
    <phoneticPr fontId="3" type="noConversion"/>
  </si>
  <si>
    <t>地产318</t>
  </si>
  <si>
    <t>万科翡翠云图-8月</t>
  </si>
  <si>
    <t>034116</t>
  </si>
  <si>
    <t>地产319</t>
  </si>
  <si>
    <t>港中旅海泉湾-9月</t>
  </si>
  <si>
    <t>034387</t>
  </si>
  <si>
    <t>地产320</t>
  </si>
  <si>
    <t>泰禾北京院子-7-8月</t>
  </si>
  <si>
    <t>033987</t>
  </si>
  <si>
    <t>地产321</t>
  </si>
  <si>
    <t>顺鑫颐和天璟-8-9月</t>
  </si>
  <si>
    <t>034292</t>
  </si>
  <si>
    <t>地产322</t>
  </si>
  <si>
    <t>绿地海珀云翡-8月-9月</t>
  </si>
  <si>
    <t>034405</t>
  </si>
  <si>
    <t>地产323</t>
  </si>
  <si>
    <t>北京桃李春风-9月</t>
  </si>
  <si>
    <t>034554</t>
  </si>
  <si>
    <t>地产324</t>
  </si>
  <si>
    <t>绿城西府海棠-9月</t>
  </si>
  <si>
    <t>034620</t>
  </si>
  <si>
    <t>进驻费</t>
    <phoneticPr fontId="3" type="noConversion"/>
  </si>
  <si>
    <t>地产325</t>
  </si>
  <si>
    <t>华银天鹅湖-9月</t>
  </si>
  <si>
    <t>034463</t>
  </si>
  <si>
    <t>地产326</t>
  </si>
  <si>
    <t>鑫苑汤泉世家-8月</t>
  </si>
  <si>
    <t>034206</t>
  </si>
  <si>
    <t>地产327</t>
  </si>
  <si>
    <t>曹妃甸富力城-9月</t>
  </si>
  <si>
    <t>034666</t>
  </si>
  <si>
    <t>地产328</t>
  </si>
  <si>
    <t>北京庄园-7月-8月</t>
  </si>
  <si>
    <t>033999</t>
  </si>
  <si>
    <t>地产330</t>
  </si>
  <si>
    <t>凯利海华府-7-8月</t>
  </si>
  <si>
    <t>033861</t>
  </si>
  <si>
    <t>地产331</t>
  </si>
  <si>
    <t>崇明岛大爱城-7-8月</t>
  </si>
  <si>
    <t>033860</t>
  </si>
  <si>
    <t>企业</t>
    <phoneticPr fontId="3" type="noConversion"/>
  </si>
  <si>
    <t>地产332</t>
  </si>
  <si>
    <t>上海长滩-7-12月</t>
  </si>
  <si>
    <t>033839</t>
  </si>
  <si>
    <t>地产333</t>
  </si>
  <si>
    <t>新天地一品苑-7月</t>
  </si>
  <si>
    <t>034000</t>
  </si>
  <si>
    <t>地产334</t>
  </si>
  <si>
    <t>新西塘孔雀城-8-9月</t>
  </si>
  <si>
    <t>034108</t>
  </si>
  <si>
    <t>地产335</t>
  </si>
  <si>
    <t>泛海国际住区-8月</t>
  </si>
  <si>
    <t>034157</t>
  </si>
  <si>
    <t>地产336</t>
  </si>
  <si>
    <t>云麓之城-6月</t>
  </si>
  <si>
    <t>033140</t>
  </si>
  <si>
    <t>地产337</t>
  </si>
  <si>
    <t>绿地青浦中心-7月</t>
  </si>
  <si>
    <t>033856</t>
  </si>
  <si>
    <t>地产340</t>
  </si>
  <si>
    <t>滨江公园一号-7月</t>
  </si>
  <si>
    <t>034041</t>
  </si>
  <si>
    <t>秀泰天地-9月</t>
  </si>
  <si>
    <t>地产343</t>
  </si>
  <si>
    <t>光明金山府－8月</t>
  </si>
  <si>
    <t>034177</t>
  </si>
  <si>
    <t>地产344</t>
  </si>
  <si>
    <t>新华联奥莱悦府－8月</t>
  </si>
  <si>
    <t>034197</t>
  </si>
  <si>
    <t>地产345</t>
  </si>
  <si>
    <t>东原品牌-8-9月</t>
  </si>
  <si>
    <t>034360</t>
  </si>
  <si>
    <t>上海龙菱实业有限公司</t>
  </si>
  <si>
    <t>地产346</t>
  </si>
  <si>
    <t>中山学林苑-7月</t>
  </si>
  <si>
    <t>033935</t>
  </si>
  <si>
    <t>地产347</t>
  </si>
  <si>
    <t>新西塘孔雀城-8-9月（034142）</t>
  </si>
  <si>
    <t>034142</t>
  </si>
  <si>
    <t>地产348</t>
  </si>
  <si>
    <t>新华御湖上园-9月</t>
  </si>
  <si>
    <t>034458</t>
  </si>
  <si>
    <t>地产349</t>
  </si>
  <si>
    <t>崇明三湘森林海尚-9月</t>
  </si>
  <si>
    <t>034457</t>
  </si>
  <si>
    <t>地产350</t>
  </si>
  <si>
    <t>宝龙品牌-9月</t>
  </si>
  <si>
    <t>034338</t>
  </si>
  <si>
    <t>地产351</t>
  </si>
  <si>
    <t>保利建工西郊锦庐－9月</t>
  </si>
  <si>
    <t>034478</t>
  </si>
  <si>
    <t>地产352</t>
  </si>
  <si>
    <t>东原品牌-9月</t>
  </si>
  <si>
    <t>034385</t>
  </si>
  <si>
    <t>地产353</t>
  </si>
  <si>
    <t>海伦堡兰园-8月</t>
  </si>
  <si>
    <t>034126</t>
  </si>
  <si>
    <t>地产354</t>
  </si>
  <si>
    <t>禹洲府-7月</t>
  </si>
  <si>
    <t>034021</t>
  </si>
  <si>
    <t>地产355</t>
  </si>
  <si>
    <t>034123</t>
  </si>
  <si>
    <t>地产356</t>
  </si>
  <si>
    <t>山屿海-9月</t>
  </si>
  <si>
    <t>034608</t>
  </si>
  <si>
    <t>地产357</t>
  </si>
  <si>
    <t>泰禾海上院子-9-10月</t>
  </si>
  <si>
    <t>034610</t>
  </si>
  <si>
    <t>地产358</t>
  </si>
  <si>
    <t>TODTOWN天荟-10月</t>
  </si>
  <si>
    <t>034813</t>
  </si>
  <si>
    <t>地产359</t>
  </si>
  <si>
    <t>光明金山府－10月</t>
  </si>
  <si>
    <t>地产360</t>
  </si>
  <si>
    <t>华润赛拉维-9月-10月</t>
  </si>
  <si>
    <t>地产361</t>
  </si>
  <si>
    <t>好太太-7月</t>
  </si>
  <si>
    <t>033681</t>
  </si>
  <si>
    <t>李旅神</t>
  </si>
  <si>
    <t>地产362</t>
  </si>
  <si>
    <t>名家具-6月</t>
  </si>
  <si>
    <t>033636</t>
  </si>
  <si>
    <t>地产363</t>
  </si>
  <si>
    <t>百得胜-8月</t>
  </si>
  <si>
    <t>033964</t>
  </si>
  <si>
    <t>歌手深七</t>
  </si>
  <si>
    <t>地产365</t>
  </si>
  <si>
    <t>橙家-7月</t>
  </si>
  <si>
    <t>034353、034351</t>
  </si>
  <si>
    <t>地产366</t>
  </si>
  <si>
    <t>新中源-6月</t>
  </si>
  <si>
    <t xml:space="preserve">北京切吧 </t>
  </si>
  <si>
    <t>百得胜-8月</t>
    <phoneticPr fontId="3" type="noConversion"/>
  </si>
  <si>
    <t>地产368</t>
  </si>
  <si>
    <t>慕思-8月</t>
  </si>
  <si>
    <t>地产370</t>
  </si>
  <si>
    <t>宜可-8月</t>
  </si>
  <si>
    <t>031820</t>
  </si>
  <si>
    <t>地产371</t>
  </si>
  <si>
    <t>上海博华-9月</t>
  </si>
  <si>
    <t>034096</t>
  </si>
  <si>
    <t>地产372</t>
  </si>
  <si>
    <t>玛格-9月</t>
  </si>
  <si>
    <t>034066</t>
  </si>
  <si>
    <t>地产373</t>
  </si>
  <si>
    <t>上海恒洁-8月</t>
  </si>
  <si>
    <t>地产375</t>
  </si>
  <si>
    <t>034374</t>
  </si>
  <si>
    <t>广州骏禾广告有限公司</t>
  </si>
  <si>
    <t>地产377</t>
  </si>
  <si>
    <t>品高-9月</t>
  </si>
  <si>
    <t>034484</t>
  </si>
  <si>
    <t>山东启梵文化传播有限公司</t>
  </si>
  <si>
    <t>地产378</t>
  </si>
  <si>
    <t>生活家-10月</t>
  </si>
  <si>
    <t>地产380</t>
  </si>
  <si>
    <t>美的置业-6-7月</t>
  </si>
  <si>
    <t>033350</t>
  </si>
  <si>
    <t>地产381</t>
  </si>
  <si>
    <t>033807、034051</t>
  </si>
  <si>
    <t>红酒品鉴</t>
    <phoneticPr fontId="3" type="noConversion"/>
  </si>
  <si>
    <t>信达金茂广场-6-7月</t>
  </si>
  <si>
    <t>地产383</t>
  </si>
  <si>
    <t>首开龙湖天奕-6-7月</t>
  </si>
  <si>
    <t>033285</t>
  </si>
  <si>
    <t>地产384</t>
  </si>
  <si>
    <t>碧桂园润杨溪谷-7月</t>
  </si>
  <si>
    <t>033543</t>
  </si>
  <si>
    <t>地产385</t>
  </si>
  <si>
    <t>033784</t>
  </si>
  <si>
    <t>金地龙城中央三期-7月</t>
  </si>
  <si>
    <t>地产387</t>
  </si>
  <si>
    <t>奥园莲峰圣境-5月</t>
  </si>
  <si>
    <t>032919</t>
  </si>
  <si>
    <t>地产388</t>
  </si>
  <si>
    <t>碧桂园智慧未来城-7-8月</t>
  </si>
  <si>
    <t>033969</t>
  </si>
  <si>
    <t>其他</t>
    <phoneticPr fontId="3" type="noConversion"/>
  </si>
  <si>
    <t>地产389</t>
  </si>
  <si>
    <t>逸翠庄园-7月</t>
  </si>
  <si>
    <t>033876</t>
  </si>
  <si>
    <t>地产390</t>
  </si>
  <si>
    <t>恒大银湖城-7月</t>
  </si>
  <si>
    <t>033906</t>
  </si>
  <si>
    <t>地产391</t>
  </si>
  <si>
    <t>龙湖双珑原著-6-7月</t>
  </si>
  <si>
    <t>033318</t>
  </si>
  <si>
    <t>地产392</t>
  </si>
  <si>
    <t>新世界凯粤湾-7月</t>
  </si>
  <si>
    <t>地产393</t>
  </si>
  <si>
    <t>佳兆业未来城-7月</t>
  </si>
  <si>
    <t>033922</t>
  </si>
  <si>
    <t>地产394</t>
  </si>
  <si>
    <t>南沙珠江湾-7月</t>
  </si>
  <si>
    <t>033898</t>
  </si>
  <si>
    <t>地产395</t>
  </si>
  <si>
    <t>新城香悦公馆-7-8月</t>
  </si>
  <si>
    <t>033983</t>
  </si>
  <si>
    <t>地产396</t>
  </si>
  <si>
    <t>龙光玖龙台-7月</t>
  </si>
  <si>
    <t>033676</t>
  </si>
  <si>
    <t>地产397</t>
  </si>
  <si>
    <t>珠光御景壹号-7-9月</t>
  </si>
  <si>
    <t>手工皮具</t>
    <phoneticPr fontId="3" type="noConversion"/>
  </si>
  <si>
    <t>地产399</t>
  </si>
  <si>
    <t>雄峰城-10月</t>
  </si>
  <si>
    <t>033873</t>
  </si>
  <si>
    <t>地产400</t>
  </si>
  <si>
    <t>碧桂园十里银滩-5月</t>
  </si>
  <si>
    <t>032962</t>
  </si>
  <si>
    <t>地产401</t>
  </si>
  <si>
    <t>保利中航城-8月</t>
  </si>
  <si>
    <t>033647</t>
  </si>
  <si>
    <t>燕窝分享</t>
    <phoneticPr fontId="3" type="noConversion"/>
  </si>
  <si>
    <t>燕窝分享</t>
    <phoneticPr fontId="3" type="noConversion"/>
  </si>
  <si>
    <t>地产402</t>
  </si>
  <si>
    <t>2018珠江投资城际穿梭-9月</t>
  </si>
  <si>
    <t>034196</t>
  </si>
  <si>
    <t>鹰游体育发展有限公司</t>
  </si>
  <si>
    <t>地产403</t>
  </si>
  <si>
    <t>新福港鼎峰-8-10月</t>
  </si>
  <si>
    <t>地产404</t>
  </si>
  <si>
    <t>雅居乐品牌-7-8月</t>
  </si>
  <si>
    <t>033897</t>
  </si>
  <si>
    <t>艺术活动</t>
    <phoneticPr fontId="3" type="noConversion"/>
  </si>
  <si>
    <t>地产405</t>
  </si>
  <si>
    <t>荔富湖畔-8-10月</t>
  </si>
  <si>
    <t>034170</t>
  </si>
  <si>
    <t>广东北投广告有限公司</t>
  </si>
  <si>
    <t>地产406</t>
  </si>
  <si>
    <t>时代天韵-7-8月</t>
  </si>
  <si>
    <t>033908</t>
  </si>
  <si>
    <t>地产407</t>
  </si>
  <si>
    <t>振业天颂花园-8-9月</t>
  </si>
  <si>
    <t>033914、033909</t>
  </si>
  <si>
    <t>地产408</t>
  </si>
  <si>
    <t>远洋天骄-8-9月</t>
  </si>
  <si>
    <t>034188</t>
  </si>
  <si>
    <t>地产409</t>
  </si>
  <si>
    <t>亚运城-8月</t>
  </si>
  <si>
    <t>034053</t>
  </si>
  <si>
    <t>地产410</t>
  </si>
  <si>
    <t>远洋新天地-8月</t>
  </si>
  <si>
    <t>034263</t>
  </si>
  <si>
    <t>地产411</t>
  </si>
  <si>
    <t>中铁建环球中心-8月</t>
  </si>
  <si>
    <t>034009、033992</t>
  </si>
  <si>
    <t>创业</t>
    <phoneticPr fontId="3" type="noConversion"/>
  </si>
  <si>
    <t>地产412</t>
  </si>
  <si>
    <t>龙湖双珑原著-8-9月</t>
  </si>
  <si>
    <t>034136</t>
  </si>
  <si>
    <t>地产413</t>
  </si>
  <si>
    <t>建发玺园-8.9月</t>
  </si>
  <si>
    <t>034750</t>
  </si>
  <si>
    <t>地产414</t>
  </si>
  <si>
    <t>中冶逸璟台-8-9月</t>
  </si>
  <si>
    <t>地产415</t>
  </si>
  <si>
    <t>南沙湾御苑-7-9月</t>
  </si>
  <si>
    <t>033837</t>
  </si>
  <si>
    <t>艺术活动</t>
    <phoneticPr fontId="3" type="noConversion"/>
  </si>
  <si>
    <t>地产416</t>
  </si>
  <si>
    <t>翡翠绿洲-7-8月</t>
  </si>
  <si>
    <t>033991</t>
  </si>
  <si>
    <t>地产417</t>
  </si>
  <si>
    <t>保利半岛-8月</t>
  </si>
  <si>
    <t>034275</t>
  </si>
  <si>
    <t>地产418</t>
  </si>
  <si>
    <t>保利和光晨樾-9月</t>
  </si>
  <si>
    <t>033070</t>
  </si>
  <si>
    <t>地产419</t>
  </si>
  <si>
    <t>岭南V谷</t>
  </si>
  <si>
    <t>034143</t>
  </si>
  <si>
    <t>地产420</t>
  </si>
  <si>
    <t>033975</t>
  </si>
  <si>
    <t>衍纸</t>
    <phoneticPr fontId="3" type="noConversion"/>
  </si>
  <si>
    <t>中国美林湖-9-10月</t>
  </si>
  <si>
    <t>地产422</t>
  </si>
  <si>
    <t>广佛新世界-7-8月</t>
  </si>
  <si>
    <t>034049</t>
  </si>
  <si>
    <t>地产423</t>
  </si>
  <si>
    <t>万科桃源里</t>
  </si>
  <si>
    <t>034515</t>
  </si>
  <si>
    <t>地产426</t>
  </si>
  <si>
    <t>金融街融御-9-10月</t>
  </si>
  <si>
    <t>地产427</t>
  </si>
  <si>
    <t>034561</t>
  </si>
  <si>
    <t>敏捷绿湖国际城-10月</t>
  </si>
  <si>
    <t>地产429</t>
  </si>
  <si>
    <t>金融街花溪小镇-10月</t>
  </si>
  <si>
    <t>034728</t>
  </si>
  <si>
    <t>地产430</t>
  </si>
  <si>
    <t>奥园莲峰圣境-9月</t>
  </si>
  <si>
    <t>034467</t>
  </si>
  <si>
    <t>养生煲汤</t>
    <phoneticPr fontId="3" type="noConversion"/>
  </si>
  <si>
    <t>地产432</t>
  </si>
  <si>
    <t>碧桂园润杨溪谷-9月</t>
  </si>
  <si>
    <t>034203</t>
  </si>
  <si>
    <t>地产433</t>
  </si>
  <si>
    <t>恒地悦山湖-9月</t>
  </si>
  <si>
    <t>033998</t>
  </si>
  <si>
    <t>地产434</t>
  </si>
  <si>
    <t>越秀星汇海珠湾-9月</t>
  </si>
  <si>
    <t>034753</t>
  </si>
  <si>
    <t>地产435</t>
  </si>
  <si>
    <t>新世界凯粤湾&amp;天逸9-10月</t>
  </si>
  <si>
    <t>034591</t>
  </si>
  <si>
    <t>钟表分享</t>
    <phoneticPr fontId="3" type="noConversion"/>
  </si>
  <si>
    <t>地产436</t>
  </si>
  <si>
    <t>广东保利品牌9-10月</t>
  </si>
  <si>
    <t>034752、034751、034878</t>
  </si>
  <si>
    <t>地产438</t>
  </si>
  <si>
    <t>广州融创万达文化旅游城-9-10月</t>
  </si>
  <si>
    <t>034388</t>
  </si>
  <si>
    <t>地产440</t>
  </si>
  <si>
    <t>深物业-10月</t>
  </si>
  <si>
    <t>035104</t>
  </si>
  <si>
    <t>地产441</t>
  </si>
  <si>
    <t>勤诚达前海世界-9-10月</t>
  </si>
  <si>
    <t>034744</t>
  </si>
  <si>
    <t>地产442</t>
  </si>
  <si>
    <t>碧桂园山湖城-10月</t>
  </si>
  <si>
    <t>034749</t>
  </si>
  <si>
    <t>地产443</t>
  </si>
  <si>
    <t>华远云和墅-10月</t>
  </si>
  <si>
    <t>034562</t>
  </si>
  <si>
    <t>地产444</t>
  </si>
  <si>
    <t>南沙珠江湾-10月</t>
  </si>
  <si>
    <t>看房团</t>
    <phoneticPr fontId="3" type="noConversion"/>
  </si>
  <si>
    <t>地产445</t>
  </si>
  <si>
    <t>佳兆业城市广场-10月</t>
  </si>
  <si>
    <t>034566</t>
  </si>
  <si>
    <t>地产447</t>
  </si>
  <si>
    <t>奥园莲峰圣境10月电商</t>
  </si>
  <si>
    <t>意向/渠道客户邀请</t>
    <phoneticPr fontId="3" type="noConversion"/>
  </si>
  <si>
    <t>地产448</t>
  </si>
  <si>
    <t>花悦台-9-10月</t>
  </si>
  <si>
    <t>034017</t>
  </si>
  <si>
    <t>地产450</t>
  </si>
  <si>
    <t>时代品牌-9月</t>
  </si>
  <si>
    <t>034559</t>
  </si>
  <si>
    <t>黑石品牌运营（广州）有限公司</t>
  </si>
  <si>
    <t>地产451</t>
  </si>
  <si>
    <t>新世界云逸-10月</t>
  </si>
  <si>
    <t>034560</t>
  </si>
  <si>
    <t>燕窝品鉴</t>
    <phoneticPr fontId="3" type="noConversion"/>
  </si>
  <si>
    <t>地产452</t>
  </si>
  <si>
    <t>顺鑫颐和天璟-9-11月</t>
  </si>
  <si>
    <t>地产453</t>
  </si>
  <si>
    <t>深业中城-10月</t>
  </si>
  <si>
    <t>地产454</t>
  </si>
  <si>
    <t>安宏基天曜-10月</t>
  </si>
  <si>
    <t>地产456</t>
  </si>
  <si>
    <t>南沙湾御苑-10-12月</t>
  </si>
  <si>
    <t>032147、032289</t>
  </si>
  <si>
    <t>032827</t>
  </si>
  <si>
    <t>032646</t>
  </si>
  <si>
    <t>032790</t>
  </si>
  <si>
    <t>032524</t>
  </si>
  <si>
    <t>033049</t>
  </si>
  <si>
    <t>032468</t>
  </si>
  <si>
    <t>032715</t>
  </si>
  <si>
    <t>031411</t>
  </si>
  <si>
    <t>031931</t>
  </si>
  <si>
    <t>031933</t>
  </si>
  <si>
    <t>031929</t>
  </si>
  <si>
    <t>032090</t>
  </si>
  <si>
    <t>032089</t>
  </si>
  <si>
    <t>032679</t>
  </si>
  <si>
    <t>033186</t>
  </si>
  <si>
    <t>031410</t>
  </si>
  <si>
    <t>032915</t>
  </si>
  <si>
    <t>033273</t>
  </si>
  <si>
    <t>034141</t>
  </si>
  <si>
    <t>034785</t>
  </si>
  <si>
    <t>034667</t>
  </si>
  <si>
    <t>034122</t>
  </si>
  <si>
    <t>034284</t>
  </si>
  <si>
    <t>034129</t>
  </si>
  <si>
    <t>033568</t>
  </si>
  <si>
    <t>034111</t>
  </si>
  <si>
    <t>034472</t>
  </si>
  <si>
    <t>034840</t>
  </si>
  <si>
    <t>034505</t>
  </si>
  <si>
    <t>035224</t>
  </si>
  <si>
    <t>035151</t>
  </si>
  <si>
    <t>035146</t>
  </si>
  <si>
    <t>熊倩</t>
  </si>
  <si>
    <t>贵州习酒“悦与君品”态度公开课</t>
  </si>
  <si>
    <t>桂林三金-封面故事项目</t>
  </si>
  <si>
    <t>北京富力城房地产开发有限公司北京富力万丽酒店</t>
  </si>
  <si>
    <t>济南海尔绿城置业有限公司喜来登酒店</t>
  </si>
  <si>
    <t>香格里拉大酒店（广州琶洲）有限公司</t>
  </si>
  <si>
    <t>东阳欢瑞世纪艺人经纪有限公司</t>
  </si>
  <si>
    <t>青岛王劲松影视文化工作室</t>
  </si>
  <si>
    <t>南风窗杂志社</t>
  </si>
  <si>
    <t>郑州美盛会酒店管理有限公司郑州美盛喜来登酒店</t>
  </si>
  <si>
    <t>上海宽喆创意设计工作室</t>
  </si>
  <si>
    <t>北京睿见西溪文化传媒有限公司</t>
  </si>
  <si>
    <t>遵义金世添华酒店有限公司</t>
  </si>
  <si>
    <t>点丁（北京）科技有限公司</t>
  </si>
  <si>
    <t>曹新悦</t>
  </si>
  <si>
    <t>10719Genr1805029</t>
  </si>
  <si>
    <t>10719Genr1809065</t>
  </si>
  <si>
    <t>10719Genr1809066</t>
  </si>
  <si>
    <t>10719Genr1807044</t>
  </si>
  <si>
    <t>107A201901000001</t>
  </si>
  <si>
    <t>10719Genr1810075</t>
  </si>
  <si>
    <t>10719Genr1808055</t>
  </si>
  <si>
    <t>10719Genr1810074</t>
  </si>
  <si>
    <t>10719Genr1811078</t>
  </si>
  <si>
    <t>10507Genr1804074-01</t>
  </si>
  <si>
    <t>贵州习酒“悦与君品”态度公开课</t>
    <phoneticPr fontId="3" type="noConversion"/>
  </si>
  <si>
    <t>031654、032795、033541、033867、033541、034127、034308、034442、034678、035271、035629、035800</t>
  </si>
  <si>
    <t>031752、032543、034022、035257</t>
  </si>
  <si>
    <t>广汽三菱《观星之旅》/追星</t>
  </si>
  <si>
    <t>东风雪铁龙DS7《中餐厅》7月-8月推广</t>
  </si>
  <si>
    <t>长安福特蒙迪欧7-9月推广/翼博</t>
  </si>
  <si>
    <t>海澜之家多一克温暖</t>
  </si>
  <si>
    <t>东风日产“楼兰新车上市”项目</t>
  </si>
  <si>
    <t>平安集团智博会</t>
  </si>
  <si>
    <t>长安欧尚LIVE计划-销售</t>
  </si>
  <si>
    <t>蒙牛真果粒李易峰粉丝见面会</t>
  </si>
  <si>
    <t>电通数码代理建设银行信用卡国庆出境购物攻略推广</t>
  </si>
  <si>
    <t>长城哈弗F5上市</t>
  </si>
  <si>
    <t>香港旅游局9月-10月推广项目</t>
  </si>
  <si>
    <t>天猫小黑盒8月新品大赏</t>
  </si>
  <si>
    <t>三人行代理长安福特全车系9~10月推广</t>
  </si>
  <si>
    <t>北京现代领跑大七环</t>
  </si>
  <si>
    <t>伊利KOLQ3</t>
  </si>
  <si>
    <t>平安普惠10-11月投放项目</t>
  </si>
  <si>
    <t>昊观代理拜耳合作力度伸项目</t>
  </si>
  <si>
    <t>沁园艺术展项目/脏脏展</t>
  </si>
  <si>
    <t>中国邮储客户《理想生活》拍摄</t>
  </si>
  <si>
    <t>可乐mtc《一分》栏目合作</t>
  </si>
  <si>
    <t>广本缤智南欧潮拍之旅</t>
  </si>
  <si>
    <t>欢乐谷&amp;第五人格合作</t>
  </si>
  <si>
    <t>电通安吉斯代理可口可乐辣雪碧项目</t>
  </si>
  <si>
    <t>伊利金典稿件撰写/亲爱的客栈2</t>
  </si>
  <si>
    <t>上海聚胜-长安CS35 PLUS观点研究所</t>
  </si>
  <si>
    <t>吉利博越神龙架项目/神农架</t>
  </si>
  <si>
    <t>美赞臣-所有人答所有人</t>
  </si>
  <si>
    <t>京东软文撰写</t>
  </si>
  <si>
    <t>京东双十一立项</t>
  </si>
  <si>
    <t>长安福特福克斯蒙迪欧</t>
  </si>
  <si>
    <t>伊利安慕希《锋味》项目立项</t>
  </si>
  <si>
    <t>华为MATE系列手机地产峰会场地</t>
  </si>
  <si>
    <t>一汽大众T-ROC/探歌/探戈</t>
  </si>
  <si>
    <t>东风日产&amp;网易合作《奇骏无人区V》项目</t>
  </si>
  <si>
    <t>长安福特福睿斯12月推广</t>
  </si>
  <si>
    <t>海尔双十一项目明星邀请</t>
  </si>
  <si>
    <t>海尔双十一项目李沁发布微博</t>
  </si>
  <si>
    <t>安瑞代理银联双12项目</t>
  </si>
  <si>
    <t>联合利华多芬卫宝项目</t>
  </si>
  <si>
    <t>长安CS55极客鲜疯队滑翔伞</t>
  </si>
  <si>
    <t>IBM客户公开课录制</t>
  </si>
  <si>
    <t>北京现代音乐类立项</t>
  </si>
  <si>
    <t>东标阿尔山之旅</t>
  </si>
  <si>
    <t>海尔空调感恩月</t>
  </si>
  <si>
    <t>灵机文化好运节合作</t>
  </si>
  <si>
    <t>奇瑞q4公关项目</t>
  </si>
  <si>
    <t>东雪云逸项目</t>
  </si>
  <si>
    <t>桂林三金年度特别策划18年12月推广</t>
  </si>
  <si>
    <t>安吉星嫦娥登月项目</t>
  </si>
  <si>
    <t>毛铺&amp;网易春节跟贴策划</t>
  </si>
  <si>
    <t>灵思远景T-Roc项目严选代金券采购/探戈</t>
  </si>
  <si>
    <t>阿里客户“钉钉12月秋季发布会”</t>
  </si>
  <si>
    <t>东风雷诺新科雷嘉</t>
  </si>
  <si>
    <t>长安福特福克斯12月项目</t>
  </si>
  <si>
    <t>长城WEY9月看车团活动</t>
  </si>
  <si>
    <t>云南白药视频拍摄-云南白药益生菌牙膏“爱的仪式感”</t>
  </si>
  <si>
    <t>燊易（广州）广告有限公司</t>
  </si>
  <si>
    <t>南宁花漾如声文化传媒有限公司</t>
  </si>
  <si>
    <t>成都巨播文化传媒有限公司</t>
  </si>
  <si>
    <t>苏州大千博达文化传媒有限公司</t>
  </si>
  <si>
    <t>重庆欧拉图文化传播有限公司</t>
  </si>
  <si>
    <t>上海皓衡文化传播有限公司</t>
  </si>
  <si>
    <t>安徽艾费文化传媒有限公司</t>
  </si>
  <si>
    <t>二更文化传媒（上海）有限公司</t>
  </si>
  <si>
    <t>南京地铁德高广告有限公司</t>
  </si>
  <si>
    <t>杭州华溥实业有限公司凯悦酒店分公司</t>
  </si>
  <si>
    <t>东台市影视文化工作室</t>
  </si>
  <si>
    <t>天津万达传媒有限公司</t>
  </si>
  <si>
    <t>北京心联广告有限公司</t>
  </si>
  <si>
    <t>北京星座女神文化传媒有限公司</t>
  </si>
  <si>
    <t>长兴挽鑫阁影视文化工作室</t>
  </si>
  <si>
    <t>北京盛唐芷歌文化传媒有限公司</t>
  </si>
  <si>
    <t>上海新陆一房地产有限公司浦东丽思卡尔顿酒店</t>
  </si>
  <si>
    <t>香格里拉大酒店（成都）有限公司</t>
  </si>
  <si>
    <t>欢喜文化传媒东台工作室</t>
  </si>
  <si>
    <t>上海胖宇舞蹈工作室</t>
  </si>
  <si>
    <t>迪士尼门票</t>
  </si>
  <si>
    <t>上海添驰广告传媒有限公司</t>
  </si>
  <si>
    <t>辽宁易新盈文化传媒有限公司</t>
  </si>
  <si>
    <t>哈尔滨烽火天问文化传媒有限公司</t>
  </si>
  <si>
    <t>江西云州网络科技有限公司</t>
    <rPh sb="0" eb="1">
      <t>jiang'xi</t>
    </rPh>
    <rPh sb="2" eb="3">
      <t>yun'zhou</t>
    </rPh>
    <rPh sb="4" eb="5">
      <t>wang'luo</t>
    </rPh>
    <rPh sb="6" eb="7">
      <t>ke'ji</t>
    </rPh>
    <rPh sb="8" eb="9">
      <t>you'xian</t>
    </rPh>
    <rPh sb="10" eb="11">
      <t>gong'si</t>
    </rPh>
    <phoneticPr fontId="2" type="noConversion"/>
  </si>
  <si>
    <t>雪孩子家（上海）影视文化有限公司</t>
  </si>
  <si>
    <t>象山简生映画影视文化传媒工作室</t>
  </si>
  <si>
    <t>耿乐（上海）影视文化工作室</t>
  </si>
  <si>
    <t>北京京艺星河文化传媒有限公司</t>
  </si>
  <si>
    <t>白墙视觉影像艺术（深圳）有限公司</t>
  </si>
  <si>
    <t>杭州文森文化创意有限公司</t>
  </si>
  <si>
    <t>汉华易美（天津）图像技术有限公司</t>
  </si>
  <si>
    <t>重庆心湖文化创意中心</t>
  </si>
  <si>
    <t>上海蹊宇教育科技有限公司</t>
  </si>
  <si>
    <t>上海客喜艺术品展览服务有限公司</t>
  </si>
  <si>
    <t>项兆伟</t>
  </si>
  <si>
    <t>赵洪亮</t>
  </si>
  <si>
    <t>梁旭东</t>
  </si>
  <si>
    <t>上海乂灵文化传播有限公司</t>
  </si>
  <si>
    <t>上海安客多商务设计策划中心</t>
  </si>
  <si>
    <t>北京仟兴酒店管理有限公司</t>
  </si>
  <si>
    <t>北京南齐同创文化传媒有限公司</t>
  </si>
  <si>
    <t>海洋国际旅行社有限责任公司</t>
  </si>
  <si>
    <t>北京盛世佳和文化传媒有限公司/王景钊</t>
  </si>
  <si>
    <t>代盟企业管理咨询（上海）有限公司</t>
  </si>
  <si>
    <t>北京快乐创造文化传播有限公司</t>
  </si>
  <si>
    <t>深圳量子云科技有限公司</t>
  </si>
  <si>
    <t>员工报销-刘映娥</t>
  </si>
  <si>
    <t>神农架秘境科学考察产业发展有限公司</t>
  </si>
  <si>
    <t>北京阳光环球广告有限公司</t>
  </si>
  <si>
    <t>厦门飞博共创网络科技股份有限公司</t>
  </si>
  <si>
    <t>德高广告（上海）有限公司</t>
  </si>
  <si>
    <t>北京兮有文化传播有限公司</t>
  </si>
  <si>
    <t>北京先智卓思创意科技有限公司</t>
  </si>
  <si>
    <t>北京奥德信诺广告有限公司</t>
  </si>
  <si>
    <t>北京中城联盟企业管理服务有限公司</t>
  </si>
  <si>
    <t>姜山</t>
  </si>
  <si>
    <t>油费</t>
  </si>
  <si>
    <t>刘玉英</t>
  </si>
  <si>
    <t>个人报销-余桂昌</t>
  </si>
  <si>
    <t>上海新莳广告有限公司</t>
  </si>
  <si>
    <t xml:space="preserve">淄博冰媛影视文化工作室 </t>
  </si>
  <si>
    <t>11月中航信机票款-海尔双十一项目</t>
  </si>
  <si>
    <t>上海新兰房地产开发有限公司</t>
  </si>
  <si>
    <t>北京东亿天弘影视文化有限公司</t>
  </si>
  <si>
    <t>上海裕翔广告传媒有限公司</t>
  </si>
  <si>
    <t>上海碧沛商务咨询服务中心</t>
  </si>
  <si>
    <t>上海君韦贸易有限公司</t>
  </si>
  <si>
    <t>北京斐斯特绍铺文化有限责任公司</t>
  </si>
  <si>
    <t>中广盛世影视文化发展（北京）有限公司</t>
  </si>
  <si>
    <t>王宁</t>
  </si>
  <si>
    <t>黄宥勋</t>
  </si>
  <si>
    <t>杨斌，个人工资卡</t>
  </si>
  <si>
    <t>许筱珂</t>
  </si>
  <si>
    <t>网易（杭州）网络有限责任公司</t>
  </si>
  <si>
    <t>白孟宸</t>
  </si>
  <si>
    <t>焦维新</t>
  </si>
  <si>
    <t>重庆帕斯弗尼文化传播有限公司</t>
  </si>
  <si>
    <t>北京奇良海德印刷股份有限公司</t>
  </si>
  <si>
    <t>10219Genr1810186</t>
  </si>
  <si>
    <t>10219Genr1809172</t>
  </si>
  <si>
    <t>10219Genr1809178</t>
  </si>
  <si>
    <t>10219Genr1810198</t>
  </si>
  <si>
    <t>10219Genr1810183</t>
  </si>
  <si>
    <t>10219Genr1810187</t>
  </si>
  <si>
    <t>10219Genr1812240</t>
  </si>
  <si>
    <t>10219Genr1812229</t>
  </si>
  <si>
    <t>10219Genr1808153</t>
  </si>
  <si>
    <t>10219Genr1808154</t>
  </si>
  <si>
    <t>10519Genr1810066</t>
  </si>
  <si>
    <t>10519Genr1812094</t>
  </si>
  <si>
    <t>10519Genr1810069</t>
  </si>
  <si>
    <t>10519Genr1811074</t>
  </si>
  <si>
    <t>10519Genr1812090</t>
  </si>
  <si>
    <t>10519Genr1812088</t>
  </si>
  <si>
    <t>10519Genr1812086</t>
  </si>
  <si>
    <t>10519Genr1811084</t>
  </si>
  <si>
    <t>10519Genr1808041</t>
  </si>
  <si>
    <t>10519Genr1810055</t>
  </si>
  <si>
    <t>10519Genr1810050</t>
  </si>
  <si>
    <t>10519Genr1809048</t>
  </si>
  <si>
    <t>10219Genr1812224</t>
  </si>
  <si>
    <t>10219Genr1811218</t>
  </si>
  <si>
    <t>10719Genr1812083</t>
  </si>
  <si>
    <t>10719Genr1810069</t>
  </si>
  <si>
    <t>107A201901000039</t>
  </si>
  <si>
    <t>10219Genr1812223</t>
  </si>
  <si>
    <t>10219Genr1810184</t>
  </si>
  <si>
    <t>10219Genr1810182</t>
  </si>
  <si>
    <t>10219Genr1810191</t>
  </si>
  <si>
    <t>10219Genr1810199</t>
  </si>
  <si>
    <t>10219Genr1810196</t>
  </si>
  <si>
    <t>10219Genr1811216</t>
  </si>
  <si>
    <t>10219Genr1811215</t>
  </si>
  <si>
    <t>10519Genr1811073</t>
  </si>
  <si>
    <t>10219Genr1810189</t>
  </si>
  <si>
    <t>10519Genr1811080</t>
  </si>
  <si>
    <t>10519Genr1810068</t>
  </si>
  <si>
    <t>10519Genr1811075</t>
  </si>
  <si>
    <t>10519Genr1811076</t>
  </si>
  <si>
    <t>10519Genr1811083</t>
  </si>
  <si>
    <t>102A201901000016</t>
  </si>
  <si>
    <t>10519Genr1812091</t>
  </si>
  <si>
    <t>10519Genr1811081</t>
  </si>
  <si>
    <t>10219Genr1811202</t>
  </si>
  <si>
    <t>10519Genr1812092</t>
  </si>
  <si>
    <t>102A201901000009</t>
  </si>
  <si>
    <t>102A201901000002</t>
  </si>
  <si>
    <t>102A201901000003</t>
  </si>
  <si>
    <t>10219Genr1812235</t>
  </si>
  <si>
    <t>10519Genr1811082</t>
  </si>
  <si>
    <t>10219Genr1812225</t>
  </si>
  <si>
    <t>10219Genr1812232</t>
  </si>
  <si>
    <t>10219Genr1810195</t>
  </si>
  <si>
    <t>10219Genr1812222</t>
  </si>
  <si>
    <t>102行政</t>
  </si>
  <si>
    <t>102A201901000026</t>
  </si>
  <si>
    <t>10219Genr1812221</t>
  </si>
  <si>
    <t>102A201901000018</t>
  </si>
  <si>
    <t>10519Genr1812081</t>
  </si>
  <si>
    <t>10219Genr1812228</t>
  </si>
  <si>
    <t>102A201901000024</t>
  </si>
  <si>
    <t>107A201901000041</t>
  </si>
  <si>
    <t>102A201901000001</t>
  </si>
  <si>
    <t>105A201901000002</t>
  </si>
  <si>
    <t>105A201901000034</t>
  </si>
  <si>
    <t>102A201901000011</t>
  </si>
  <si>
    <t>102A201901000006</t>
  </si>
  <si>
    <t>105A201901000051</t>
  </si>
  <si>
    <t>10519Genr1812095</t>
  </si>
  <si>
    <t>10219Genr1811217</t>
  </si>
  <si>
    <t>033944、035471、035472</t>
  </si>
  <si>
    <t>034001、034432</t>
  </si>
  <si>
    <t>033803、034044</t>
  </si>
  <si>
    <t>033968</t>
  </si>
  <si>
    <t>034198</t>
  </si>
  <si>
    <t>034299</t>
  </si>
  <si>
    <t>034520</t>
  </si>
  <si>
    <t>034448、035098</t>
  </si>
  <si>
    <t>033310</t>
  </si>
  <si>
    <t>034790、035175</t>
  </si>
  <si>
    <t>034401</t>
  </si>
  <si>
    <t>034259</t>
  </si>
  <si>
    <t>034294、034295</t>
  </si>
  <si>
    <t>034496、034462、033886</t>
  </si>
  <si>
    <t>81427</t>
  </si>
  <si>
    <t>034881</t>
  </si>
  <si>
    <t>034895</t>
  </si>
  <si>
    <t>034806</t>
  </si>
  <si>
    <t>80451</t>
  </si>
  <si>
    <t>034543</t>
  </si>
  <si>
    <t>034099</t>
  </si>
  <si>
    <t>035165</t>
  </si>
  <si>
    <t>035152</t>
  </si>
  <si>
    <t>035259</t>
  </si>
  <si>
    <t>035331</t>
  </si>
  <si>
    <t>035506</t>
  </si>
  <si>
    <t>034894</t>
  </si>
  <si>
    <t>035169</t>
  </si>
  <si>
    <t>035448、035122</t>
  </si>
  <si>
    <t>035534</t>
  </si>
  <si>
    <t>035218</t>
  </si>
  <si>
    <t>035635+035639</t>
  </si>
  <si>
    <t>035957，035958</t>
  </si>
  <si>
    <t>035393</t>
  </si>
  <si>
    <t>035295</t>
  </si>
  <si>
    <t>035691</t>
  </si>
  <si>
    <t>035366</t>
  </si>
  <si>
    <t>034707、034871、035965</t>
  </si>
  <si>
    <t>035459</t>
  </si>
  <si>
    <t>035670</t>
  </si>
  <si>
    <t>035788</t>
  </si>
  <si>
    <t>035413</t>
  </si>
  <si>
    <t>035746</t>
  </si>
  <si>
    <t>035790</t>
  </si>
  <si>
    <t>035903</t>
  </si>
  <si>
    <t>035841</t>
  </si>
  <si>
    <t>036115，036339</t>
  </si>
  <si>
    <t>035859</t>
  </si>
  <si>
    <t>035702</t>
  </si>
  <si>
    <t>035720、035682</t>
  </si>
  <si>
    <t>034695</t>
  </si>
  <si>
    <t>赖沛健/谭廷辉</t>
  </si>
  <si>
    <t>卲万灵</t>
  </si>
  <si>
    <t>蒋薇</t>
  </si>
  <si>
    <t>赖敏</t>
  </si>
  <si>
    <t>三人行代理长安福特全车系9~10月推广</t>
    <phoneticPr fontId="3" type="noConversion"/>
  </si>
  <si>
    <t>北京站-场地费</t>
  </si>
  <si>
    <t>北京站-搭建</t>
  </si>
  <si>
    <t>济南站-搭建</t>
  </si>
  <si>
    <t>济南站-场地费</t>
  </si>
  <si>
    <t>广州站-场地及会场服务</t>
  </si>
  <si>
    <t>广州站-王劲松参加活动</t>
  </si>
  <si>
    <t>广州站-《南风窗》一位作者参与论坛主题演讲</t>
  </si>
  <si>
    <t>广州站-搭建</t>
  </si>
  <si>
    <t>郑州站-场地</t>
  </si>
  <si>
    <t>郑州站-搭建</t>
  </si>
  <si>
    <t>遵义站，搭建</t>
  </si>
  <si>
    <t>遵义站，场地</t>
  </si>
  <si>
    <t>封面故事采访拍摄项目</t>
  </si>
  <si>
    <t>参加活动</t>
  </si>
  <si>
    <t>广告视频及4个KOL视频拍摄，还有一个总结视频剪辑。</t>
  </si>
  <si>
    <t>广告门，次条发布</t>
  </si>
  <si>
    <t>重庆站-搭建</t>
  </si>
  <si>
    <t>长安雪铁龙《中餐厅》项目-手绘师费用</t>
  </si>
  <si>
    <t>发稿</t>
  </si>
  <si>
    <t>南宁看车团</t>
  </si>
  <si>
    <t>成都看车团</t>
  </si>
  <si>
    <t>苏州看车团</t>
  </si>
  <si>
    <t>重庆看车团</t>
  </si>
  <si>
    <t>上海看车团</t>
  </si>
  <si>
    <t>合肥看车团</t>
  </si>
  <si>
    <t>视频制作及视频广告发布</t>
  </si>
  <si>
    <t>新街口21号品牌通道广告发布</t>
  </si>
  <si>
    <t>新街口21号品牌通道广告制作</t>
  </si>
  <si>
    <t>场地，杭州凯悦酒店</t>
  </si>
  <si>
    <t>场地取消违约金上海</t>
  </si>
  <si>
    <t>陆川出席活动，并作为微电影总监制</t>
  </si>
  <si>
    <t>电影映前广告发布</t>
  </si>
  <si>
    <t>闪迪U盘定制，5000个，按活动物料走。</t>
  </si>
  <si>
    <t>发布会执行</t>
  </si>
  <si>
    <t>前期传播投放，提供阅读量</t>
  </si>
  <si>
    <t>微电影拍摄制作及捐赠拍摄，总结视频还没有出。</t>
  </si>
  <si>
    <t>西安站-王晓晨微博粉丝头条</t>
  </si>
  <si>
    <t>杭州站-搭建</t>
  </si>
  <si>
    <t>深圳站-搭建</t>
  </si>
  <si>
    <t>西安站-搭建</t>
  </si>
  <si>
    <t>大锤，王三三配音，王三三</t>
  </si>
  <si>
    <t>live计划，搭建</t>
  </si>
  <si>
    <t>上海站，搭建</t>
  </si>
  <si>
    <t>上海站，拍摄</t>
  </si>
  <si>
    <t>上海站，场地</t>
  </si>
  <si>
    <t>成都站，场地</t>
  </si>
  <si>
    <t>成都站，搭建</t>
  </si>
  <si>
    <t>戴森除螨仪</t>
  </si>
  <si>
    <t>H5插画设计。</t>
  </si>
  <si>
    <t>撰稿&amp;发布</t>
  </si>
  <si>
    <t>北京看车团，40个，3个成交。</t>
  </si>
  <si>
    <t>上海看车团，40个到店，3个成交</t>
  </si>
  <si>
    <t>广州看车团，40个到店，3个成交</t>
  </si>
  <si>
    <t>铁岭看车团</t>
  </si>
  <si>
    <t>视频拍摄、音乐制作</t>
  </si>
  <si>
    <t>哈尔滨看车团</t>
  </si>
  <si>
    <t>推荐照片</t>
  </si>
  <si>
    <t>提供摄影作品、发布微博</t>
  </si>
  <si>
    <t>提供照片、微博服务</t>
  </si>
  <si>
    <t>招募活动赛制设置及评审、拍摄素材等具体的执行</t>
  </si>
  <si>
    <t>广告制作，观点研究所</t>
  </si>
  <si>
    <t>广告发布，观点研究所</t>
  </si>
  <si>
    <t>稿件布，观点研究所</t>
  </si>
  <si>
    <t>网易X沁园“脏脏展”艺术公益合作项目，汪玉涵</t>
  </si>
  <si>
    <t xml:space="preserve">  1）活动前期，乙方挑选的13名儿童参与泥塑、画作等艺术品制作活动，由甲方录制活动视频并剪辑。
   2）在甲方要求日期内，乙方向甲方提供乙方受训儿童制作的50件泥塑作品和50件绘画作品用于活动展览。展览期间全部作品无需署名，展览结束后无需归还作品。
</t>
  </si>
  <si>
    <t>参加活动、艺术创作，万朵云</t>
  </si>
  <si>
    <t>艺术品运输</t>
  </si>
  <si>
    <t>摄像设备租赁</t>
  </si>
  <si>
    <t>专家邀请，梁宇红</t>
  </si>
  <si>
    <t>袁欣，签证办理</t>
  </si>
  <si>
    <t>视频拍摄及制作</t>
  </si>
  <si>
    <t>线上广告发布</t>
  </si>
  <si>
    <t>搭建</t>
  </si>
  <si>
    <t>吉利穿越活动</t>
  </si>
  <si>
    <t>所有人答所有人视频拍摄</t>
  </si>
  <si>
    <t>地铁广告发布</t>
  </si>
  <si>
    <t>兮有视频</t>
  </si>
  <si>
    <t>第四届中城联盟论坛</t>
  </si>
  <si>
    <t>自驾杂费报销</t>
  </si>
  <si>
    <t>视频制作及发布费用，这车值么</t>
  </si>
  <si>
    <t>福特福睿斯kol拍摄费用</t>
  </si>
  <si>
    <t>拍摄</t>
  </si>
  <si>
    <t>银联场地租赁</t>
  </si>
  <si>
    <t>长安CS55滑翔伞</t>
  </si>
  <si>
    <t>搭建、吴伯凡劳务20万不含税</t>
  </si>
  <si>
    <t>北现H5音乐</t>
  </si>
  <si>
    <t>东标阿尔山之旅项目视频拍摄费用</t>
  </si>
  <si>
    <t>海尔广告视频拍摄</t>
  </si>
  <si>
    <t>微博发布</t>
  </si>
  <si>
    <t>极客先锋队视频拍摄</t>
  </si>
  <si>
    <t>极客先锋队-KOL</t>
  </si>
  <si>
    <t>杂费</t>
  </si>
  <si>
    <t>所有人答所有人视频拍摄，年度热点新闻事件专题片</t>
  </si>
  <si>
    <t>撰稿1篇，劳务费</t>
  </si>
  <si>
    <t>安吉星月球AR体验项目</t>
  </si>
  <si>
    <t>嘉宾</t>
  </si>
  <si>
    <t>春节跟贴项目-《所有人答所有人》视频拍摄</t>
  </si>
  <si>
    <t>严选礼品卡采购（发布会郑州站搭建）</t>
  </si>
  <si>
    <t>钉钉秋季发布会稿件定制</t>
  </si>
  <si>
    <t>视频拍摄和制作</t>
  </si>
  <si>
    <t>平衡车5辆</t>
  </si>
  <si>
    <t>福特新福克斯合作</t>
  </si>
  <si>
    <t>态度日历制作</t>
  </si>
  <si>
    <t>深圳看车团</t>
  </si>
  <si>
    <t>郑州站-刘一帆</t>
    <phoneticPr fontId="3" type="noConversion"/>
  </si>
  <si>
    <t>广州站-王劲松参加活动</t>
    <phoneticPr fontId="3" type="noConversion"/>
  </si>
  <si>
    <t>公司（非地产）</t>
  </si>
  <si>
    <t>遵义站，梁宏达</t>
    <phoneticPr fontId="3" type="noConversion"/>
  </si>
  <si>
    <t>深圳站-莫小奇 （本名：王萌萌）参加活动</t>
    <phoneticPr fontId="3" type="noConversion"/>
  </si>
  <si>
    <t>西安站-王晓晨，参加活动</t>
    <phoneticPr fontId="3" type="noConversion"/>
  </si>
  <si>
    <t>杭州站-郑智</t>
    <phoneticPr fontId="3" type="noConversion"/>
  </si>
  <si>
    <t>魏坤琳公开课演讲</t>
    <phoneticPr fontId="3" type="noConversion"/>
  </si>
  <si>
    <t>成都站，韩宇，公开课演讲</t>
    <phoneticPr fontId="3" type="noConversion"/>
  </si>
  <si>
    <t>李沁服务</t>
    <phoneticPr fontId="3" type="noConversion"/>
  </si>
  <si>
    <t>个人（非地产）</t>
  </si>
  <si>
    <t>地铁广告制作</t>
    <phoneticPr fontId="3" type="noConversion"/>
  </si>
  <si>
    <t>韩雪</t>
    <phoneticPr fontId="3" type="noConversion"/>
  </si>
  <si>
    <t>照片拍摄</t>
  </si>
  <si>
    <t>照片拍摄</t>
    <phoneticPr fontId="3" type="noConversion"/>
  </si>
  <si>
    <t>KOL，试驾</t>
    <phoneticPr fontId="3" type="noConversion"/>
  </si>
  <si>
    <t>威普视觉文化传媒（北京）有限公司</t>
    <phoneticPr fontId="3" type="noConversion"/>
  </si>
  <si>
    <t>试驾费用</t>
  </si>
  <si>
    <t>差旅费</t>
    <phoneticPr fontId="3" type="noConversion"/>
  </si>
  <si>
    <t>潘粤明</t>
    <phoneticPr fontId="3" type="noConversion"/>
  </si>
  <si>
    <t>蒙牛特仑苏品牌换新项目</t>
  </si>
  <si>
    <t>031277</t>
  </si>
  <si>
    <t>北京果壳互动科技传媒有限公司</t>
  </si>
  <si>
    <t>南京新盟广告有限公司</t>
  </si>
  <si>
    <t>员工报销-刘森</t>
  </si>
  <si>
    <t>上海秀程文化传播有限公司</t>
  </si>
  <si>
    <t>10219Genr1810192</t>
  </si>
  <si>
    <t>10219Genr1812233</t>
  </si>
  <si>
    <t>10219Genr1812237</t>
  </si>
  <si>
    <t>102A2019000020</t>
  </si>
  <si>
    <t>姬十三，广告发布</t>
  </si>
  <si>
    <t>公关稿件发布</t>
  </si>
  <si>
    <t>H5设计制作</t>
  </si>
  <si>
    <t>奥迪试驾会汽车kol邀请费用</t>
  </si>
  <si>
    <t>奥迪A7上市会明星邀请费用-王菊</t>
  </si>
  <si>
    <t>时尚热门生活，稿件发布</t>
  </si>
  <si>
    <t>陈晓峰</t>
  </si>
  <si>
    <t>两篇撰稿</t>
  </si>
  <si>
    <t>102A201901000010</t>
  </si>
  <si>
    <t>故宫参观及讲座</t>
  </si>
  <si>
    <t>北京迪拓鸿业国际广告有限公司</t>
  </si>
  <si>
    <t>珠江中国阙-3月</t>
  </si>
  <si>
    <t>通州万国城MOMA-7月-12月</t>
  </si>
  <si>
    <t>懋源·璟岳-7-9月</t>
  </si>
  <si>
    <t>国风长安-10月-11月</t>
  </si>
  <si>
    <t>龙湖列车新城-10月</t>
  </si>
  <si>
    <t>绿城大理桃花源-10月-11月</t>
  </si>
  <si>
    <t>和悦华锦10-11月</t>
  </si>
  <si>
    <t>孔雀城英国宫-11月</t>
  </si>
  <si>
    <t>招商雍和府11-12月</t>
  </si>
  <si>
    <t>链家网-9月</t>
  </si>
  <si>
    <t>艾迪公园-11月</t>
  </si>
  <si>
    <t>孔雀城智慧街区-11月</t>
  </si>
  <si>
    <t>新文安孔雀城-11月</t>
  </si>
  <si>
    <t>紫郡蘭园-11-12月</t>
  </si>
  <si>
    <t>万科七橡墅-11月</t>
  </si>
  <si>
    <t>五矿名品-11-12月</t>
  </si>
  <si>
    <t>港中旅海泉湾-11-12月</t>
  </si>
  <si>
    <t>招商雍合府12月</t>
  </si>
  <si>
    <t>御河壹号庄园-11月</t>
  </si>
  <si>
    <t>八达岭孔雀城-11月</t>
  </si>
  <si>
    <t>孔雀城公园海—10月</t>
  </si>
  <si>
    <t>城建北京合院-11月</t>
  </si>
  <si>
    <t>东亚尚院-11月-12月</t>
  </si>
  <si>
    <t>泰禾昌平拾景园-8月</t>
  </si>
  <si>
    <t>孔雀城-11月</t>
  </si>
  <si>
    <t>大运河孔雀城-11月</t>
  </si>
  <si>
    <t>孔雀城品牌-10月</t>
  </si>
  <si>
    <t>保利建工西郊锦庐-8月</t>
  </si>
  <si>
    <t>湖畔天下-10月</t>
  </si>
  <si>
    <t>古北尚郡-10月-11月</t>
  </si>
  <si>
    <t>朗绿科技-11月</t>
  </si>
  <si>
    <t>东方颐城-10月</t>
  </si>
  <si>
    <t>新西塘孔雀城-10月</t>
  </si>
  <si>
    <t>崇明三湘森林海尚11月</t>
  </si>
  <si>
    <t>绿地天呈－11月</t>
  </si>
  <si>
    <t>龙湖天璞-12月</t>
  </si>
  <si>
    <t>保利玲珑公馆－11月</t>
  </si>
  <si>
    <t>东亚威尼斯公馆-10月</t>
  </si>
  <si>
    <t>八埭头滨江园-11月</t>
  </si>
  <si>
    <t>新南浔孔雀城-12月</t>
  </si>
  <si>
    <t>新西塘孔雀城-11月</t>
  </si>
  <si>
    <t>禹洲雍贤府－10月</t>
  </si>
  <si>
    <t>葛洲坝玉兰花园-10月</t>
  </si>
  <si>
    <t>原筑江南-12月</t>
  </si>
  <si>
    <t>禹洲府－12月</t>
  </si>
  <si>
    <t>禹洲雍贤府－12月</t>
  </si>
  <si>
    <t>东亚威尼斯公馆-11月</t>
  </si>
  <si>
    <t>德立-9月</t>
  </si>
  <si>
    <t>柏森-11月</t>
  </si>
  <si>
    <t>必美-11月</t>
  </si>
  <si>
    <t>安信-12月</t>
  </si>
  <si>
    <t>星河时代-10月</t>
  </si>
  <si>
    <t>天安云谷-10月</t>
  </si>
  <si>
    <t>金融街融穗华府-11月</t>
  </si>
  <si>
    <t>景业东湖洲豪园-11-12月</t>
  </si>
  <si>
    <t>时代天韵-9-10月</t>
  </si>
  <si>
    <t>品秀星图9-10月</t>
  </si>
  <si>
    <t>云峰原著-10月</t>
  </si>
  <si>
    <t>尚东we家-11月</t>
  </si>
  <si>
    <t>大夫山·尚东-11月</t>
  </si>
  <si>
    <t>远洋华远天骄10-11月</t>
  </si>
  <si>
    <t>南沙保利城-11月</t>
  </si>
  <si>
    <t>新世界凯粤湾-11月</t>
  </si>
  <si>
    <t>奥园莲峰圣境-7月</t>
  </si>
  <si>
    <t>富力品牌10-12月</t>
  </si>
  <si>
    <t>合景新鸿基泷景-11月-12月</t>
  </si>
  <si>
    <t>龙光城-11月</t>
  </si>
  <si>
    <t>美的云筑-11月</t>
  </si>
  <si>
    <t>金地壹阅府-11月</t>
  </si>
  <si>
    <t>时代天韵-10-11月</t>
  </si>
  <si>
    <t>中国美林湖-10-12月</t>
  </si>
  <si>
    <t>敏捷绿湖国际城-12月</t>
  </si>
  <si>
    <t>越秀东坡-9-11月</t>
  </si>
  <si>
    <t>花悦台-11-12月</t>
  </si>
  <si>
    <t>保利罗兰-11-12月</t>
  </si>
  <si>
    <t>佳兆业未来城-10月</t>
  </si>
  <si>
    <t>珠江铂世湾-12月</t>
  </si>
  <si>
    <t>保利碧桂园公园大道-12月</t>
  </si>
  <si>
    <t>香江翡翠绿洲（天赋）-11-12月</t>
  </si>
  <si>
    <t>悦江上品-12-1</t>
  </si>
  <si>
    <t>合景云溪四季-12月</t>
  </si>
  <si>
    <t>碧桂园科慧花园-11-12月</t>
  </si>
  <si>
    <t>龙湖双珑原著-11-12月</t>
  </si>
  <si>
    <t>北京切吧（执行）</t>
  </si>
  <si>
    <t>协议方：安博腾达文化有限公司</t>
  </si>
  <si>
    <t>味央凭票报销</t>
  </si>
  <si>
    <t>暖场活动</t>
  </si>
  <si>
    <t>艺术品展览费5万元，大雕塑及艺术装置租金8000元/件、小型雕塑及艺术装置租金1500元/件（展品展览时长可达30天）</t>
  </si>
  <si>
    <t>知名女作家、杂志副主编蒋方舟</t>
  </si>
  <si>
    <t>cctv-7中英双语主持人曹凯</t>
  </si>
  <si>
    <t>进企业——趣宝网亲子品牌节第九站</t>
  </si>
  <si>
    <t>H5视频拍摄灯光支持</t>
  </si>
  <si>
    <t>商超巡展——合生汇</t>
  </si>
  <si>
    <t>2台智能机器人支持</t>
  </si>
  <si>
    <t>微信推送（20万条）</t>
  </si>
  <si>
    <t>科技人居体验馆开放机器人支持</t>
  </si>
  <si>
    <t>商超巡展——通州万达永辉超市</t>
  </si>
  <si>
    <t>企业巡展——中外少儿电视舞蹈大赛舞蹈大赛</t>
  </si>
  <si>
    <t>商超巡展——通州九棵树家乐福超市</t>
  </si>
  <si>
    <t>商超巡展——双井家乐福超市</t>
  </si>
  <si>
    <t>走进企业——母婴创交会</t>
  </si>
  <si>
    <t>企业巡展——创业者大会</t>
  </si>
  <si>
    <t>微信推送（15万条）</t>
  </si>
  <si>
    <t>活动嫁接-2019第四届中国CEO新年峰会</t>
  </si>
  <si>
    <t>严选内采</t>
  </si>
  <si>
    <t>大巴车一辆
行程：万寿路地铁站-国风长安售楼处（丰台区小屯路），单程8公里</t>
  </si>
  <si>
    <t>定于10月27日落地一场看房团讲座活动，
嘉宾：郭毅，合硕机构首席分析师</t>
  </si>
  <si>
    <t>1场看房团，意向客群30组</t>
  </si>
  <si>
    <t>大巴费</t>
  </si>
  <si>
    <t>走进企业——悦康药业集团</t>
  </si>
  <si>
    <t>走进企业——易贝乐少儿英语</t>
  </si>
  <si>
    <t>走进企业——BTV国际双行线选赛活动</t>
  </si>
  <si>
    <t>意向客户（30人）</t>
  </si>
  <si>
    <t>10辆奔驰C200级别以上车型，最低20名奔驰车友会会员</t>
  </si>
  <si>
    <t>走进企业-猎聘网</t>
  </si>
  <si>
    <t>大巴车一辆（49座）
行程：地铁角门西站A出口——招商雍和府售楼处（北京市丰台区福宜街北侧新时代国际中心首层）——项目地块（黄村），单程约25-30公里</t>
  </si>
  <si>
    <t>外采</t>
  </si>
  <si>
    <t>内采</t>
  </si>
  <si>
    <t>走进美团</t>
  </si>
  <si>
    <t>大巴车</t>
  </si>
  <si>
    <t>实到33人，每组90元</t>
  </si>
  <si>
    <t>大巴39座（角门西A口-新文安孔雀城 约120公里）</t>
  </si>
  <si>
    <t>意向客户（30人/场*3场）</t>
  </si>
  <si>
    <t>购房者大会搭建</t>
  </si>
  <si>
    <t>活动-大巴49人座</t>
  </si>
  <si>
    <t>活动嘉宾：郭毅</t>
  </si>
  <si>
    <t>走进企业-文思海辉</t>
  </si>
  <si>
    <t>走进企业-神州数码</t>
  </si>
  <si>
    <t>意向客户，23人</t>
  </si>
  <si>
    <t>大巴车1辆（角门西-五矿名品）</t>
  </si>
  <si>
    <t>看房团意向客户30组（年轻客群25-40岁）</t>
  </si>
  <si>
    <t>走进网易</t>
  </si>
  <si>
    <t>娟人DIY</t>
  </si>
  <si>
    <t>大巴车一辆（49座）
行程：地铁角门西站A出口——招商雍和府售楼处（北京市丰台区福宜街北侧新时代国际中心首层），单程约2公里</t>
  </si>
  <si>
    <t>亲子家庭客群，10-15组，以丰台、大兴区域亲子家庭为主</t>
  </si>
  <si>
    <t>亲子烘焙暖场活动</t>
  </si>
  <si>
    <t>企业走进——走进百度</t>
  </si>
  <si>
    <t>企业巡展——智联招聘</t>
  </si>
  <si>
    <t>企业走进——爱育华妇儿医院</t>
  </si>
  <si>
    <t>畅游卡</t>
  </si>
  <si>
    <t>电影票通票</t>
  </si>
  <si>
    <t>葡萄酒</t>
  </si>
  <si>
    <t>雪场票</t>
  </si>
  <si>
    <t>万圣节活动（供应商：北京切吧科技有限公司）</t>
  </si>
  <si>
    <t>未央私宴活动（供应商：北京切吧科技有限公司）</t>
  </si>
  <si>
    <t>创意蜡烛DIY</t>
  </si>
  <si>
    <t>企业走进-比如世界</t>
  </si>
  <si>
    <t>商超巡展-望京家乐福</t>
  </si>
  <si>
    <t>企业走进——2018世界电子商务大会</t>
  </si>
  <si>
    <t>企业走进——七彩云南（月坛北街店）圣诞节活动2天</t>
  </si>
  <si>
    <t>布场</t>
  </si>
  <si>
    <t>定制圣诞物料</t>
  </si>
  <si>
    <t>项目活动</t>
  </si>
  <si>
    <t>数量：优质客户20组（申请30组，实际执行20组）
规格：每组1人
单价：100元/组</t>
  </si>
  <si>
    <t>阳澄湖大闸蟹提货券（券面价格698）（价值588元），共10份，588元/份，需要共计5660元</t>
  </si>
  <si>
    <t>懒人按摩坐垫（价值599元）共10份，599元/份，需要共计5765元</t>
  </si>
  <si>
    <t>丹桂金秋限量款珐琅锅（价值369元）共5份，369元/份，需要共计1776元</t>
  </si>
  <si>
    <t>案场活动抽奖礼品，味央（网易味央黑猪肉金猪卡（半年礼遇）
）</t>
  </si>
  <si>
    <t>意向客户36组</t>
  </si>
  <si>
    <t>意向客户大巴2次</t>
  </si>
  <si>
    <t>数量：优质客户44组
规格：每组1人
单价：110元/组，共计44组</t>
  </si>
  <si>
    <t>意向客户40组，每组100元</t>
  </si>
  <si>
    <t>意向客户大巴一次，每次2100元（含去崇明岛过路费）</t>
  </si>
  <si>
    <t>企业食堂摆展5次</t>
  </si>
  <si>
    <t>数量：优质客户39组（申请40组，实际执行39组）
规格：每组1人</t>
  </si>
  <si>
    <t>33人座大巴，需要2次分别在11月24日、11月25日执行</t>
  </si>
  <si>
    <t>企业食堂摆展2次</t>
  </si>
  <si>
    <t>意向客户14组</t>
  </si>
  <si>
    <t>数量：优质客户110组，每场22组 
规格：每组1人 
单价：110元/组，共计110组 
（立项12组，实际带看110组）</t>
  </si>
  <si>
    <t>意向客户大巴5次</t>
  </si>
  <si>
    <t>数量：优质客户57组
规格：每组1人</t>
  </si>
  <si>
    <t>数量：优质客户50组（原申请65组，实际执行50组）</t>
  </si>
  <si>
    <t>网红直播 嘉宾</t>
  </si>
  <si>
    <t>严选采购</t>
  </si>
  <si>
    <t>数量：6组（申请20组，实际执行6组）
规格：每组1人</t>
  </si>
  <si>
    <t>10个社区道杆推广</t>
  </si>
  <si>
    <t>设计师嘉宾（青山周平）西安站邀请</t>
  </si>
  <si>
    <t>H5全套制作</t>
  </si>
  <si>
    <t>大咖视频嘉宾拍摄</t>
  </si>
  <si>
    <t>奥普家居公开课视频拍摄</t>
  </si>
  <si>
    <t>微信KOL号推广2次：家居梦想装饰
mengxjjzs价格：4500
全球家居圈qqjjuq价格：5400</t>
  </si>
  <si>
    <t>私人音乐厅</t>
  </si>
  <si>
    <t>热家居</t>
  </si>
  <si>
    <t>柏森老友记短视频拍摄剪辑</t>
  </si>
  <si>
    <t>孟建国老师，一人</t>
  </si>
  <si>
    <t>陈林老师，一人</t>
  </si>
  <si>
    <t>网红</t>
  </si>
  <si>
    <t>马克杯亲子DIY暖场活动</t>
  </si>
  <si>
    <t>1、渠道费：800元</t>
  </si>
  <si>
    <t>2、餐费：380元/围X4围=1520元（含税）</t>
  </si>
  <si>
    <t>3、55座大巴车费：1800元（含过路费以及停车费，从深圳南山西丽到星河时代营销中心，再到松山湖公园，来回）</t>
  </si>
  <si>
    <t>严选商品</t>
  </si>
  <si>
    <t>出团方式：金融街融穗华府，自行前往
1、高意向客户邀约：15人×65元＝975元（配合看楼及现场严选活动）</t>
  </si>
  <si>
    <t>易碧辉 咖啡活动</t>
  </si>
  <si>
    <t>出团方式：金融街融穗华府，自行前往
1、高意向客户邀约：25人×65元＝1625元（自行前往楼盘需参加当天咖啡分享活动）
小计：1625元，不含税</t>
  </si>
  <si>
    <t>外部投放</t>
  </si>
  <si>
    <t>曲奇DIY暖场活动2天</t>
  </si>
  <si>
    <t>1、大巴费用（含税费、水费、过路费等）：1335元</t>
  </si>
  <si>
    <t>2、高意向客户邀约：30人*65元/人=1950元</t>
  </si>
  <si>
    <t>1、大巴费用（含税费、水费、过路费等）：1295元</t>
  </si>
  <si>
    <t>2、高意向客户邀约：26人*50元/人=1300元</t>
  </si>
  <si>
    <t>1、大巴费用（含税费、水费、过路费等）：1270元</t>
  </si>
  <si>
    <t>2、高意向客户邀约：30人*50元/人=1500元</t>
  </si>
  <si>
    <t>1、大巴费用（含税费、水费、过路费等）：1345元</t>
  </si>
  <si>
    <t>1、下午茶费用：600元</t>
  </si>
  <si>
    <t>一：进驻中国电信建中路营业厅
1、企业进驻费：200元，不含税</t>
  </si>
  <si>
    <t>2、下午茶费用：596元，不含税</t>
  </si>
  <si>
    <t>一、进驻越秀区书画协会1、企业进驻费：1000元</t>
  </si>
  <si>
    <t>2、下午茶费用：600元</t>
  </si>
  <si>
    <t>进驻创境汇盈科智谷创意园共3天，规模1000人。（进驻盈科智谷企业员工活动解忧易站，针对的是该园区20多栋写字楼企业员工。）</t>
  </si>
  <si>
    <t>1、渠道费：1000元</t>
  </si>
  <si>
    <t>2、下午茶：1200元</t>
  </si>
  <si>
    <t>进驻企业：欢雀小保&amp;沃德人力资源，公司规模100人以上
1、渠道费：800元</t>
  </si>
  <si>
    <t>一、进驻盈科智谷3天，规模1000人。（进驻盈科智谷企业员工活动解忧易站，针对的是该园区20多栋写字楼企业员工,如雅丽洁等知名企业）</t>
  </si>
  <si>
    <t>1、大巴费用（含税费、水费、过路费等）：1111元</t>
  </si>
  <si>
    <t>2、高意向客户邀约：32人*50元/人=1600元</t>
  </si>
  <si>
    <t>2、高意向客户邀约：22人*50元/人=1100元</t>
  </si>
  <si>
    <t>1、【广州热点】 头条转发  3500元</t>
  </si>
  <si>
    <t>2、【最广州】 头条转发  4500元</t>
  </si>
  <si>
    <t>一、进驻盈科智谷1天，规模1000人（进驻盈科智谷企业员工活动解忧易站，针对的是该园区20多栋写字楼企业员工，如雅丽洁等知名企业）
1、进驻渠道费：800元</t>
  </si>
  <si>
    <t>2、下午茶费用：800元</t>
  </si>
  <si>
    <t>1、大巴费用（含税费、水费、过路费等）：1188元</t>
  </si>
  <si>
    <t>2、高意向客户邀约：23人*65元/人=1495元</t>
  </si>
  <si>
    <t>咖啡活动</t>
  </si>
  <si>
    <t>1、大巴费用（含税费、水费、过路费等）：1149元</t>
  </si>
  <si>
    <t>2、高意向客户邀约：30人*50元/人＝1500元</t>
  </si>
  <si>
    <t>1、33座大巴车费：1119元（含税，从潭村地铁站D出口到项目）</t>
  </si>
  <si>
    <t>2、意向客户邀约费用：1400元（28人）</t>
  </si>
  <si>
    <t>下午茶费：1500元</t>
  </si>
  <si>
    <t>进驻：三水太平人寿
渠道费：500元</t>
  </si>
  <si>
    <t>渠道费：500元</t>
  </si>
  <si>
    <t>1、大巴费用（含税、水费、路费）：1300元，含税</t>
  </si>
  <si>
    <t>2、意向客户邀约：23人*65元/人=1495元，不含税</t>
  </si>
  <si>
    <t>1、大巴费用（含税费、水费、过路费等）：1005元</t>
  </si>
  <si>
    <t>2、高意向客户邀约：25人×65元＝1625元</t>
  </si>
  <si>
    <t>2、高意向客户邀约：20人×50元＝1000元</t>
  </si>
  <si>
    <t>投放单价：51.8元/周/块总投放量：4块投放时长：8周</t>
  </si>
  <si>
    <t>采访人员邀约费用：100元/人*5人=500元
小计：500元，不含税</t>
  </si>
  <si>
    <t>1、50座大巴车费：1242元（含税，从潭村地铁站D出口到项目）</t>
  </si>
  <si>
    <t>2、意向客户邀约费用：1700元（34人）</t>
  </si>
  <si>
    <t>2、意向客户邀约费用：1600元（32人）</t>
  </si>
  <si>
    <t>1.渠道费：800元 ；</t>
  </si>
  <si>
    <t>2.围餐费用：380元/围X5围=1900元（含税） ；</t>
  </si>
  <si>
    <t>3.55座大巴车费：一台共1800元</t>
  </si>
  <si>
    <t>1、大巴费用（含税费、水费、过路费等）：1255元</t>
  </si>
  <si>
    <t>2、高意向客户邀约：40人*50元/人=2000元</t>
  </si>
  <si>
    <t>车U汇</t>
  </si>
  <si>
    <t>2、下午茶：993元</t>
  </si>
  <si>
    <t>进驻企业：汉光药业1、渠道费：800元</t>
  </si>
  <si>
    <t>进驻企业：广州火星时代1、渠道费：600元</t>
  </si>
  <si>
    <t>手绘风筝活动</t>
  </si>
  <si>
    <t>1、大巴费用（含税费、水费、过路费等）：1450元，含税</t>
  </si>
  <si>
    <t>2、高意向客户费：45人×65元＝2925元，不含税。</t>
  </si>
  <si>
    <t>彩绘宫廷团扇</t>
  </si>
  <si>
    <t>1、大巴费用（含税费、水费、过路费等）：1432元，含税</t>
  </si>
  <si>
    <t>2、高意向客户费：36人×65元＝2340元</t>
  </si>
  <si>
    <t>1、大巴费用（含税费、水费、过路费等）：1472元，含税</t>
  </si>
  <si>
    <t>2、渠道费：1000元，不含税。</t>
  </si>
  <si>
    <t>3、餐费：1400元，含税</t>
  </si>
  <si>
    <t>1、大巴费用（含税费、水费、过路费等）：1438元，含税</t>
  </si>
  <si>
    <t>1、大巴费用（含税费、水费、过路费等）：1600元，含税</t>
  </si>
  <si>
    <t>2、高意向客户费：38人×60元＝2280元，不含税。</t>
  </si>
  <si>
    <t>3、餐费：600元，含税</t>
  </si>
  <si>
    <t>邀请渠道：佳都新太科技股份有限公司员工
1、大巴费用：美林湖提供
2、餐费：美林湖提供
3、渠道费：1000元，不含税。
共计：1000元</t>
  </si>
  <si>
    <t>邀请渠道：中国人寿广东分公司客户</t>
  </si>
  <si>
    <t>进驻商圈：天河区东圃四季时尚荟
1739元，含税</t>
  </si>
  <si>
    <t>暖场活动，咖啡</t>
  </si>
  <si>
    <t>1、大巴费用（含税费、水费、过路费等）：1403元</t>
  </si>
  <si>
    <t>2、高意向客户邀约：29人×60元＝1740元</t>
  </si>
  <si>
    <t>3、餐费：34人*15元/人=510元</t>
  </si>
  <si>
    <t>2、高意向客户费：29人×60元＝1740元，不含税。</t>
  </si>
  <si>
    <t>3、餐费：465元，含税</t>
  </si>
  <si>
    <t>1、大巴费用（含税费、水费、过路费等）：1323元，含税</t>
  </si>
  <si>
    <t>2、高意向客户费：25人×70元＝1750元，不含税。</t>
  </si>
  <si>
    <t>1、大巴费用（含税费、水费、过路费等）：1327元，含税</t>
  </si>
  <si>
    <t>2、高意向客户费：23人×50元＝1150元，不含税。</t>
  </si>
  <si>
    <t>1、中巴费用（含税费、水费、过路费等）：1233元，含税</t>
  </si>
  <si>
    <t>2、高意向客户费：26人×65元＝1690元，不含税。</t>
  </si>
  <si>
    <t>2、下午茶费用：1000元</t>
  </si>
  <si>
    <t>一、11月21日进驻盈科智谷企业园区，针对的是该园区20多栋写字楼企业员工。
1、渠道费：800元</t>
  </si>
  <si>
    <t>二、11月22日进驻汇鑫商业大厦大堂，针对该商业大厦内多层企业员工等。
1、渠道费：800元</t>
  </si>
  <si>
    <t>三、11月23日以早餐形式进驻恒昌财富，超过80人规模。
1、渠道费：1000元</t>
  </si>
  <si>
    <t>2、早餐：796元</t>
  </si>
  <si>
    <t>单团费用：
1、意向客户邀约：26人×80元＝2080元，不含税
（自行前往楼盘需参加当天严选主题活动，并看房算价）</t>
  </si>
  <si>
    <t>进驻企业：汇鑫商业大厦园区，现有企业50多家，员工1000多人，以科技企业为主，代表企业3K游戏、西瓜游戏、游易网络等。</t>
  </si>
  <si>
    <t>投放Livin广州品牌次条1篇
投放羊城网头条1篇</t>
  </si>
  <si>
    <t>意向客户邀约：40人×50元＝2000元</t>
  </si>
  <si>
    <t>2、意向客户邀约：40人×50元＝2000元</t>
  </si>
  <si>
    <t>进驻：立白中心（1）、渠道费：1000元</t>
  </si>
  <si>
    <t>（2）、下午茶：1500元</t>
  </si>
  <si>
    <t>进驻：汉光药业
（1）、渠道费：800元</t>
  </si>
  <si>
    <t>（2）、下午茶：1198元</t>
  </si>
  <si>
    <t>2、下午茶：1200</t>
  </si>
  <si>
    <t>进驻商圈：天河区东圃四季时尚荟</t>
  </si>
  <si>
    <t>进驻商圈：天河区测绘大厦大堂</t>
  </si>
  <si>
    <t>咖啡师：易碧辉团队</t>
  </si>
  <si>
    <t>1、大巴费用（含税费、水费、过路费等）：1133元</t>
  </si>
  <si>
    <t>2、高意向客户邀约：40人×50元＝2000元，不含税</t>
  </si>
  <si>
    <t>网易100分教育沙龙</t>
  </si>
  <si>
    <t>布置</t>
  </si>
  <si>
    <t>1、大巴费用（含税费、水费、过路费等）：1132元</t>
  </si>
  <si>
    <t>2、渠道费：400元（来源黄村幼儿园）</t>
  </si>
  <si>
    <t>3、餐费：350元/围*5围=1750元，含税</t>
  </si>
  <si>
    <t>暖场</t>
  </si>
  <si>
    <t>1、大巴费用（含税费、水费、过路费等）：1244元</t>
  </si>
  <si>
    <t>2、高意向客户邀约：30人*55元/人=1650元</t>
  </si>
  <si>
    <t>12月1日进驻东圃广场</t>
  </si>
  <si>
    <t>12月2日进驻翠湖山庄</t>
  </si>
  <si>
    <t>12月6日进驻穗乐花园</t>
  </si>
  <si>
    <t>12月7日进驻美好居</t>
  </si>
  <si>
    <t>1、大巴费用（含税费、水费、过路费等）：1101元，含税；</t>
  </si>
  <si>
    <t>2、意向客户邀约：23人×55元＝1265元，</t>
  </si>
  <si>
    <t>1、中巴费用（含税费、水费、过路费等）：1101元，含税；</t>
  </si>
  <si>
    <t>2、意向客户邀约：27人×55元＝1485元</t>
  </si>
  <si>
    <t>郭西哲</t>
    <phoneticPr fontId="3" type="noConversion"/>
  </si>
  <si>
    <t>梁文汇</t>
  </si>
  <si>
    <t>胡艳莉</t>
  </si>
  <si>
    <t>严玲</t>
  </si>
  <si>
    <t>柏森-11月</t>
    <phoneticPr fontId="3" type="noConversion"/>
  </si>
  <si>
    <t>必美-11月</t>
    <phoneticPr fontId="3" type="noConversion"/>
  </si>
  <si>
    <t>中国美林湖-10-12月</t>
    <phoneticPr fontId="3" type="noConversion"/>
  </si>
  <si>
    <t>越秀东坡-9-11月</t>
    <phoneticPr fontId="3" type="noConversion"/>
  </si>
  <si>
    <t>走进企业——趣宝网大型品牌亲子活动</t>
    <phoneticPr fontId="3" type="noConversion"/>
  </si>
  <si>
    <t>商超巡展-望京家乐福</t>
    <phoneticPr fontId="3" type="noConversion"/>
  </si>
  <si>
    <t>微信推送</t>
    <phoneticPr fontId="3" type="noConversion"/>
  </si>
  <si>
    <t>看房团（和悦华锦、熙悦林语、金悦府）</t>
    <phoneticPr fontId="3" type="noConversion"/>
  </si>
  <si>
    <t>江西企业商会主题沙龙</t>
    <phoneticPr fontId="3" type="noConversion"/>
  </si>
  <si>
    <t>数量：优质客户52组
规格：每组1人</t>
    <phoneticPr fontId="3" type="noConversion"/>
  </si>
  <si>
    <t>商场巡展-欧陆广场</t>
    <phoneticPr fontId="3" type="noConversion"/>
  </si>
  <si>
    <t>节日活动</t>
  </si>
  <si>
    <t>严选礼品</t>
    <phoneticPr fontId="3" type="noConversion"/>
  </si>
  <si>
    <t>严选礼品</t>
    <phoneticPr fontId="3" type="noConversion"/>
  </si>
  <si>
    <t>严选礼品</t>
    <phoneticPr fontId="3" type="noConversion"/>
  </si>
  <si>
    <t>3、餐费：1750元，含税</t>
    <phoneticPr fontId="3" type="noConversion"/>
  </si>
  <si>
    <t>设计师嘉宾（青山周平）杭州站邀请</t>
    <phoneticPr fontId="3" type="noConversion"/>
  </si>
  <si>
    <t>公司（地产）</t>
  </si>
  <si>
    <t>味央黑猪肉4份装提货卡（价值198元），实际采买11份</t>
    <phoneticPr fontId="3" type="noConversion"/>
  </si>
  <si>
    <t>味央凭票报销</t>
    <phoneticPr fontId="3" type="noConversion"/>
  </si>
  <si>
    <t>香港文化人、传媒人梁文道</t>
    <phoneticPr fontId="3" type="noConversion"/>
  </si>
  <si>
    <t>梁文道</t>
    <phoneticPr fontId="3" type="noConversion"/>
  </si>
  <si>
    <t>稀奇创始人自由艺术家瞿广慈出场费10万元（包含10-20件小型作品展出，展品展览时长可达30天）</t>
    <phoneticPr fontId="3" type="noConversion"/>
  </si>
  <si>
    <t>瞿广慈</t>
    <phoneticPr fontId="3" type="noConversion"/>
  </si>
  <si>
    <t>北京电视台主持人栗坤</t>
    <phoneticPr fontId="3" type="noConversion"/>
  </si>
  <si>
    <t>031424、031883</t>
  </si>
  <si>
    <t>033788、033689、033788、033986、034769</t>
  </si>
  <si>
    <t>034268</t>
  </si>
  <si>
    <t>035348</t>
  </si>
  <si>
    <t>035189</t>
  </si>
  <si>
    <t>035328</t>
  </si>
  <si>
    <t>035327</t>
  </si>
  <si>
    <t>035344</t>
  </si>
  <si>
    <t>036143</t>
  </si>
  <si>
    <t>034609</t>
  </si>
  <si>
    <t>035446</t>
  </si>
  <si>
    <t>035651</t>
  </si>
  <si>
    <t>035513</t>
  </si>
  <si>
    <t>035660</t>
  </si>
  <si>
    <t>035628</t>
  </si>
  <si>
    <t>035659</t>
  </si>
  <si>
    <t>035614</t>
  </si>
  <si>
    <t>035262</t>
  </si>
  <si>
    <t>035705</t>
  </si>
  <si>
    <t>035199</t>
  </si>
  <si>
    <t>035193</t>
  </si>
  <si>
    <t>035627</t>
  </si>
  <si>
    <t>035613</t>
  </si>
  <si>
    <t>034293、035387</t>
  </si>
  <si>
    <t>035162</t>
  </si>
  <si>
    <t>035247</t>
  </si>
  <si>
    <t>035390</t>
  </si>
  <si>
    <t>035123</t>
  </si>
  <si>
    <t>035113</t>
  </si>
  <si>
    <t>035518</t>
  </si>
  <si>
    <t>035539</t>
  </si>
  <si>
    <t>035395</t>
  </si>
  <si>
    <t>035549</t>
  </si>
  <si>
    <t>035078</t>
  </si>
  <si>
    <t>035625</t>
  </si>
  <si>
    <t>034772</t>
  </si>
  <si>
    <t>035509</t>
  </si>
  <si>
    <t>035010</t>
  </si>
  <si>
    <t>035124</t>
  </si>
  <si>
    <t>035321</t>
  </si>
  <si>
    <t>035860</t>
  </si>
  <si>
    <t>035861</t>
  </si>
  <si>
    <t>035480</t>
  </si>
  <si>
    <t>034994</t>
  </si>
  <si>
    <t>035521、035520</t>
  </si>
  <si>
    <t>033855</t>
  </si>
  <si>
    <t>032626</t>
  </si>
  <si>
    <t>035188</t>
  </si>
  <si>
    <t>035282</t>
  </si>
  <si>
    <t>035381</t>
  </si>
  <si>
    <t>035388</t>
  </si>
  <si>
    <t>034590</t>
  </si>
  <si>
    <t>034876</t>
  </si>
  <si>
    <t>035156</t>
  </si>
  <si>
    <t>035489</t>
  </si>
  <si>
    <t>035365</t>
  </si>
  <si>
    <t>035279</t>
  </si>
  <si>
    <t>035544</t>
  </si>
  <si>
    <t>035382</t>
  </si>
  <si>
    <t>033880</t>
  </si>
  <si>
    <t>035207</t>
  </si>
  <si>
    <t>035442</t>
  </si>
  <si>
    <t>035529</t>
  </si>
  <si>
    <t>035543</t>
  </si>
  <si>
    <t>035451</t>
  </si>
  <si>
    <t>035261</t>
  </si>
  <si>
    <t>035227</t>
  </si>
  <si>
    <t>035571</t>
  </si>
  <si>
    <t>034991</t>
  </si>
  <si>
    <t>035438</t>
  </si>
  <si>
    <t>032212</t>
  </si>
  <si>
    <t>034699</t>
  </si>
  <si>
    <t>035568</t>
  </si>
  <si>
    <t>035536</t>
  </si>
  <si>
    <t>035700</t>
  </si>
  <si>
    <t>035710</t>
  </si>
  <si>
    <t>035620</t>
  </si>
  <si>
    <t>035840</t>
  </si>
  <si>
    <t>035775</t>
  </si>
  <si>
    <t>035709</t>
  </si>
  <si>
    <t>035576</t>
  </si>
  <si>
    <t>地产457</t>
    <phoneticPr fontId="3" type="noConversion"/>
  </si>
  <si>
    <t>地产458</t>
    <phoneticPr fontId="3" type="noConversion"/>
  </si>
  <si>
    <t>九牧-9月</t>
    <phoneticPr fontId="3" type="noConversion"/>
  </si>
  <si>
    <t>奥普-10月</t>
    <phoneticPr fontId="3" type="noConversion"/>
  </si>
  <si>
    <t>三竺-7月</t>
    <phoneticPr fontId="3" type="noConversion"/>
  </si>
  <si>
    <t>温泉新都孔雀城-12月</t>
    <phoneticPr fontId="3" type="noConversion"/>
  </si>
  <si>
    <t>泰禾昌平拾景园-8月</t>
    <phoneticPr fontId="3" type="noConversion"/>
  </si>
  <si>
    <t>地产458</t>
  </si>
  <si>
    <t>地产459</t>
  </si>
  <si>
    <t>地产460</t>
  </si>
  <si>
    <t>地产461</t>
  </si>
  <si>
    <t>地产462</t>
  </si>
  <si>
    <t>地产463</t>
  </si>
  <si>
    <t>地产464</t>
  </si>
  <si>
    <t>地产465</t>
  </si>
  <si>
    <t>地产466</t>
  </si>
  <si>
    <t>地产467</t>
  </si>
  <si>
    <t>地产468</t>
  </si>
  <si>
    <t>地产469</t>
  </si>
  <si>
    <t>地产470</t>
  </si>
  <si>
    <t>地产471</t>
  </si>
  <si>
    <t>地产472</t>
  </si>
  <si>
    <t>地产473</t>
  </si>
  <si>
    <t>地产474</t>
  </si>
  <si>
    <t>地产475</t>
  </si>
  <si>
    <t>地产476</t>
  </si>
  <si>
    <t>地产477</t>
  </si>
  <si>
    <t>地产478</t>
  </si>
  <si>
    <t>地产479</t>
  </si>
  <si>
    <t>地产480</t>
  </si>
  <si>
    <t>地产481</t>
  </si>
  <si>
    <t>地产482</t>
  </si>
  <si>
    <t>地产483</t>
  </si>
  <si>
    <t>地产484</t>
  </si>
  <si>
    <t>地产486</t>
  </si>
  <si>
    <t>地产487</t>
  </si>
  <si>
    <t>地产488</t>
  </si>
  <si>
    <t>地产489</t>
  </si>
  <si>
    <t>地产490</t>
  </si>
  <si>
    <t>地产491</t>
  </si>
  <si>
    <t>地产492</t>
  </si>
  <si>
    <t>地产493</t>
  </si>
  <si>
    <t>地产494</t>
  </si>
  <si>
    <t>地产495</t>
  </si>
  <si>
    <t>地产496</t>
  </si>
  <si>
    <t>地产497</t>
  </si>
  <si>
    <t>地产498</t>
  </si>
  <si>
    <t>地产499</t>
  </si>
  <si>
    <t>地产500</t>
  </si>
  <si>
    <t>地产501</t>
  </si>
  <si>
    <t>地产502</t>
  </si>
  <si>
    <t>地产503</t>
  </si>
  <si>
    <t>地产504</t>
  </si>
  <si>
    <t>地产507</t>
  </si>
  <si>
    <t>地产509</t>
  </si>
  <si>
    <t>地产510</t>
  </si>
  <si>
    <t>地产511</t>
  </si>
  <si>
    <t>地产512</t>
  </si>
  <si>
    <t>地产513</t>
  </si>
  <si>
    <t>地产514</t>
  </si>
  <si>
    <t>地产517</t>
  </si>
  <si>
    <t>地产518</t>
  </si>
  <si>
    <t>地产519</t>
  </si>
  <si>
    <t>地产520</t>
  </si>
  <si>
    <t>地产521</t>
  </si>
  <si>
    <t>地产522</t>
  </si>
  <si>
    <t>地产523</t>
  </si>
  <si>
    <t>地产524</t>
  </si>
  <si>
    <t>地产525</t>
  </si>
  <si>
    <t>地产526</t>
  </si>
  <si>
    <t>地产527</t>
  </si>
  <si>
    <t>地产528</t>
  </si>
  <si>
    <t>地产529</t>
  </si>
  <si>
    <t>地产530</t>
  </si>
  <si>
    <t>地产531</t>
  </si>
  <si>
    <t>地产532</t>
  </si>
  <si>
    <t>地产533</t>
  </si>
  <si>
    <t>地产534</t>
  </si>
  <si>
    <t>地产535</t>
  </si>
  <si>
    <t>地产536</t>
  </si>
  <si>
    <t>地产537</t>
  </si>
  <si>
    <t>地产538</t>
  </si>
  <si>
    <t>地产539</t>
  </si>
  <si>
    <t>地产540</t>
  </si>
  <si>
    <t>地产541</t>
  </si>
  <si>
    <t>地产542</t>
  </si>
  <si>
    <t>地产543</t>
  </si>
  <si>
    <t>地产544</t>
  </si>
  <si>
    <t>地产545</t>
  </si>
  <si>
    <t>地产546</t>
  </si>
  <si>
    <t>地产547</t>
  </si>
  <si>
    <t>地产548</t>
  </si>
  <si>
    <t>地产549</t>
  </si>
  <si>
    <t>地产550</t>
  </si>
  <si>
    <t>中交汇通中心-12月</t>
  </si>
  <si>
    <t>中泰天境-12月</t>
  </si>
  <si>
    <t>进驻费</t>
    <phoneticPr fontId="3" type="noConversion"/>
  </si>
  <si>
    <t>商超</t>
    <phoneticPr fontId="3" type="noConversion"/>
  </si>
  <si>
    <t>案场活动</t>
    <phoneticPr fontId="3" type="noConversion"/>
  </si>
  <si>
    <t>户外投放（地产）</t>
    <phoneticPr fontId="3" type="noConversion"/>
  </si>
  <si>
    <t>034071</t>
  </si>
  <si>
    <t>线下活动（地产）</t>
    <phoneticPr fontId="3" type="noConversion"/>
  </si>
  <si>
    <t>进驻餐点</t>
    <phoneticPr fontId="3" type="noConversion"/>
  </si>
  <si>
    <t>下午茶</t>
    <phoneticPr fontId="3" type="noConversion"/>
  </si>
  <si>
    <t>保利紫云-6月</t>
    <phoneticPr fontId="3" type="noConversion"/>
  </si>
  <si>
    <t>好莱客-9月</t>
    <phoneticPr fontId="3" type="noConversion"/>
  </si>
  <si>
    <t>035101</t>
  </si>
  <si>
    <t>032922</t>
  </si>
  <si>
    <t>033894、034518</t>
  </si>
  <si>
    <t>033805</t>
  </si>
  <si>
    <t>032526、032523</t>
    <phoneticPr fontId="3" type="noConversion"/>
  </si>
  <si>
    <t>032590、032603</t>
    <phoneticPr fontId="3" type="noConversion"/>
  </si>
  <si>
    <t>033160、033184</t>
    <phoneticPr fontId="3" type="noConversion"/>
  </si>
  <si>
    <t>032641、032789</t>
    <phoneticPr fontId="3" type="noConversion"/>
  </si>
  <si>
    <t>034014、034015</t>
    <phoneticPr fontId="3" type="noConversion"/>
  </si>
  <si>
    <t>034836、035053、035053、034873</t>
    <phoneticPr fontId="3" type="noConversion"/>
  </si>
  <si>
    <t>033287、033315</t>
  </si>
  <si>
    <t>034019、034029</t>
  </si>
  <si>
    <t>check</t>
    <phoneticPr fontId="3" type="noConversion"/>
  </si>
  <si>
    <t>郭西哲</t>
  </si>
  <si>
    <t>034621、034622</t>
    <phoneticPr fontId="3" type="noConversion"/>
  </si>
  <si>
    <t>035326</t>
    <phoneticPr fontId="3" type="noConversion"/>
  </si>
  <si>
    <t>035636、035617</t>
    <phoneticPr fontId="3" type="noConversion"/>
  </si>
  <si>
    <t>035153</t>
    <phoneticPr fontId="3" type="noConversion"/>
  </si>
  <si>
    <t>线上传播（非地产）</t>
    <phoneticPr fontId="3" type="noConversion"/>
  </si>
  <si>
    <t>KOL发稿</t>
    <phoneticPr fontId="3" type="noConversion"/>
  </si>
  <si>
    <t>公司</t>
    <phoneticPr fontId="3" type="noConversion"/>
  </si>
  <si>
    <t>线上素材制作</t>
    <phoneticPr fontId="3" type="noConversion"/>
  </si>
  <si>
    <t>H5制作</t>
    <phoneticPr fontId="3" type="noConversion"/>
  </si>
  <si>
    <t>视频拍摄</t>
    <phoneticPr fontId="3" type="noConversion"/>
  </si>
  <si>
    <t>撰稿</t>
    <phoneticPr fontId="3" type="noConversion"/>
  </si>
  <si>
    <t>行标签</t>
  </si>
  <si>
    <t>凯达代理莱克电气直播项目-2</t>
  </si>
  <si>
    <t>总计</t>
  </si>
  <si>
    <t>求和项:实际执行金额</t>
  </si>
  <si>
    <t>中国电信校园活动立项</t>
  </si>
  <si>
    <t>长城汽车区域上市会活动立项/哈弗</t>
  </si>
  <si>
    <t>农行信用卡校园活动立项</t>
  </si>
  <si>
    <t>工商银行杯创意设计大赛立项</t>
  </si>
  <si>
    <t>奥迪sports项目KOL项目立项</t>
  </si>
  <si>
    <t>名称有差异</t>
    <phoneticPr fontId="3" type="noConversion"/>
  </si>
  <si>
    <t>还没签合同</t>
    <phoneticPr fontId="3" type="noConversion"/>
  </si>
  <si>
    <t>不同的客户公司，无法上传。</t>
    <phoneticPr fontId="3" type="noConversion"/>
  </si>
  <si>
    <t>还没签合同</t>
    <phoneticPr fontId="3" type="noConversion"/>
  </si>
  <si>
    <t>2019年项目</t>
    <phoneticPr fontId="3" type="noConversion"/>
  </si>
  <si>
    <t>107A201901000043</t>
  </si>
  <si>
    <t>034439</t>
    <phoneticPr fontId="3" type="noConversion"/>
  </si>
  <si>
    <t>(空白)</t>
  </si>
  <si>
    <t>不适用</t>
    <phoneticPr fontId="3" type="noConversion"/>
  </si>
  <si>
    <t>尚未确定供应商</t>
    <phoneticPr fontId="3" type="noConversion"/>
  </si>
  <si>
    <t>2017年</t>
    <phoneticPr fontId="3" type="noConversion"/>
  </si>
  <si>
    <t>名字不一致</t>
    <phoneticPr fontId="3" type="noConversion"/>
  </si>
  <si>
    <t>北京切吧</t>
    <phoneticPr fontId="3" type="noConversion"/>
  </si>
  <si>
    <t>渠道电开</t>
    <phoneticPr fontId="3" type="noConversion"/>
  </si>
  <si>
    <t>上海众庶文化传播有限公司</t>
  </si>
  <si>
    <t>广州风楼文化传播有限公司</t>
  </si>
  <si>
    <t>北京稀加奇国际文化发展有限公司</t>
  </si>
  <si>
    <t>北京奇橙百优文化传媒有限公司</t>
  </si>
  <si>
    <t>河北中鹭文化传媒有限公司</t>
  </si>
  <si>
    <t>广州恒帝信息科技有限公司</t>
  </si>
  <si>
    <t>深圳市思维发声文化传播有限公司</t>
  </si>
  <si>
    <t>山西转型综改示范区学府园区云茂广告中心</t>
    <phoneticPr fontId="3" type="noConversion"/>
  </si>
  <si>
    <t>网易（杭州）网络有限公司</t>
    <phoneticPr fontId="3" type="noConversion"/>
  </si>
  <si>
    <t>032705</t>
    <phoneticPr fontId="3" type="noConversion"/>
  </si>
  <si>
    <t>033269</t>
    <phoneticPr fontId="3" type="noConversion"/>
  </si>
  <si>
    <t>031988</t>
    <phoneticPr fontId="3" type="noConversion"/>
  </si>
  <si>
    <t>033337</t>
    <phoneticPr fontId="3" type="noConversion"/>
  </si>
  <si>
    <t>035842</t>
    <phoneticPr fontId="3" type="noConversion"/>
  </si>
  <si>
    <t>034581</t>
    <phoneticPr fontId="3" type="noConversion"/>
  </si>
  <si>
    <t>地产销售-华南</t>
  </si>
  <si>
    <t>地产销售-家居</t>
  </si>
  <si>
    <t>地产销售-华北</t>
  </si>
  <si>
    <t>求和项:公司成本金额</t>
  </si>
  <si>
    <t>求和项:立项剩余金额</t>
  </si>
  <si>
    <t>值</t>
  </si>
  <si>
    <t>立项编号</t>
  </si>
  <si>
    <t>项目名称</t>
  </si>
  <si>
    <t>地产457</t>
  </si>
  <si>
    <t>玛格家居-12月</t>
  </si>
  <si>
    <t>保利紫云-6月</t>
  </si>
  <si>
    <t>鑫鑫木业-3月</t>
  </si>
  <si>
    <t>好莱客-9月</t>
  </si>
  <si>
    <t>九牧-9月</t>
  </si>
  <si>
    <t>奥普-10月</t>
  </si>
  <si>
    <t>三竺-7月</t>
  </si>
  <si>
    <t>求和项:---</t>
  </si>
  <si>
    <t>秀泰天地-9月</t>
    <phoneticPr fontId="3" type="noConversion"/>
  </si>
  <si>
    <t>033926</t>
    <phoneticPr fontId="3" type="noConversion"/>
  </si>
  <si>
    <t>通州万国城MOMA-5月-6月</t>
    <phoneticPr fontId="3" type="noConversion"/>
  </si>
  <si>
    <t>宁波想象风暴文化传媒有限公司</t>
  </si>
  <si>
    <t>102A201901000037</t>
  </si>
  <si>
    <t>明星/嘉宾邀请</t>
    <phoneticPr fontId="3" type="noConversion"/>
  </si>
  <si>
    <t>线下活动（非地产）</t>
    <phoneticPr fontId="3" type="noConversion"/>
  </si>
  <si>
    <t>会场搭建及服务</t>
    <phoneticPr fontId="3" type="noConversion"/>
  </si>
  <si>
    <t>其他</t>
    <phoneticPr fontId="3" type="noConversion"/>
  </si>
  <si>
    <t>线上传播（非地产）</t>
    <phoneticPr fontId="3" type="noConversion"/>
  </si>
  <si>
    <t>KOL发稿</t>
    <phoneticPr fontId="3" type="noConversion"/>
  </si>
  <si>
    <t>公司</t>
    <phoneticPr fontId="3" type="noConversion"/>
  </si>
  <si>
    <t>类目ID</t>
    <phoneticPr fontId="7" type="noConversion"/>
  </si>
  <si>
    <t>一级类目</t>
    <phoneticPr fontId="7" type="noConversion"/>
  </si>
  <si>
    <t>二级类目</t>
    <phoneticPr fontId="7" type="noConversion"/>
  </si>
  <si>
    <t>三级类目</t>
    <phoneticPr fontId="7" type="noConversion"/>
  </si>
  <si>
    <t>是否可见</t>
    <phoneticPr fontId="7" type="noConversion"/>
  </si>
  <si>
    <t>个人（地产）</t>
  </si>
  <si>
    <t>魏大勋</t>
  </si>
  <si>
    <t>吴谨言</t>
  </si>
  <si>
    <t>吉克隽逸</t>
  </si>
  <si>
    <t>谢海山</t>
  </si>
  <si>
    <t>赵丽颖</t>
  </si>
  <si>
    <t>金瀚</t>
  </si>
  <si>
    <t>俞灏明</t>
  </si>
  <si>
    <t>列1</t>
    <phoneticPr fontId="3" type="noConversion"/>
  </si>
  <si>
    <t>耿乐</t>
  </si>
  <si>
    <t>戚薇，王子文，张俪</t>
  </si>
  <si>
    <t>公司</t>
    <phoneticPr fontId="3" type="noConversion"/>
  </si>
  <si>
    <t>034379</t>
  </si>
  <si>
    <t>电通数码代理建设银行信用卡国庆出境购物攻略推广</t>
    <phoneticPr fontId="3" type="noConversion"/>
  </si>
  <si>
    <t>无确定供应商</t>
    <phoneticPr fontId="3" type="noConversion"/>
  </si>
  <si>
    <t>10719Genr1804012</t>
  </si>
  <si>
    <t>链家-7月（ID：79166）</t>
    <phoneticPr fontId="3" type="noConversion"/>
  </si>
  <si>
    <t>无确定供应商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</si>
</sst>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_ * #,##0_ ;_ * \-#,##0_ ;_ * &quot;-&quot;??_ ;_ @_ "/>
    <numFmt numFmtId="177" formatCode="_([$€-2]* #,##0.00_);_([$€-2]* \(#,##0.00\);_([$€-2]* &quot;-&quot;??_)"/>
  </numFmts>
  <fonts count="8" x14ac:knownFonts="1">
    <font>
      <sz val="9"/>
      <color theme="1"/>
      <name val="微软雅黑"/>
      <family val="2"/>
      <charset val="134"/>
    </font>
    <font>
      <sz val="9"/>
      <color theme="1"/>
      <name val="微软雅黑"/>
      <family val="2"/>
      <charset val="134"/>
    </font>
    <font>
      <b/>
      <sz val="9"/>
      <color theme="1"/>
      <name val="微软雅黑"/>
      <family val="2"/>
      <charset val="134"/>
    </font>
    <font>
      <sz val="9"/>
      <name val="微软雅黑"/>
      <family val="2"/>
      <charset val="134"/>
    </font>
    <font>
      <b/>
      <sz val="9"/>
      <color indexed="81"/>
      <name val="宋体"/>
      <family val="3"/>
      <charset val="134"/>
    </font>
    <font>
      <sz val="9"/>
      <color indexed="81"/>
      <name val="宋体"/>
      <family val="3"/>
      <charset val="134"/>
    </font>
    <font>
      <sz val="11"/>
      <color indexed="8"/>
      <name val="宋体"/>
      <family val="3"/>
      <charset val="134"/>
    </font>
    <font>
      <sz val="9"/>
      <name val="宋体"/>
      <family val="2"/>
      <charset val="134"/>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4">
    <xf numFmtId="0" fontId="0" fillId="0" borderId="0">
      <alignment vertical="center"/>
    </xf>
    <xf numFmtId="43" fontId="1" fillId="0" borderId="0" applyFont="0" applyFill="0" applyBorder="0" applyAlignment="0" applyProtection="0">
      <alignment vertical="center"/>
    </xf>
    <xf numFmtId="9" fontId="1" fillId="0" borderId="0" applyFont="0" applyFill="0" applyBorder="0" applyAlignment="0" applyProtection="0">
      <alignment vertical="center"/>
    </xf>
    <xf numFmtId="177" fontId="6" fillId="0" borderId="0">
      <alignment vertical="center"/>
    </xf>
  </cellStyleXfs>
  <cellXfs count="95">
    <xf numFmtId="0" fontId="0" fillId="0" borderId="0" xfId="0">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3" borderId="1" xfId="0" quotePrefix="1" applyFill="1" applyBorder="1" applyAlignment="1">
      <alignment vertical="center" wrapText="1"/>
    </xf>
    <xf numFmtId="9" fontId="0" fillId="0" borderId="0" xfId="2" applyFont="1">
      <alignment vertical="center"/>
    </xf>
    <xf numFmtId="176" fontId="0" fillId="0" borderId="0" xfId="1" applyNumberFormat="1" applyFont="1">
      <alignment vertical="center"/>
    </xf>
    <xf numFmtId="10" fontId="0" fillId="0" borderId="0" xfId="2" applyNumberFormat="1" applyFont="1">
      <alignment vertical="center"/>
    </xf>
    <xf numFmtId="14" fontId="0" fillId="0" borderId="0" xfId="0" applyNumberFormat="1">
      <alignment vertical="center"/>
    </xf>
    <xf numFmtId="176" fontId="0" fillId="0" borderId="5" xfId="1" applyNumberFormat="1" applyFont="1" applyBorder="1" applyAlignment="1">
      <alignment horizontal="center" vertical="center"/>
    </xf>
    <xf numFmtId="10" fontId="0" fillId="0" borderId="3" xfId="2" applyNumberFormat="1" applyFont="1" applyBorder="1" applyAlignment="1">
      <alignment horizontal="center" vertical="center"/>
    </xf>
    <xf numFmtId="176" fontId="0" fillId="2" borderId="1" xfId="1" applyNumberFormat="1" applyFont="1" applyFill="1" applyBorder="1" applyAlignment="1">
      <alignment horizontal="center" vertical="center"/>
    </xf>
    <xf numFmtId="0" fontId="0" fillId="2" borderId="1" xfId="0" applyFill="1" applyBorder="1" applyAlignment="1">
      <alignment horizontal="center" vertical="center"/>
    </xf>
    <xf numFmtId="9" fontId="0" fillId="0" borderId="1" xfId="2" applyFont="1" applyBorder="1" applyAlignment="1">
      <alignment horizontal="center" vertical="center"/>
    </xf>
    <xf numFmtId="176" fontId="0" fillId="0" borderId="1" xfId="1" applyNumberFormat="1" applyFont="1" applyBorder="1" applyAlignment="1">
      <alignment horizontal="center" vertical="center"/>
    </xf>
    <xf numFmtId="14" fontId="0" fillId="0" borderId="1" xfId="0" applyNumberFormat="1" applyBorder="1" applyAlignment="1">
      <alignment horizontal="center" vertical="center"/>
    </xf>
    <xf numFmtId="0" fontId="0" fillId="2" borderId="0" xfId="0" applyFill="1">
      <alignment vertical="center"/>
    </xf>
    <xf numFmtId="9" fontId="0" fillId="0" borderId="0" xfId="2" applyFont="1" applyAlignment="1">
      <alignment horizontal="righ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49" fontId="0" fillId="0" borderId="0" xfId="0" applyNumberFormat="1">
      <alignment vertical="center"/>
    </xf>
    <xf numFmtId="0" fontId="0" fillId="5" borderId="1" xfId="0" applyFill="1" applyBorder="1" applyAlignment="1">
      <alignment horizontal="center" vertical="center"/>
    </xf>
    <xf numFmtId="176" fontId="0" fillId="5" borderId="1" xfId="1" applyNumberFormat="1" applyFont="1" applyFill="1" applyBorder="1" applyAlignment="1">
      <alignment horizontal="center" vertical="center"/>
    </xf>
    <xf numFmtId="14" fontId="0" fillId="0" borderId="4" xfId="0" applyNumberFormat="1" applyBorder="1" applyAlignment="1">
      <alignment horizontal="center" vertical="center"/>
    </xf>
    <xf numFmtId="176" fontId="0" fillId="0" borderId="3" xfId="1" applyNumberFormat="1" applyFont="1" applyBorder="1" applyAlignment="1">
      <alignment horizontal="center" vertical="center"/>
    </xf>
    <xf numFmtId="0" fontId="0" fillId="5" borderId="7" xfId="0" applyFill="1" applyBorder="1" applyAlignment="1">
      <alignment horizontal="center" vertical="center"/>
    </xf>
    <xf numFmtId="176" fontId="0" fillId="5" borderId="7" xfId="1" applyNumberFormat="1" applyFont="1" applyFill="1" applyBorder="1" applyAlignment="1">
      <alignment horizontal="center" vertical="center"/>
    </xf>
    <xf numFmtId="0" fontId="0" fillId="6" borderId="1" xfId="0" applyFill="1" applyBorder="1" applyAlignment="1">
      <alignment horizontal="center" vertical="center"/>
    </xf>
    <xf numFmtId="176" fontId="0" fillId="5" borderId="1" xfId="1" applyNumberFormat="1" applyFont="1" applyFill="1" applyBorder="1" applyAlignment="1">
      <alignment horizontal="center" vertical="center" wrapText="1"/>
    </xf>
    <xf numFmtId="176" fontId="0" fillId="0" borderId="0" xfId="0" applyNumberFormat="1">
      <alignment vertical="center"/>
    </xf>
    <xf numFmtId="0" fontId="0" fillId="4" borderId="0" xfId="0" applyFill="1">
      <alignment vertical="center"/>
    </xf>
    <xf numFmtId="49" fontId="0" fillId="7" borderId="1" xfId="0" applyNumberFormat="1" applyFill="1" applyBorder="1" applyAlignment="1">
      <alignment horizontal="center" vertical="center"/>
    </xf>
    <xf numFmtId="10" fontId="0" fillId="7" borderId="1" xfId="2" applyNumberFormat="1" applyFont="1" applyFill="1" applyBorder="1" applyAlignment="1">
      <alignment horizontal="center" vertical="center"/>
    </xf>
    <xf numFmtId="9" fontId="0" fillId="7" borderId="1" xfId="2" applyFont="1" applyFill="1" applyBorder="1" applyAlignment="1">
      <alignment horizontal="center" vertical="center"/>
    </xf>
    <xf numFmtId="0" fontId="0" fillId="7" borderId="1" xfId="0" applyFill="1" applyBorder="1" applyAlignment="1">
      <alignment horizontal="center" vertical="center"/>
    </xf>
    <xf numFmtId="176" fontId="0" fillId="4" borderId="0" xfId="1" applyNumberFormat="1" applyFont="1" applyFill="1">
      <alignment vertical="center"/>
    </xf>
    <xf numFmtId="14" fontId="0" fillId="4" borderId="0" xfId="0" applyNumberFormat="1" applyFill="1">
      <alignment vertical="center"/>
    </xf>
    <xf numFmtId="9" fontId="0" fillId="0" borderId="3" xfId="2" applyFont="1" applyBorder="1" applyAlignment="1">
      <alignment horizontal="center" vertical="center"/>
    </xf>
    <xf numFmtId="0" fontId="0" fillId="0" borderId="9" xfId="0" applyBorder="1">
      <alignment vertical="center"/>
    </xf>
    <xf numFmtId="0" fontId="0" fillId="0" borderId="8" xfId="0" applyBorder="1">
      <alignment vertical="center"/>
    </xf>
    <xf numFmtId="0" fontId="0" fillId="0" borderId="4" xfId="0" applyBorder="1" applyAlignment="1">
      <alignment horizontal="left" vertical="center"/>
    </xf>
    <xf numFmtId="0" fontId="0" fillId="0" borderId="7" xfId="0" applyBorder="1" applyAlignment="1">
      <alignment horizontal="left" vertical="center"/>
    </xf>
    <xf numFmtId="49" fontId="0" fillId="0" borderId="0" xfId="1" applyNumberFormat="1" applyFont="1">
      <alignment vertical="center"/>
    </xf>
    <xf numFmtId="0" fontId="0" fillId="0" borderId="0" xfId="0" pivotButton="1">
      <alignment vertical="center"/>
    </xf>
    <xf numFmtId="176" fontId="0" fillId="4" borderId="0" xfId="0" applyNumberFormat="1" applyFill="1">
      <alignment vertical="center"/>
    </xf>
    <xf numFmtId="49" fontId="0" fillId="0" borderId="1" xfId="0" applyNumberFormat="1" applyBorder="1" applyAlignment="1">
      <alignment horizontal="center" vertical="center"/>
    </xf>
    <xf numFmtId="43" fontId="0" fillId="0" borderId="0" xfId="1" applyFont="1">
      <alignment vertical="center"/>
    </xf>
    <xf numFmtId="0" fontId="0" fillId="5" borderId="1" xfId="0" applyFill="1" applyBorder="1" applyAlignment="1">
      <alignment horizontal="center" vertical="center" wrapText="1"/>
    </xf>
    <xf numFmtId="49" fontId="0" fillId="0" borderId="1" xfId="0" applyNumberFormat="1" applyBorder="1" applyAlignment="1">
      <alignment horizontal="center" vertical="center" wrapText="1"/>
    </xf>
    <xf numFmtId="176" fontId="0" fillId="2" borderId="1" xfId="1" applyNumberFormat="1" applyFont="1" applyFill="1" applyBorder="1" applyAlignment="1">
      <alignment horizontal="center" vertical="center" wrapText="1"/>
    </xf>
    <xf numFmtId="0" fontId="0" fillId="2" borderId="1" xfId="0" applyFill="1" applyBorder="1" applyAlignment="1">
      <alignment horizontal="center" vertical="center" wrapText="1"/>
    </xf>
    <xf numFmtId="9" fontId="0" fillId="0" borderId="1" xfId="2" applyFont="1" applyBorder="1" applyAlignment="1">
      <alignment horizontal="center" vertical="center" wrapText="1"/>
    </xf>
    <xf numFmtId="0" fontId="0" fillId="0" borderId="1" xfId="0" applyBorder="1" applyAlignment="1">
      <alignment horizontal="center" vertical="center" wrapText="1"/>
    </xf>
    <xf numFmtId="176" fontId="0" fillId="0" borderId="1" xfId="1" quotePrefix="1" applyNumberFormat="1" applyFont="1" applyBorder="1" applyAlignment="1">
      <alignment horizontal="center" vertical="center" wrapText="1"/>
    </xf>
    <xf numFmtId="14" fontId="0" fillId="5" borderId="1" xfId="0" applyNumberFormat="1" applyFill="1" applyBorder="1" applyAlignment="1">
      <alignment horizontal="center" vertical="center" wrapText="1"/>
    </xf>
    <xf numFmtId="9" fontId="0" fillId="0" borderId="1" xfId="2" quotePrefix="1" applyFont="1" applyBorder="1" applyAlignment="1">
      <alignment horizontal="center" vertical="center" wrapText="1"/>
    </xf>
    <xf numFmtId="0" fontId="0" fillId="0" borderId="1" xfId="0" applyBorder="1" applyAlignment="1">
      <alignment horizontal="left" vertical="center" wrapText="1"/>
    </xf>
    <xf numFmtId="176" fontId="0" fillId="0" borderId="1" xfId="1" applyNumberFormat="1" applyFont="1" applyBorder="1" applyAlignment="1">
      <alignment horizontal="center" vertical="center" wrapText="1"/>
    </xf>
    <xf numFmtId="14" fontId="0" fillId="0" borderId="1" xfId="0" applyNumberFormat="1" applyBorder="1" applyAlignment="1">
      <alignment horizontal="center" vertical="center" wrapText="1"/>
    </xf>
    <xf numFmtId="0" fontId="0" fillId="6" borderId="1"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vertical="center" wrapText="1"/>
    </xf>
    <xf numFmtId="0" fontId="0" fillId="2" borderId="5" xfId="0"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10" fontId="0" fillId="0" borderId="1" xfId="2"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49" fontId="0" fillId="0" borderId="4" xfId="0" applyNumberFormat="1" applyBorder="1" applyAlignment="1">
      <alignment horizontal="center" vertical="center"/>
    </xf>
    <xf numFmtId="0" fontId="0" fillId="2" borderId="4"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4">
    <cellStyle name="百分比" xfId="2" builtinId="5"/>
    <cellStyle name="常规" xfId="0" builtinId="0"/>
    <cellStyle name="常规 3" xfId="3" xr:uid="{00000000-0005-0000-0000-000002000000}"/>
    <cellStyle name="千位分隔" xfId="1" builtinId="3"/>
  </cellStyles>
  <dxfs count="15">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76" formatCode="_ * #,##0_ ;_ * \-#,##0_ ;_ * &quot;-&quot;??_ ;_ @_ "/>
    </dxf>
    <dxf>
      <numFmt numFmtId="176" formatCode="_ * #,##0_ ;_ * \-#,##0_ ;_ * &quot;-&quot;??_ ;_ @_ "/>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jlinbeiheng" refreshedDate="43510.81409861111" createdVersion="4" refreshedVersion="4" minRefreshableVersion="3" recordCount="537" xr:uid="{00000000-000A-0000-FFFF-FFFF83000000}">
  <cacheSource type="worksheet">
    <worksheetSource ref="B4:AS542" sheet="历史明细-销售 (2)"/>
  </cacheSource>
  <cacheFields count="44">
    <cacheField name="立项编号" numFmtId="0">
      <sharedItems containsString="0" containsBlank="1" containsNumber="1" containsInteger="1" minValue="1" maxValue="198"/>
    </cacheField>
    <cacheField name="申请人" numFmtId="0">
      <sharedItems containsBlank="1"/>
    </cacheField>
    <cacheField name="项目名称" numFmtId="0">
      <sharedItems containsBlank="1" count="179">
        <s v="一汽红旗视频拍摄"/>
        <s v="奥迪北京车展茶馆项目"/>
        <s v="兰芝xian4旗舰店开幕直播"/>
        <s v="鄂尔多斯视频拍摄"/>
        <s v="三星电子稿件撰写"/>
        <s v="京东家装节视频拍摄"/>
        <s v="华为改革开放四十年四十人"/>
        <s v="中美史克致敬劳动者活动-芬必得"/>
        <s v="伊利安慕希网易大赢家项目"/>
        <s v="七匹狼客户与网易合作LIVE计划-唤醒时刻"/>
        <s v="广汽三菱-《远征世界杯》项目"/>
        <s v="恺达代理陆金所数独项目推广"/>
        <s v="华为荣耀Q2G新品推广项目"/>
        <s v="蒙牛优益C项目"/>
        <s v="宝骏510《极客鲜疯队》5月-6月推广"/>
        <s v="松下广告合作松下牙刷《预见未来实验室》"/>
        <s v="壳牌世界杯项目推广"/>
        <s v="长城汽车自媒体稿件撰写"/>
        <s v="东方银谷——大赢家项目"/>
        <s v="一汽大众车型跟拍事宜项目"/>
        <s v="一汽吉林SENIA R9合作/一汽奔腾"/>
        <s v="中国建行LIVE-网易理想生活Young板间"/>
        <s v="海昌爱眼日推广"/>
        <s v="海尔统帅618落地活动"/>
        <s v="桂林三金世界杯《豪门会客厅》项目"/>
        <s v="北汽昌河最美民宿项目"/>
        <s v="东风标致创意H5拍摄事宜"/>
        <s v="宝马汽车-H5制作配音"/>
        <s v="长安铃木敢行之旅"/>
        <s v="通用雪佛兰“大自然气味”项目推广"/>
        <s v="银都奥美代理海澜之家父亲节"/>
        <s v="凯达代理莱克电气直播项目"/>
        <s v="环胜KFCchizza项目"/>
        <s v="曼秀雷敦男士终结者合作4月-11月推广"/>
        <s v="一汽大众世界杯项目"/>
        <s v="奥迪品牌深圳峰会KOL"/>
        <s v="长安福特金牛座活动"/>
        <s v="京东金融世界杯“下单有底气”"/>
        <s v="奥迪汽车KOL项目"/>
        <s v="华为荣耀play6月上市推广"/>
        <s v="昊观代理英得尔项目"/>
        <s v="广丰C-HR上市合作/所有人答所有人、观点研究所栏目合作"/>
        <s v="长城汽车WEY世界杯礼品"/>
        <s v="我来贷-LIVE计划《人生清单杂货店》"/>
        <s v="长安福特最美民宿活动"/>
        <s v="东风启辰T90平台/直通港珠澳"/>
        <s v="聚胜代理博西理想厨房项目/西门子"/>
        <s v="长安福特看车团项目"/>
        <s v="阿修罗电影推广"/>
        <s v="侨外集团KOL以及落地活动"/>
        <s v="奥迪汽车生态流量KOL"/>
        <s v="比亚迪唐新车上市/大赢家/一站到底"/>
        <s v="曼秀雷敦《给TA一本书》项目"/>
        <s v="东风日产劲客智联版上市合作"/>
        <s v="北京现代世界杯“舌尖上的足球”"/>
        <s v="一汽大众CC《车匠》项目"/>
        <s v="京东世界杯追加球票采购/下单有底气"/>
        <s v="东风日产第三季《态度公开课》项目/楼兰"/>
        <s v="激创代理通用凯迪拉克"/>
        <s v="华扬代理通用笔记本/凯迪拉克"/>
        <s v="天猫客户“天猫7月狂暑季”稿件成本"/>
        <s v="雪花世界杯"/>
        <s v="银联合作生活高手项目"/>
        <s v="海尔空调教师节"/>
        <s v="中国电信天翼展"/>
        <s v="必胜客九合一pizza立项"/>
        <s v="聚胜万合代理博世家电cny项目"/>
        <s v="平安集团X网易年终策划项目"/>
        <s v="三星电子W2018网易房地产新年峰会项目"/>
        <s v="聚胜万合代理索尼ps4cny项目"/>
        <s v="尚恒衡聚代理联通166巴士项目推广"/>
        <s v="2018年东风日产CBU全系五周年庆"/>
        <s v="郡州代理瑞表天梭明星访谈项目"/>
        <s v="统一雅哈咖啡项目"/>
        <s v="省广合众代理历峰IWC推广"/>
        <s v="伊利QQ星春节项目"/>
        <s v="蒙牛特仑苏品牌换新项目"/>
        <s v="天弘基金破千亿视频合作"/>
        <s v="蒙牛白奶春节项目"/>
        <s v="聚胜万合代理博世家电8系洗衣机项目"/>
        <s v="平安人寿-王三三合作项目"/>
        <s v="IBM网易大赢家项目立项"/>
        <s v="迪士尼春节推广文案撰写"/>
        <s v="淘宝迎新计划"/>
        <s v="卡萨帝家博会KOL项目（海尔）"/>
        <s v="华为内容营销服务"/>
        <s v="长安蒙迪欧地铁项目（福特）"/>
        <s v="网易&amp;麦当劳“堡堡治愈馆”"/>
        <s v="景逸X5《严选好车》3月推广项目-东风风行/东风柳汽"/>
        <s v="广本冠道公开课合作项目"/>
        <s v="雪花318直播项目立项-世界杯"/>
        <s v="一汽马自达直播视频项目立项"/>
        <s v="凯达代理松下AWE项目"/>
        <s v="郡州代理环胜藤椒项目"/>
        <s v="长隆&amp;网易跟帖作文大赛"/>
        <s v="凯达代理莱克电气直播项目-2"/>
        <s v="中宏人寿代言人官宣项目"/>
        <s v="2018春季天猫嘉年华"/>
        <s v="伊利Q1项目KOL-伊利金典"/>
        <s v="华扬代理环胜必胜客黑松露项目"/>
        <s v="屈臣氏《LIVE计划赤果果照相馆》项目"/>
        <s v="长安汽车-欧尚CS1新车上市"/>
        <s v="温氏集团与网易终结者2全球总决赛项目（广州/北京）"/>
        <s v="郡州代理诺优能哒哒合作项目"/>
        <s v="郡州代理达能禧贝亲子频道项目"/>
        <s v="松下味知轻厨房项目"/>
        <s v="东风日产“网易大赢家专场”项目"/>
        <s v="奥迪客户二手车项目立项"/>
        <s v="华扬代理吉利缤瑞上市"/>
        <s v="汤臣倍健&amp;live计划项目"/>
        <s v="众彤代理威马suv新车预热项目"/>
        <s v="凯迪拉克XT4真人吃鸡赛"/>
        <s v="阳狮代理希尔顿合作中秋节项目"/>
        <s v="无限极2018公关合作项目"/>
        <s v="通用合作安吉星夏日h5项目"/>
        <s v="一汽大众宝来地铁项目/live计划"/>
        <s v="壳牌激光球场"/>
        <s v="博西家电合作熟读项目"/>
        <s v="贵州习酒“悦与君品”态度公开课"/>
        <s v="桂林三金-封面故事项目"/>
        <s v="广汽三菱《观星之旅》/追星"/>
        <s v="东风雪铁龙DS7《中餐厅》7月-8月推广"/>
        <s v="长安福特蒙迪欧7-9月推广/翼博"/>
        <s v="海澜之家多一克温暖"/>
        <s v="东风日产“楼兰新车上市”项目"/>
        <s v="平安集团智博会"/>
        <s v="长安欧尚LIVE计划-销售"/>
        <s v="蒙牛真果粒李易峰粉丝见面会"/>
        <s v="电通数码代理建设银行信用卡国庆出境购物攻略推广"/>
        <s v="长城哈弗F5上市"/>
        <s v="香港旅游局9月-10月推广项目"/>
        <s v="天猫小黑盒8月新品大赏"/>
        <s v="三人行代理长安福特全车系9~10月推广"/>
        <s v="北京现代领跑大七环"/>
        <s v="伊利KOLQ3"/>
        <s v="平安普惠10-11月投放项目"/>
        <s v="昊观代理拜耳合作力度伸项目"/>
        <s v="沁园艺术展项目/脏脏展"/>
        <s v="中国邮储客户《理想生活》拍摄"/>
        <s v="可乐mtc《一分》栏目合作"/>
        <s v="广本缤智南欧潮拍之旅"/>
        <s v="欢乐谷&amp;第五人格合作"/>
        <s v="电通安吉斯代理可口可乐辣雪碧项目"/>
        <s v="伊利金典稿件撰写/亲爱的客栈2"/>
        <s v="上海聚胜-长安CS35 PLUS观点研究所"/>
        <s v="吉利博越神龙架项目/神农架"/>
        <s v="美赞臣-所有人答所有人"/>
        <s v="京东软文撰写"/>
        <s v="京东双十一立项"/>
        <s v="长安福特福克斯蒙迪欧"/>
        <s v="伊利安慕希《锋味》项目立项"/>
        <s v="华为MATE系列手机地产峰会场地"/>
        <s v="一汽大众T-ROC/探歌/探戈"/>
        <s v="东风日产&amp;网易合作《奇骏无人区V》项目"/>
        <s v="长安福特福睿斯12月推广"/>
        <s v="海尔双十一项目明星邀请"/>
        <s v="海尔双十一项目李沁发布微博"/>
        <s v="安瑞代理银联双12项目"/>
        <s v="联合利华多芬卫宝项目"/>
        <s v="长安CS55极客鲜疯队滑翔伞"/>
        <s v="IBM客户公开课录制"/>
        <s v="北京现代音乐类立项"/>
        <s v="东标阿尔山之旅"/>
        <s v="海尔空调感恩月"/>
        <s v="灵机文化好运节合作"/>
        <s v="奇瑞q4公关项目"/>
        <s v="东雪云逸项目"/>
        <s v="桂林三金年度特别策划18年12月推广"/>
        <s v="安吉星嫦娥登月项目"/>
        <s v="毛铺&amp;网易春节跟贴策划"/>
        <s v="灵思远景T-Roc项目严选代金券采购/探戈"/>
        <s v="阿里客户“钉钉12月秋季发布会”"/>
        <s v="东风雷诺新科雷嘉"/>
        <s v="长安福特福克斯12月项目"/>
        <s v="长城WEY9月看车团活动"/>
        <s v="云南白药视频拍摄-云南白药益生菌牙膏“爱的仪式感”"/>
        <s v="长城汽车区域上市会活动立项/哈弗"/>
        <s v="奥迪sports项目KOL项目立项"/>
        <m/>
      </sharedItems>
    </cacheField>
    <cacheField name="收入合同号" numFmtId="49">
      <sharedItems containsBlank="1"/>
    </cacheField>
    <cacheField name="收入金额" numFmtId="0">
      <sharedItems containsNonDate="0" containsString="0" containsBlank="1"/>
    </cacheField>
    <cacheField name="广告直客" numFmtId="0">
      <sharedItems containsNonDate="0" containsString="0" containsBlank="1"/>
    </cacheField>
    <cacheField name="广告代理" numFmtId="0">
      <sharedItems containsNonDate="0" containsString="0" containsBlank="1"/>
    </cacheField>
    <cacheField name="合同类型" numFmtId="0">
      <sharedItems containsNonDate="0" containsString="0" containsBlank="1"/>
    </cacheField>
    <cacheField name="开始日期" numFmtId="0">
      <sharedItems containsNonDate="0" containsString="0" containsBlank="1"/>
    </cacheField>
    <cacheField name="结束日期" numFmtId="0">
      <sharedItems containsNonDate="0" containsString="0" containsBlank="1"/>
    </cacheField>
    <cacheField name="归属部门" numFmtId="0">
      <sharedItems containsNonDate="0" containsString="0" containsBlank="1"/>
    </cacheField>
    <cacheField name="返点比例" numFmtId="9">
      <sharedItems containsString="0" containsBlank="1" containsNumber="1" minValue="0" maxValue="0.36133852972232106"/>
    </cacheField>
    <cacheField name="成本是否抵扣返点基数（是/否）" numFmtId="0">
      <sharedItems containsBlank="1"/>
    </cacheField>
    <cacheField name="是否提供红字通知单" numFmtId="0">
      <sharedItems containsBlank="1"/>
    </cacheField>
    <cacheField name="公司成本金额" numFmtId="176">
      <sharedItems containsString="0" containsBlank="1" containsNumber="1" minValue="800" maxValue="6499000"/>
    </cacheField>
    <cacheField name="类目ID" numFmtId="0">
      <sharedItems containsNonDate="0" containsString="0" containsBlank="1"/>
    </cacheField>
    <cacheField name="一级类目" numFmtId="0">
      <sharedItems containsNonDate="0" containsString="0" containsBlank="1"/>
    </cacheField>
    <cacheField name="二级类目" numFmtId="0">
      <sharedItems containsNonDate="0" containsString="0" containsBlank="1"/>
    </cacheField>
    <cacheField name="三级类目" numFmtId="0">
      <sharedItems containsNonDate="0" containsString="0" containsBlank="1"/>
    </cacheField>
    <cacheField name="申请金额" numFmtId="0">
      <sharedItems containsNonDate="0" containsString="0" containsBlank="1"/>
    </cacheField>
    <cacheField name="发票类别" numFmtId="0">
      <sharedItems containsNonDate="0" containsString="0" containsBlank="1"/>
    </cacheField>
    <cacheField name="增值税发票税率" numFmtId="0">
      <sharedItems containsNonDate="0" containsString="0" containsBlank="1"/>
    </cacheField>
    <cacheField name="个人所得税金额" numFmtId="0">
      <sharedItems containsNonDate="0" containsString="0" containsBlank="1"/>
    </cacheField>
    <cacheField name="公司总成本（含增值税）" numFmtId="0">
      <sharedItems containsNonDate="0" containsString="0" containsBlank="1"/>
    </cacheField>
    <cacheField name="公司总成本（不含增值税）" numFmtId="0">
      <sharedItems containsNonDate="0" containsString="0" containsBlank="1"/>
    </cacheField>
    <cacheField name="有效期起" numFmtId="0">
      <sharedItems containsNonDate="0" containsString="0" containsBlank="1"/>
    </cacheField>
    <cacheField name="有效期止" numFmtId="0">
      <sharedItems containsNonDate="0" containsString="0" containsBlank="1"/>
    </cacheField>
    <cacheField name="预算科目" numFmtId="0">
      <sharedItems containsBlank="1"/>
    </cacheField>
    <cacheField name="预算成本中心" numFmtId="0">
      <sharedItems containsBlank="1"/>
    </cacheField>
    <cacheField name="备注" numFmtId="0">
      <sharedItems containsNonDate="0" containsString="0" containsBlank="1"/>
    </cacheField>
    <cacheField name="-" numFmtId="10">
      <sharedItems containsString="0" containsBlank="1" containsNumber="1" minValue="0" maxValue="0.74582490000000001"/>
    </cacheField>
    <cacheField name="类目ID2" numFmtId="0">
      <sharedItems containsString="0" containsBlank="1" containsNumber="1" containsInteger="1" minValue="4" maxValue="136"/>
    </cacheField>
    <cacheField name="一级类目2" numFmtId="0">
      <sharedItems containsBlank="1"/>
    </cacheField>
    <cacheField name="二级类目2" numFmtId="0">
      <sharedItems containsBlank="1"/>
    </cacheField>
    <cacheField name="三级类目2" numFmtId="0">
      <sharedItems containsBlank="1"/>
    </cacheField>
    <cacheField name="实际执行金额" numFmtId="176">
      <sharedItems containsString="0" containsBlank="1" containsNumber="1" minValue="350" maxValue="5400000"/>
    </cacheField>
    <cacheField name="执行期起" numFmtId="14">
      <sharedItems containsDate="1" containsBlank="1" containsMixedTypes="1" minDate="2017-10-22T00:00:00" maxDate="2019-10-01T00:00:00"/>
    </cacheField>
    <cacheField name="执行期止" numFmtId="14">
      <sharedItems containsDate="1" containsBlank="1" containsMixedTypes="1" minDate="2018-01-10T00:00:00" maxDate="2019-10-01T00:00:00"/>
    </cacheField>
    <cacheField name="供应商名称" numFmtId="0">
      <sharedItems containsBlank="1"/>
    </cacheField>
    <cacheField name="合同号" numFmtId="0">
      <sharedItems containsBlank="1"/>
    </cacheField>
    <cacheField name="备注2" numFmtId="0">
      <sharedItems containsBlank="1"/>
    </cacheField>
    <cacheField name="立项剩余金额" numFmtId="0">
      <sharedItems containsString="0" containsBlank="1" containsNumber="1" minValue="-9619.9500000001863" maxValue="3337645.24"/>
    </cacheField>
    <cacheField name="check" numFmtId="0">
      <sharedItems containsBlank="1"/>
    </cacheField>
    <cacheField name="check2"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slie Lu" refreshedDate="43538.459498611111" createdVersion="6" refreshedVersion="6" minRefreshableVersion="3" recordCount="535" xr:uid="{F097BDFE-A134-4F2D-A657-F4EA547FDE79}">
  <cacheSource type="worksheet">
    <worksheetSource ref="B4:AQ539" sheet="历史明细-销售 (2)"/>
  </cacheSource>
  <cacheFields count="42">
    <cacheField name="立项编号" numFmtId="0">
      <sharedItems containsSemiMixedTypes="0" containsString="0" containsNumber="1" containsInteger="1" minValue="1" maxValue="203" count="17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9"/>
        <n v="60"/>
        <n v="61"/>
        <n v="63"/>
        <n v="64"/>
        <n v="65"/>
        <n v="66"/>
        <n v="67"/>
        <n v="68"/>
        <n v="69"/>
        <n v="70"/>
        <n v="71"/>
        <n v="72"/>
        <n v="73"/>
        <n v="74"/>
        <n v="75"/>
        <n v="76"/>
        <n v="77"/>
        <n v="79"/>
        <n v="80"/>
        <n v="81"/>
        <n v="82"/>
        <n v="83"/>
        <n v="84"/>
        <n v="85"/>
        <n v="86"/>
        <n v="87"/>
        <n v="88"/>
        <n v="89"/>
        <n v="90"/>
        <n v="91"/>
        <n v="92"/>
        <n v="93"/>
        <n v="94"/>
        <n v="95"/>
        <n v="96"/>
        <n v="97"/>
        <n v="98"/>
        <n v="100"/>
        <n v="101"/>
        <n v="102"/>
        <n v="103"/>
        <n v="104"/>
        <n v="105"/>
        <n v="106"/>
        <n v="113"/>
        <n v="116"/>
        <n v="118"/>
        <n v="119"/>
        <n v="120"/>
        <n v="123"/>
        <n v="125"/>
        <n v="131"/>
        <n v="133"/>
        <n v="134"/>
        <n v="135"/>
        <n v="136"/>
        <n v="137"/>
        <n v="138"/>
        <n v="139"/>
        <n v="140"/>
        <n v="141"/>
        <n v="142"/>
        <n v="143"/>
        <n v="145"/>
        <n v="146"/>
        <n v="147"/>
        <n v="148"/>
        <n v="149"/>
        <n v="150"/>
        <n v="151"/>
        <n v="152"/>
        <n v="153"/>
        <n v="155"/>
        <n v="156"/>
        <n v="157"/>
        <n v="158"/>
        <n v="160"/>
        <n v="161"/>
        <n v="162"/>
        <n v="163"/>
        <n v="164"/>
        <n v="165"/>
        <n v="167"/>
        <n v="168"/>
        <n v="169"/>
        <n v="170"/>
        <n v="171"/>
        <n v="172"/>
        <n v="173"/>
        <n v="174"/>
        <n v="175"/>
        <n v="176"/>
        <n v="177"/>
        <n v="178"/>
        <n v="179"/>
        <n v="180"/>
        <n v="181"/>
        <n v="182"/>
        <n v="183"/>
        <n v="184"/>
        <n v="185"/>
        <n v="186"/>
        <n v="187"/>
        <n v="188"/>
        <n v="189"/>
        <n v="190"/>
        <n v="191"/>
        <n v="192"/>
        <n v="193"/>
        <n v="194"/>
        <n v="195"/>
        <n v="196"/>
        <n v="197"/>
        <n v="198"/>
        <n v="199"/>
        <n v="200"/>
        <n v="201"/>
        <n v="202"/>
        <n v="203"/>
      </sharedItems>
    </cacheField>
    <cacheField name="申请人" numFmtId="0">
      <sharedItems/>
    </cacheField>
    <cacheField name="项目名称" numFmtId="0">
      <sharedItems count="177">
        <s v="一汽红旗视频拍摄"/>
        <s v="奥迪北京车展茶馆项目"/>
        <s v="兰芝xian4旗舰店开幕直播"/>
        <s v="鄂尔多斯视频拍摄"/>
        <s v="三星电子稿件撰写"/>
        <s v="京东家装节视频拍摄"/>
        <s v="华为改革开放四十年四十人"/>
        <s v="中美史克致敬劳动者活动-芬必得"/>
        <s v="伊利安慕希网易大赢家项目"/>
        <s v="七匹狼客户与网易合作LIVE计划-唤醒时刻"/>
        <s v="广汽三菱-《远征世界杯》项目"/>
        <s v="恺达代理陆金所数独项目推广"/>
        <s v="华为荣耀Q2G新品推广项目"/>
        <s v="蒙牛优益C项目"/>
        <s v="宝骏510《极客鲜疯队》5月-6月推广"/>
        <s v="松下广告合作松下牙刷《预见未来实验室》"/>
        <s v="壳牌世界杯项目推广"/>
        <s v="长城汽车自媒体稿件撰写"/>
        <s v="东方银谷——大赢家项目"/>
        <s v="一汽大众车型跟拍事宜项目"/>
        <s v="一汽吉林SENIA R9合作/一汽奔腾"/>
        <s v="中国建行LIVE-网易理想生活Young板间"/>
        <s v="海昌爱眼日推广"/>
        <s v="海尔统帅618落地活动"/>
        <s v="桂林三金世界杯《豪门会客厅》项目"/>
        <s v="北汽昌河最美民宿项目"/>
        <s v="东风标致创意H5拍摄事宜"/>
        <s v="宝马汽车-H5制作配音"/>
        <s v="长安铃木敢行之旅"/>
        <s v="通用雪佛兰“大自然气味”项目推广"/>
        <s v="银都奥美代理海澜之家父亲节"/>
        <s v="凯达代理莱克电气直播项目"/>
        <s v="环胜KFCchizza项目"/>
        <s v="曼秀雷敦男士终结者合作4月-11月推广"/>
        <s v="一汽大众世界杯项目"/>
        <s v="奥迪品牌深圳峰会KOL"/>
        <s v="长安福特金牛座活动"/>
        <s v="京东金融世界杯“下单有底气”"/>
        <s v="奥迪汽车KOL项目"/>
        <s v="华为荣耀play6月上市推广"/>
        <s v="昊观代理英得尔项目"/>
        <s v="广丰C-HR上市合作/所有人答所有人、观点研究所栏目合作"/>
        <s v="长城汽车WEY世界杯礼品"/>
        <s v="我来贷-LIVE计划《人生清单杂货店》"/>
        <s v="长安福特最美民宿活动"/>
        <s v="东风启辰T90平台/直通港珠澳"/>
        <s v="聚胜代理博西理想厨房项目/西门子"/>
        <s v="长安福特看车团项目"/>
        <s v="阿修罗电影推广"/>
        <s v="侨外集团KOL以及落地活动"/>
        <s v="奥迪汽车生态流量KOL"/>
        <s v="比亚迪唐新车上市/大赢家/一站到底"/>
        <s v="曼秀雷敦《给TA一本书》项目"/>
        <s v="东风日产劲客智联版上市合作"/>
        <s v="北京现代世界杯“舌尖上的足球”"/>
        <s v="一汽大众CC《车匠》项目"/>
        <s v="京东世界杯追加球票采购/下单有底气"/>
        <s v="东风日产第三季《态度公开课》项目/楼兰"/>
        <s v="激创代理通用凯迪拉克"/>
        <s v="华扬代理通用笔记本/凯迪拉克"/>
        <s v="天猫客户“天猫7月狂暑季”稿件成本"/>
        <s v="雪花世界杯"/>
        <s v="银联合作生活高手项目"/>
        <s v="海尔空调教师节"/>
        <s v="中国电信天翼展"/>
        <s v="必胜客九合一pizza立项"/>
        <s v="聚胜万合代理博世家电cny项目"/>
        <s v="平安集团X网易年终策划项目"/>
        <s v="三星电子W2018网易房地产新年峰会项目"/>
        <s v="聚胜万合代理索尼ps4cny项目"/>
        <s v="2018年东风日产CBU全系五周年庆"/>
        <s v="郡州代理瑞表天梭明星访谈项目"/>
        <s v="统一雅哈咖啡项目"/>
        <s v="省广合众代理历峰IWC推广"/>
        <s v="伊利QQ星春节项目"/>
        <s v="蒙牛白奶春节项目"/>
        <s v="聚胜万合代理博世家电8系洗衣机项目"/>
        <s v="平安人寿-王三三合作项目"/>
        <s v="IBM网易大赢家项目立项"/>
        <s v="迪士尼春节推广文案撰写"/>
        <s v="淘宝迎新计划"/>
        <s v="卡萨帝家博会KOL项目（海尔）"/>
        <s v="华为内容营销服务"/>
        <s v="长安蒙迪欧地铁项目（福特）"/>
        <s v="网易&amp;麦当劳“堡堡治愈馆”"/>
        <s v="景逸X5《严选好车》3月推广项目-东风风行/东风柳汽"/>
        <s v="广本冠道公开课合作项目"/>
        <s v="雪花318直播项目立项-世界杯"/>
        <s v="凯达代理松下AWE项目"/>
        <s v="郡州代理环胜藤椒项目"/>
        <s v="长隆&amp;网易跟帖作文大赛"/>
        <s v="凯达代理莱克电气直播项目-2"/>
        <s v="中宏人寿代言人官宣项目"/>
        <s v="2018春季天猫嘉年华"/>
        <s v="伊利Q1项目KOL-伊利金典"/>
        <s v="华扬代理环胜必胜客黑松露项目"/>
        <s v="屈臣氏《LIVE计划赤果果照相馆》项目"/>
        <s v="温氏集团与网易终结者2全球总决赛项目（广州/北京）"/>
        <s v="郡州代理达能禧贝亲子频道项目"/>
        <s v="松下味知轻厨房项目"/>
        <s v="东风日产“网易大赢家专场”项目"/>
        <s v="奥迪客户二手车项目立项"/>
        <s v="华扬代理吉利缤瑞上市"/>
        <s v="汤臣倍健&amp;live计划项目"/>
        <s v="凯迪拉克XT4真人吃鸡赛"/>
        <s v="阳狮代理希尔顿合作中秋节项目"/>
        <s v="无限极2018公关合作项目"/>
        <s v="通用合作安吉星夏日h5项目"/>
        <s v="一汽大众宝来地铁项目/live计划"/>
        <s v="壳牌激光球场"/>
        <s v="博西家电合作熟读项目"/>
        <s v="贵州习酒“悦与君品”态度公开课"/>
        <s v="桂林三金-封面故事项目"/>
        <s v="广汽三菱《观星之旅》/追星"/>
        <s v="东风雪铁龙DS7《中餐厅》7月-8月推广"/>
        <s v="蒙牛特仑苏品牌换新项目"/>
        <s v="长安福特蒙迪欧7-9月推广/翼博"/>
        <s v="海澜之家多一克温暖"/>
        <s v="东风日产“楼兰新车上市”项目"/>
        <s v="平安集团智博会"/>
        <s v="长安欧尚LIVE计划-销售"/>
        <s v="尚恒衡聚代理联通166巴士项目推广"/>
        <s v="天弘基金破千亿视频合作"/>
        <s v="一汽马自达直播视频项目立项"/>
        <s v="长安汽车-欧尚CS1新车上市"/>
        <s v="郡州代理诺优能哒哒合作项目"/>
        <s v="众彤代理威马suv新车预热项目"/>
        <s v="北京现代领跑大七环"/>
        <s v="伊利KOLQ3"/>
        <s v="平安普惠10-11月投放项目"/>
        <s v="昊观代理拜耳合作力度伸项目"/>
        <s v="沁园艺术展项目/脏脏展"/>
        <s v="中国邮储客户《理想生活》拍摄"/>
        <s v="可乐mtc《一分》栏目合作"/>
        <s v="广本缤智南欧潮拍之旅"/>
        <s v="欢乐谷&amp;第五人格合作"/>
        <s v="电通安吉斯代理可口可乐辣雪碧项目"/>
        <s v="伊利金典稿件撰写/亲爱的客栈2"/>
        <s v="上海聚胜-长安CS35 PLUS观点研究所"/>
        <s v="吉利博越神龙架项目/神农架"/>
        <s v="美赞臣-所有人答所有人"/>
        <s v="京东软文撰写"/>
        <s v="京东双十一立项"/>
        <s v="长安福特福克斯蒙迪欧"/>
        <s v="伊利安慕希《锋味》项目立项"/>
        <s v="华为MATE系列手机地产峰会场地"/>
        <s v="一汽大众T-ROC/探歌/探戈"/>
        <s v="东风日产&amp;网易合作《奇骏无人区V》项目"/>
        <s v="长安福特福睿斯12月推广"/>
        <s v="海尔双十一项目明星邀请"/>
        <s v="海尔双十一项目李沁发布微博"/>
        <s v="安瑞代理银联双12项目"/>
        <s v="联合利华多芬卫宝项目"/>
        <s v="长安CS55极客鲜疯队滑翔伞"/>
        <s v="IBM客户公开课录制"/>
        <s v="北京现代音乐类立项"/>
        <s v="东标阿尔山之旅"/>
        <s v="海尔空调感恩月"/>
        <s v="灵机文化好运节合作"/>
        <s v="奇瑞q4公关项目"/>
        <s v="东雪云逸项目"/>
        <s v="桂林三金年度特别策划18年12月推广"/>
        <s v="安吉星嫦娥登月项目"/>
        <s v="毛铺&amp;网易春节跟贴策划"/>
        <s v="灵思远景T-Roc项目严选代金券采购/探戈"/>
        <s v="阿里客户“钉钉12月秋季发布会”"/>
        <s v="东风雷诺新科雷嘉"/>
        <s v="长安福特福克斯12月项目"/>
        <s v="长城WEY9月看车团活动"/>
        <s v="云南白药视频拍摄-云南白药益生菌牙膏“爱的仪式感”"/>
        <s v="长城汽车区域上市会活动立项/哈弗"/>
        <s v="蒙牛真果粒李易峰粉丝见面会"/>
        <s v="电通数码代理建设银行信用卡国庆出境购物攻略推广"/>
        <s v="长城哈弗F5上市"/>
        <s v="香港旅游局9月-10月推广项目"/>
        <s v="天猫小黑盒8月新品大赏"/>
        <s v="三人行代理长安福特全车系9~10月推广"/>
      </sharedItems>
    </cacheField>
    <cacheField name="收入合同号" numFmtId="49">
      <sharedItems containsBlank="1"/>
    </cacheField>
    <cacheField name="收入金额" numFmtId="0">
      <sharedItems containsNonDate="0" containsString="0" containsBlank="1"/>
    </cacheField>
    <cacheField name="广告直客" numFmtId="0">
      <sharedItems containsNonDate="0" containsString="0" containsBlank="1"/>
    </cacheField>
    <cacheField name="广告代理" numFmtId="0">
      <sharedItems containsNonDate="0" containsString="0" containsBlank="1"/>
    </cacheField>
    <cacheField name="合同类型" numFmtId="0">
      <sharedItems containsNonDate="0" containsString="0" containsBlank="1"/>
    </cacheField>
    <cacheField name="开始日期" numFmtId="0">
      <sharedItems containsNonDate="0" containsString="0" containsBlank="1"/>
    </cacheField>
    <cacheField name="结束日期" numFmtId="0">
      <sharedItems containsNonDate="0" containsString="0" containsBlank="1"/>
    </cacheField>
    <cacheField name="归属部门" numFmtId="0">
      <sharedItems containsNonDate="0" containsString="0" containsBlank="1"/>
    </cacheField>
    <cacheField name="返点比例" numFmtId="9">
      <sharedItems containsString="0" containsBlank="1" containsNumber="1" minValue="0" maxValue="0.36133852972232106"/>
    </cacheField>
    <cacheField name="成本是否抵扣返点基数（是/否）" numFmtId="0">
      <sharedItems containsBlank="1"/>
    </cacheField>
    <cacheField name="是否提供红字通知单" numFmtId="0">
      <sharedItems containsBlank="1"/>
    </cacheField>
    <cacheField name="公司成本金额" numFmtId="176">
      <sharedItems containsString="0" containsBlank="1" containsNumber="1" minValue="800" maxValue="6499000"/>
    </cacheField>
    <cacheField name="类目ID" numFmtId="0">
      <sharedItems containsNonDate="0" containsString="0" containsBlank="1"/>
    </cacheField>
    <cacheField name="一级类目" numFmtId="0">
      <sharedItems containsNonDate="0" containsString="0" containsBlank="1"/>
    </cacheField>
    <cacheField name="二级类目" numFmtId="0">
      <sharedItems containsNonDate="0" containsString="0" containsBlank="1"/>
    </cacheField>
    <cacheField name="三级类目" numFmtId="0">
      <sharedItems containsNonDate="0" containsString="0" containsBlank="1"/>
    </cacheField>
    <cacheField name="申请金额" numFmtId="0">
      <sharedItems containsNonDate="0" containsString="0" containsBlank="1"/>
    </cacheField>
    <cacheField name="发票类别" numFmtId="0">
      <sharedItems containsNonDate="0" containsString="0" containsBlank="1"/>
    </cacheField>
    <cacheField name="增值税发票税率" numFmtId="0">
      <sharedItems containsNonDate="0" containsString="0" containsBlank="1"/>
    </cacheField>
    <cacheField name="个人所得税金额" numFmtId="0">
      <sharedItems containsNonDate="0" containsString="0" containsBlank="1"/>
    </cacheField>
    <cacheField name="公司总成本（含增值税）" numFmtId="0">
      <sharedItems containsNonDate="0" containsString="0" containsBlank="1"/>
    </cacheField>
    <cacheField name="公司总成本（不含增值税）" numFmtId="0">
      <sharedItems containsNonDate="0" containsString="0" containsBlank="1"/>
    </cacheField>
    <cacheField name="有效期起" numFmtId="0">
      <sharedItems containsNonDate="0" containsString="0" containsBlank="1"/>
    </cacheField>
    <cacheField name="有效期止" numFmtId="0">
      <sharedItems containsNonDate="0" containsString="0" containsBlank="1"/>
    </cacheField>
    <cacheField name="预算科目" numFmtId="0">
      <sharedItems containsBlank="1"/>
    </cacheField>
    <cacheField name="预算成本中心" numFmtId="0">
      <sharedItems containsBlank="1"/>
    </cacheField>
    <cacheField name="备注" numFmtId="0">
      <sharedItems containsNonDate="0" containsString="0" containsBlank="1"/>
    </cacheField>
    <cacheField name="-" numFmtId="10">
      <sharedItems containsString="0" containsBlank="1" containsNumber="1" minValue="0" maxValue="0.74582490000000001"/>
    </cacheField>
    <cacheField name="类目ID2" numFmtId="0">
      <sharedItems containsSemiMixedTypes="0" containsString="0" containsNumber="1" containsInteger="1" minValue="4" maxValue="454"/>
    </cacheField>
    <cacheField name="一级类目2" numFmtId="0">
      <sharedItems/>
    </cacheField>
    <cacheField name="二级类目2" numFmtId="0">
      <sharedItems/>
    </cacheField>
    <cacheField name="三级类目2" numFmtId="0">
      <sharedItems containsBlank="1"/>
    </cacheField>
    <cacheField name="实际执行金额" numFmtId="0">
      <sharedItems containsSemiMixedTypes="0" containsString="0" containsNumber="1" minValue="350" maxValue="5400000"/>
    </cacheField>
    <cacheField name="执行期起" numFmtId="14">
      <sharedItems containsNonDate="0" containsDate="1" containsString="0" containsBlank="1" minDate="2017-10-22T00:00:00" maxDate="2019-10-02T00:00:00"/>
    </cacheField>
    <cacheField name="执行期止" numFmtId="14">
      <sharedItems containsNonDate="0" containsDate="1" containsString="0" containsBlank="1" minDate="2018-01-10T00:00:00" maxDate="2020-01-01T00:00:00"/>
    </cacheField>
    <cacheField name="供应商名称" numFmtId="0">
      <sharedItems/>
    </cacheField>
    <cacheField name="合同号" numFmtId="0">
      <sharedItems/>
    </cacheField>
    <cacheField name="备注2" numFmtId="0">
      <sharedItems containsBlank="1"/>
    </cacheField>
    <cacheField name="立项剩余金额" numFmtId="0">
      <sharedItems containsString="0" containsBlank="1" containsNumber="1" minValue="-250000" maxValue="3337645.2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slie Lu" refreshedDate="43538.459631712962" createdVersion="6" refreshedVersion="6" minRefreshableVersion="3" recordCount="1969" xr:uid="{05FD128D-B1A7-402A-B4A4-B4553DB3697C}">
  <cacheSource type="worksheet">
    <worksheetSource ref="B4:AQ1973" sheet="历史明细-地产 (2)"/>
  </cacheSource>
  <cacheFields count="42">
    <cacheField name="立项编号" numFmtId="0">
      <sharedItems count="521">
        <s v="地产1"/>
        <s v="地产10"/>
        <s v="地产100"/>
        <s v="地产101"/>
        <s v="地产102"/>
        <s v="地产103"/>
        <s v="地产104"/>
        <s v="地产105"/>
        <s v="地产106"/>
        <s v="地产107"/>
        <s v="地产108"/>
        <s v="地产109"/>
        <s v="地产11"/>
        <s v="地产110"/>
        <s v="地产111"/>
        <s v="地产112"/>
        <s v="地产113"/>
        <s v="地产114"/>
        <s v="地产115"/>
        <s v="地产116"/>
        <s v="地产117"/>
        <s v="地产118"/>
        <s v="地产119"/>
        <s v="地产12"/>
        <s v="地产120"/>
        <s v="地产121"/>
        <s v="地产122"/>
        <s v="地产123"/>
        <s v="地产125"/>
        <s v="地产126"/>
        <s v="地产127"/>
        <s v="地产128"/>
        <s v="地产129"/>
        <s v="地产13"/>
        <s v="地产130"/>
        <s v="地产131"/>
        <s v="地产132"/>
        <s v="地产133"/>
        <s v="地产134"/>
        <s v="地产135"/>
        <s v="地产136"/>
        <s v="地产137"/>
        <s v="地产138"/>
        <s v="地产139"/>
        <s v="地产14"/>
        <s v="地产140"/>
        <s v="地产141"/>
        <s v="地产142"/>
        <s v="地产143"/>
        <s v="地产144"/>
        <s v="地产145"/>
        <s v="地产146"/>
        <s v="地产147"/>
        <s v="地产148"/>
        <s v="地产149"/>
        <s v="地产15"/>
        <s v="地产150"/>
        <s v="地产151"/>
        <s v="地产152"/>
        <s v="地产153"/>
        <s v="地产154"/>
        <s v="地产155"/>
        <s v="地产156"/>
        <s v="地产157"/>
        <s v="地产158"/>
        <s v="地产159"/>
        <s v="地产16"/>
        <s v="地产160"/>
        <s v="地产161"/>
        <s v="地产162"/>
        <s v="地产163"/>
        <s v="地产164"/>
        <s v="地产165"/>
        <s v="地产166"/>
        <s v="地产167"/>
        <s v="地产168"/>
        <s v="地产169"/>
        <s v="地产17"/>
        <s v="地产170"/>
        <s v="地产171"/>
        <s v="地产172"/>
        <s v="地产173"/>
        <s v="地产174"/>
        <s v="地产175"/>
        <s v="地产176"/>
        <s v="地产177"/>
        <s v="地产178"/>
        <s v="地产179"/>
        <s v="地产18"/>
        <s v="地产180"/>
        <s v="地产181"/>
        <s v="地产182"/>
        <s v="地产183"/>
        <s v="地产184"/>
        <s v="地产185"/>
        <s v="地产186"/>
        <s v="地产187"/>
        <s v="地产188"/>
        <s v="地产189"/>
        <s v="地产19"/>
        <s v="地产190"/>
        <s v="地产191"/>
        <s v="地产192"/>
        <s v="地产193"/>
        <s v="地产194"/>
        <s v="地产195"/>
        <s v="地产196"/>
        <s v="地产197"/>
        <s v="地产198"/>
        <s v="地产199"/>
        <s v="地产2"/>
        <s v="地产20"/>
        <s v="地产200"/>
        <s v="地产201"/>
        <s v="地产202"/>
        <s v="地产203"/>
        <s v="地产204"/>
        <s v="地产205"/>
        <s v="地产206"/>
        <s v="地产207"/>
        <s v="地产208"/>
        <s v="地产209"/>
        <s v="地产21"/>
        <s v="地产210"/>
        <s v="地产211"/>
        <s v="地产212"/>
        <s v="地产213"/>
        <s v="地产214"/>
        <s v="地产215"/>
        <s v="地产216"/>
        <s v="地产217"/>
        <s v="地产218"/>
        <s v="地产219"/>
        <s v="地产22"/>
        <s v="地产220"/>
        <s v="地产221"/>
        <s v="地产222"/>
        <s v="地产223"/>
        <s v="地产224"/>
        <s v="地产225"/>
        <s v="地产226"/>
        <s v="地产227"/>
        <s v="地产228"/>
        <s v="地产229"/>
        <s v="地产23"/>
        <s v="地产230"/>
        <s v="地产231"/>
        <s v="地产232"/>
        <s v="地产233"/>
        <s v="地产234"/>
        <s v="地产235"/>
        <s v="地产236"/>
        <s v="地产237"/>
        <s v="地产238"/>
        <s v="地产239"/>
        <s v="地产24"/>
        <s v="地产240"/>
        <s v="地产241"/>
        <s v="地产242"/>
        <s v="地产243"/>
        <s v="地产244"/>
        <s v="地产245"/>
        <s v="地产246"/>
        <s v="地产247"/>
        <s v="地产248"/>
        <s v="地产249"/>
        <s v="地产25"/>
        <s v="地产250"/>
        <s v="地产251"/>
        <s v="地产252"/>
        <s v="地产253"/>
        <s v="地产254"/>
        <s v="地产255"/>
        <s v="地产257"/>
        <s v="地产258"/>
        <s v="地产259"/>
        <s v="地产26"/>
        <s v="地产260"/>
        <s v="地产261"/>
        <s v="地产263"/>
        <s v="地产264"/>
        <s v="地产265"/>
        <s v="地产266"/>
        <s v="地产267"/>
        <s v="地产268"/>
        <s v="地产269"/>
        <s v="地产27"/>
        <s v="地产270"/>
        <s v="地产271"/>
        <s v="地产272"/>
        <s v="地产273"/>
        <s v="地产274"/>
        <s v="地产275"/>
        <s v="地产276"/>
        <s v="地产277"/>
        <s v="地产278"/>
        <s v="地产279"/>
        <s v="地产28"/>
        <s v="地产280"/>
        <s v="地产281"/>
        <s v="地产282"/>
        <s v="地产283"/>
        <s v="地产284"/>
        <s v="地产285"/>
        <s v="地产287"/>
        <s v="地产288"/>
        <s v="地产289"/>
        <s v="地产29"/>
        <s v="地产290"/>
        <s v="地产291"/>
        <s v="地产292"/>
        <s v="地产293"/>
        <s v="地产294"/>
        <s v="地产295"/>
        <s v="地产296"/>
        <s v="地产297"/>
        <s v="地产298"/>
        <s v="地产299"/>
        <s v="地产3"/>
        <s v="地产30"/>
        <s v="地产300"/>
        <s v="地产301"/>
        <s v="地产302"/>
        <s v="地产304"/>
        <s v="地产305"/>
        <s v="地产306"/>
        <s v="地产307"/>
        <s v="地产308"/>
        <s v="地产31"/>
        <s v="地产310"/>
        <s v="地产311"/>
        <s v="地产312"/>
        <s v="地产313"/>
        <s v="地产314"/>
        <s v="地产315"/>
        <s v="地产316"/>
        <s v="地产317"/>
        <s v="地产318"/>
        <s v="地产319"/>
        <s v="地产32"/>
        <s v="地产320"/>
        <s v="地产321"/>
        <s v="地产322"/>
        <s v="地产323"/>
        <s v="地产324"/>
        <s v="地产325"/>
        <s v="地产326"/>
        <s v="地产327"/>
        <s v="地产328"/>
        <s v="地产33"/>
        <s v="地产330"/>
        <s v="地产331"/>
        <s v="地产332"/>
        <s v="地产333"/>
        <s v="地产334"/>
        <s v="地产335"/>
        <s v="地产336"/>
        <s v="地产337"/>
        <s v="地产34"/>
        <s v="地产340"/>
        <s v="地产343"/>
        <s v="地产344"/>
        <s v="地产345"/>
        <s v="地产346"/>
        <s v="地产347"/>
        <s v="地产348"/>
        <s v="地产349"/>
        <s v="地产35"/>
        <s v="地产350"/>
        <s v="地产351"/>
        <s v="地产352"/>
        <s v="地产353"/>
        <s v="地产354"/>
        <s v="地产355"/>
        <s v="地产356"/>
        <s v="地产357"/>
        <s v="地产358"/>
        <s v="地产359"/>
        <s v="地产36"/>
        <s v="地产360"/>
        <s v="地产361"/>
        <s v="地产362"/>
        <s v="地产363"/>
        <s v="地产365"/>
        <s v="地产366"/>
        <s v="地产368"/>
        <s v="地产37"/>
        <s v="地产370"/>
        <s v="地产371"/>
        <s v="地产372"/>
        <s v="地产373"/>
        <s v="地产375"/>
        <s v="地产377"/>
        <s v="地产378"/>
        <s v="地产38"/>
        <s v="地产380"/>
        <s v="地产381"/>
        <s v="地产383"/>
        <s v="地产384"/>
        <s v="地产385"/>
        <s v="地产387"/>
        <s v="地产388"/>
        <s v="地产389"/>
        <s v="地产39"/>
        <s v="地产390"/>
        <s v="地产391"/>
        <s v="地产392"/>
        <s v="地产393"/>
        <s v="地产394"/>
        <s v="地产395"/>
        <s v="地产396"/>
        <s v="地产397"/>
        <s v="地产399"/>
        <s v="地产4"/>
        <s v="地产40"/>
        <s v="地产400"/>
        <s v="地产401"/>
        <s v="地产402"/>
        <s v="地产403"/>
        <s v="地产404"/>
        <s v="地产405"/>
        <s v="地产406"/>
        <s v="地产407"/>
        <s v="地产408"/>
        <s v="地产409"/>
        <s v="地产41"/>
        <s v="地产410"/>
        <s v="地产411"/>
        <s v="地产412"/>
        <s v="地产413"/>
        <s v="地产414"/>
        <s v="地产415"/>
        <s v="地产416"/>
        <s v="地产417"/>
        <s v="地产418"/>
        <s v="地产419"/>
        <s v="地产42"/>
        <s v="地产420"/>
        <s v="地产422"/>
        <s v="地产423"/>
        <s v="地产426"/>
        <s v="地产427"/>
        <s v="地产429"/>
        <s v="地产43"/>
        <s v="地产430"/>
        <s v="地产432"/>
        <s v="地产433"/>
        <s v="地产434"/>
        <s v="地产435"/>
        <s v="地产436"/>
        <s v="地产438"/>
        <s v="地产44"/>
        <s v="地产440"/>
        <s v="地产441"/>
        <s v="地产442"/>
        <s v="地产443"/>
        <s v="地产444"/>
        <s v="地产445"/>
        <s v="地产447"/>
        <s v="地产448"/>
        <s v="地产45"/>
        <s v="地产450"/>
        <s v="地产451"/>
        <s v="地产452"/>
        <s v="地产453"/>
        <s v="地产454"/>
        <s v="地产456"/>
        <s v="地产457"/>
        <s v="地产458"/>
        <s v="地产459"/>
        <s v="地产46"/>
        <s v="地产460"/>
        <s v="地产461"/>
        <s v="地产462"/>
        <s v="地产463"/>
        <s v="地产464"/>
        <s v="地产465"/>
        <s v="地产466"/>
        <s v="地产467"/>
        <s v="地产468"/>
        <s v="地产469"/>
        <s v="地产47"/>
        <s v="地产470"/>
        <s v="地产471"/>
        <s v="地产472"/>
        <s v="地产473"/>
        <s v="地产474"/>
        <s v="地产475"/>
        <s v="地产476"/>
        <s v="地产477"/>
        <s v="地产478"/>
        <s v="地产479"/>
        <s v="地产48"/>
        <s v="地产482"/>
        <s v="地产483"/>
        <s v="地产486"/>
        <s v="地产487"/>
        <s v="地产488"/>
        <s v="地产489"/>
        <s v="地产49"/>
        <s v="地产490"/>
        <s v="地产491"/>
        <s v="地产492"/>
        <s v="地产493"/>
        <s v="地产494"/>
        <s v="地产495"/>
        <s v="地产496"/>
        <s v="地产497"/>
        <s v="地产498"/>
        <s v="地产499"/>
        <s v="地产5"/>
        <s v="地产50"/>
        <s v="地产500"/>
        <s v="地产501"/>
        <s v="地产502"/>
        <s v="地产503"/>
        <s v="地产504"/>
        <s v="地产507"/>
        <s v="地产509"/>
        <s v="地产51"/>
        <s v="地产510"/>
        <s v="地产511"/>
        <s v="地产512"/>
        <s v="地产513"/>
        <s v="地产514"/>
        <s v="地产517"/>
        <s v="地产518"/>
        <s v="地产519"/>
        <s v="地产52"/>
        <s v="地产520"/>
        <s v="地产521"/>
        <s v="地产522"/>
        <s v="地产523"/>
        <s v="地产524"/>
        <s v="地产525"/>
        <s v="地产526"/>
        <s v="地产527"/>
        <s v="地产528"/>
        <s v="地产529"/>
        <s v="地产53"/>
        <s v="地产530"/>
        <s v="地产531"/>
        <s v="地产532"/>
        <s v="地产533"/>
        <s v="地产534"/>
        <s v="地产535"/>
        <s v="地产536"/>
        <s v="地产537"/>
        <s v="地产538"/>
        <s v="地产539"/>
        <s v="地产54"/>
        <s v="地产540"/>
        <s v="地产541"/>
        <s v="地产542"/>
        <s v="地产543"/>
        <s v="地产544"/>
        <s v="地产545"/>
        <s v="地产546"/>
        <s v="地产547"/>
        <s v="地产548"/>
        <s v="地产549"/>
        <s v="地产55"/>
        <s v="地产550"/>
        <s v="地产56"/>
        <s v="地产57"/>
        <s v="地产58"/>
        <s v="地产59"/>
        <s v="地产6"/>
        <s v="地产60"/>
        <s v="地产61"/>
        <s v="地产62"/>
        <s v="地产63"/>
        <s v="地产64"/>
        <s v="地产65"/>
        <s v="地产66"/>
        <s v="地产67"/>
        <s v="地产68"/>
        <s v="地产69"/>
        <s v="地产7"/>
        <s v="地产70"/>
        <s v="地产71"/>
        <s v="地产72"/>
        <s v="地产73"/>
        <s v="地产74"/>
        <s v="地产75"/>
        <s v="地产76"/>
        <s v="地产77"/>
        <s v="地产78"/>
        <s v="地产79"/>
        <s v="地产80"/>
        <s v="地产81"/>
        <s v="地产82"/>
        <s v="地产83"/>
        <s v="地产84"/>
        <s v="地产85"/>
        <s v="地产86"/>
        <s v="地产87"/>
        <s v="地产88"/>
        <s v="地产89"/>
        <s v="地产9"/>
        <s v="地产90"/>
        <s v="地产91"/>
        <s v="地产92"/>
        <s v="地产93"/>
        <s v="地产94"/>
        <s v="地产95"/>
        <s v="地产96"/>
        <s v="地产97"/>
        <s v="地产98"/>
        <s v="地产99"/>
        <s v="地产341" u="1"/>
        <s v="地产342" u="1"/>
        <s v="地产437" u="1"/>
        <s v="地产338" u="1"/>
        <s v="地产262" u="1"/>
        <s v="地产439" u="1"/>
        <s v="地产256" u="1"/>
        <s v="地产449" u="1"/>
        <s v="地产367" u="1"/>
        <s v="地产485" u="1"/>
        <s v="地产398" u="1"/>
      </sharedItems>
    </cacheField>
    <cacheField name="申请人" numFmtId="0">
      <sharedItems/>
    </cacheField>
    <cacheField name="项目名称" numFmtId="0">
      <sharedItems count="517">
        <s v="西双版纳万达-1月"/>
        <s v="中海寰宇天下-3月"/>
        <s v="上海长滩-4-6月"/>
        <s v="绿地波洛克-4月"/>
        <s v="绿地天呈-4-5月"/>
        <s v="绿地波洛克-4-5月"/>
        <s v="泰禾大城小院-1月"/>
        <s v="万科启宸-5月"/>
        <s v="泰禾大城小院-5月"/>
        <s v="御澜雅苑-5月"/>
        <s v="新西塘孔雀城-5-6月"/>
        <s v="公元2040-6月"/>
        <s v="链家-10-12月"/>
        <s v="玛格家居-12月"/>
        <s v="百得&amp;巴洛克&amp;品高&amp;联邦-1月"/>
        <s v="金螳螂-1月"/>
        <s v="慕思-3月"/>
        <s v="索菲亚-4月"/>
        <s v="金螳螂-3月"/>
        <s v="大自然-4月"/>
        <s v="惠达卫浴-5月"/>
        <s v="新中源-5月"/>
        <s v="金螳螂-5月"/>
        <s v="金宝·PARK天阶-3月"/>
        <s v="生活家地板-5月"/>
        <s v="联邦高登-6月"/>
        <s v="居然之家-6月"/>
        <s v="品高-5月"/>
        <s v="联邦高登-7月"/>
        <s v="珠光御景壹号-12-3月"/>
        <s v="华发中央公园-12月"/>
        <s v="保利星海小镇-12月"/>
        <s v="恒大山水郡-12月"/>
        <s v="川谷汇北京总部-3-4月"/>
        <s v="合景汇金东翼1月"/>
        <s v="珠光四盘2017年12月-2018年3月"/>
        <s v="保利广东品牌-1-2月"/>
        <s v="碧桂园润杨溪谷-1月"/>
        <s v="景业荔都-1-3月"/>
        <s v="佛山富力国金中心-12-1月"/>
        <s v="兆鑫汇金广场-12月"/>
        <s v="佛山顺德恒大龙江翡翠-1月"/>
        <s v="恒大棕榈岛-12月"/>
        <s v="珠水豪庭-1月"/>
        <s v="亦庄金茂府-3月"/>
        <s v="新世界凯粤湾-1月"/>
        <s v="珠江壹城-1-3月"/>
        <s v="碧桂园公园上城-1-2月"/>
        <s v="尚东WE家-1-2月"/>
        <s v="珠江嘉园-1-2月"/>
        <s v="碧桂园御湖城-1-2月"/>
        <s v="敏捷绿湖国际城-1-2月"/>
        <s v="佳兆业城市广场-1-2月"/>
        <s v="万科尚城-1-2月"/>
        <s v="保利星海小镇-1-2月"/>
        <s v="北京壹号庄园-1月"/>
        <s v="碧桂园半岛1号-1-3月"/>
        <s v="凯德山海连城-1-3月"/>
        <s v="佛山合景新鸿基泷景-3月"/>
        <s v="保利广东品牌-3月"/>
        <s v="保利和光晨樾-3月"/>
        <s v="万科品牌-2月"/>
        <s v="恒大银湖城-2月"/>
        <s v="佛山恒大悦府-2月"/>
        <s v="佛山恒大御湖湾-2-3月"/>
        <s v="佛山恒大郦湖城-2月"/>
        <s v="万年广阳郡九号-3月"/>
        <s v="碧桂园山河城-3月"/>
        <s v="荔富湖畔-3-5月"/>
        <s v="珠水豪庭-3-4月"/>
        <s v="佛山恒大郦湖城-3月"/>
        <s v="佛山恒大山湖郡-3月"/>
        <s v="佛山恒大云东海-3月"/>
        <s v="恒大银湖城-3月"/>
        <s v="保利半岛-1-2月"/>
        <s v="葛洲坝广州紫郡府-3月"/>
        <s v="恒大恒房通-2月"/>
        <s v="铂悦山-3月-4月"/>
        <s v="亚运城-3-4月"/>
        <s v="远洋天骄-3-4月"/>
        <s v="金融街融御-3月"/>
        <s v="皇派门窗-3月"/>
        <s v="恒大山水郡-3月"/>
        <s v="大亚湾满堂悦MOMA-3月"/>
        <s v="天誉半岛-4-6月"/>
        <s v="碧桂园玺悦-3月"/>
        <s v="佛山顺德恒大龙江翡翠-3月"/>
        <s v="中海联智汇城-2-3月"/>
        <s v="招商都会中心-4月"/>
        <s v="保利星海小镇-4月"/>
        <s v="恒大鼎湖豪庭-3-4月"/>
        <s v="路劲天隽峰-4-5月"/>
        <s v="碧桂园雲顶-4月"/>
        <s v="招商雍景湾-3-4月"/>
        <s v="深圳中原4月"/>
        <s v="万科尚城-4月"/>
        <s v="信业郡城-4月"/>
        <s v="中泰天境-3-4月"/>
        <s v="恒大银湖城-4月"/>
        <s v="道合-东亚尚院-3月"/>
        <s v="恒大山水郡-4月（032559）"/>
        <s v="珠光三盘-4-6月"/>
        <s v="奥园莲峰圣境-4月"/>
        <s v="恒大郦湖城-4-5月"/>
        <s v="恒大山水郡-4月(032701)"/>
        <s v="珠光御景壹号-4-6月"/>
        <s v="景业东湖洲豪园-4-6月"/>
        <s v="越秀保利爱特城-3月"/>
        <s v="兰亭盛荟-4-5月"/>
        <s v="雄峰城-5月"/>
        <s v="泷悦长安-1-2月"/>
        <s v="昆明万达城-5-6月"/>
        <s v="南沙湾御苑-4-5月"/>
        <s v="翡翠绿洲-4-5月"/>
        <s v="奥园康威-3-8月"/>
        <s v="新世界凯粤湾-4-5月"/>
        <s v="碧桂园江与城-4-5月"/>
        <s v="珠江源昌花园-4-6月"/>
        <s v="保利花海湾-4-5月"/>
        <s v="新世界云逸-4月"/>
        <s v="南沙珠江湾-5月"/>
        <s v="中泰国际广场-5月"/>
        <s v="西双版纳万达-4月"/>
        <s v="佛山恒大滨江御府-5月"/>
        <s v="南沙保利城-4-6月"/>
        <s v="保利广东品牌-4-5月"/>
        <s v="佛山广佛新世界-5-7月"/>
        <s v="哀牢山论坛"/>
        <s v="金融街融御-5月"/>
        <s v="肇庆恒大鼎湖豪庭-5月"/>
        <s v="碧桂园山湖城-5-6月"/>
        <s v="雅居乐天汇-5-6月"/>
        <s v="富力天盈广场-3月"/>
        <s v="孔雀城中央公园广场-4月"/>
        <s v="恒大品牌-3月"/>
        <s v="富力品牌-2-3月"/>
        <s v="龙湖天宸原著-3-4月"/>
        <s v="越秀保利爱特城-5月"/>
        <s v="广州万达城-5-6月"/>
        <s v="世茂望樾-5-6月"/>
        <s v="美林湖-4-6月"/>
        <s v="华标峰湖御境5-7月"/>
        <s v="恒大山水郡-5-6月"/>
        <s v="中交蓝色海湾-1月"/>
        <s v="天悦壹号-4月-5月"/>
        <s v="远东御江豪庭-4-6月"/>
        <s v="越秀国际总部广场-5-6月"/>
        <s v="敏捷绿湖国际城-5-7月"/>
        <s v="保利紫云-6月"/>
        <s v="敏捷黄金海岸-5-6月"/>
        <s v="肇庆恒大鼎湖豪庭-6月"/>
        <s v="翡翠绿洲-6-7月"/>
        <s v="金融街融穗华府-6月"/>
        <s v="恒大山水郡-6月"/>
        <s v="亚运城-6-7月"/>
        <s v="孔雀城英国宫—4月"/>
        <s v="佛山恒大郦湖城-6月"/>
        <s v="新世界云逸-5-6月"/>
        <s v="南沙保利城-4-6月（1）"/>
        <s v="佛山恒大御澜庭-6月"/>
        <s v="时代天韵-5-6月"/>
        <s v="招商臻园-6-7月"/>
        <s v="佛山绿地拾野川-5-6月"/>
        <s v="佛山新福港鼎峰-4月"/>
        <s v="奥园莲峰圣境-6月"/>
        <s v="越秀星汇海珠湾-5-6月"/>
        <s v="金科北京岭秀—4月"/>
        <s v="越秀东坡-6-7月"/>
        <s v="佳兆业城市广场-6-7月"/>
        <s v="佛山恒大郦湖城-6月（1）"/>
        <s v="戴德梁行-1月"/>
        <s v="百店同庆+1月大促-1月"/>
        <s v="美克美家-3月"/>
        <s v="鑫鑫木业-3月"/>
        <s v="世茂璀璨天城-3月"/>
        <s v="V7荷塘月色-3月"/>
        <s v="远洋万和斐丽-4月"/>
        <s v="葛洲坝北京中国府-3月"/>
        <s v="翡翠西湖-3月"/>
        <s v="得高地板-4-6月"/>
        <s v="施耐德-4-5月"/>
        <s v="扬悦-TATA木门-4月"/>
        <s v="美克美家-4月-5月"/>
        <s v="诺贝尔-5月"/>
        <s v="三竹-5月"/>
        <s v="恒洁-5月"/>
        <s v="森林新都孔雀城—4月"/>
        <s v="施耐德-5月"/>
        <s v="慕思-6月"/>
        <s v="戴河首岭-7月"/>
        <s v="锦绣香江-6-7月"/>
        <s v="光明金山府7月"/>
        <s v="立邦-7月"/>
        <s v="泰禾大城小院"/>
        <s v="链家-8月-9月"/>
        <s v="首创禧瑞春秋-8月"/>
        <s v="秀泰天地-9月"/>
        <s v="昆泰湖光壹号-04-05月"/>
        <s v="立邦-8月"/>
        <s v="东亚尚院-9月"/>
        <s v="翠湖天地-9月"/>
        <s v="万科翡翠云图-9月"/>
        <s v="融尚未来-6-7月"/>
        <s v="北京壹号院-6月"/>
        <s v="华润置地公园九里-7月"/>
        <s v="万科翡翠西湖-6月-7月"/>
        <s v="路劲阳光城-7月"/>
        <s v="天润香墅湾1号-4月"/>
        <s v="复地中心-6-8月"/>
        <s v="新光大中心—7月"/>
        <s v="链家-7月"/>
        <s v="万科翡翠云图-7月"/>
        <s v="大运河孔雀城-7月"/>
        <s v="成都鑫苑城-7月-8月"/>
        <s v="鑫苑金水观城-7月-8月"/>
        <s v="中海丽春湖墅-7月"/>
        <s v="欢乐大都汇-7-8月"/>
        <s v="兴隆融创城-7-8月"/>
        <s v="亦庄金茂府-1月"/>
        <s v="亦庄金茂府-4月（032507-广告,032321-CPM）"/>
        <s v="中粮京西祥云-7-9月"/>
        <s v="泰禾·金府大院-7-9月"/>
        <s v="富力盛悦府-7-8月"/>
        <s v="链家-7月（ID：79166）"/>
        <s v="首开琅樾-7-8月"/>
        <s v="北京壹号庄园-7月"/>
        <s v="京雄世贸港创意谷-7月-8月"/>
        <s v="温泉新都孔雀城-7月"/>
        <s v="华润理想国-4月-5月"/>
        <s v="万科翡翠山晓-7月-8月"/>
        <s v="泰禾丽春湖院子-8月"/>
        <s v="富力和园-7-8月"/>
        <s v="海河金茂府-8月"/>
        <s v="永清融创城-8月"/>
        <s v="尚峯壹號-8月-9月"/>
        <s v="领秀翡翠墅CPM-8月"/>
        <s v="陌上花开-8月-10月"/>
        <s v="万科翡翠云图-8月"/>
        <s v="港中旅海泉湾-9月"/>
        <s v="北京城建海梓府-4月-5月"/>
        <s v="泰禾北京院子-7-8月"/>
        <s v="顺鑫颐和天璟-8-9月"/>
        <s v="绿地海珀云翡-8月-9月"/>
        <s v="北京桃李春风-9月"/>
        <s v="绿城西府海棠-9月"/>
        <s v="华银天鹅湖-9月"/>
        <s v="鑫苑汤泉世家-8月"/>
        <s v="曹妃甸富力城-9月"/>
        <s v="北京庄园-7月-8月"/>
        <s v="北京金茂府-4月"/>
        <s v="凯利海华府-7-8月"/>
        <s v="崇明岛大爱城-7-8月"/>
        <s v="上海长滩-7-12月"/>
        <s v="新天地一品苑-7月"/>
        <s v="新西塘孔雀城-8-9月"/>
        <s v="泛海国际住区-8月"/>
        <s v="云麓之城-6月"/>
        <s v="绿地青浦中心-7月"/>
        <s v="中冶德贤公馆-4月-5月"/>
        <s v="滨江公园一号-7月"/>
        <s v="光明金山府－8月"/>
        <s v="新华联奥莱悦府－8月"/>
        <s v="东原品牌-8-9月"/>
        <s v="中山学林苑-7月"/>
        <s v="新西塘孔雀城-8-9月（034142）"/>
        <s v="新华御湖上园-9月"/>
        <s v="崇明三湘森林海尚-9月"/>
        <s v="奥伦达部落-3月"/>
        <s v="宝龙品牌-9月"/>
        <s v="保利建工西郊锦庐－9月"/>
        <s v="东原品牌-9月"/>
        <s v="海伦堡兰园-8月"/>
        <s v="禹洲府-7月"/>
        <s v="保利建工西郊锦庐-8月"/>
        <s v="山屿海-9月"/>
        <s v="泰禾海上院子-9-10月"/>
        <s v="TODTOWN天荟-10月"/>
        <s v="光明金山府－10月"/>
        <s v="和悦华玺-5月"/>
        <s v="华润赛拉维-9月-10月"/>
        <s v="好太太-7月"/>
        <s v="名家具-6月"/>
        <s v="百得胜-8月"/>
        <s v="橙家-7月"/>
        <s v="新中源-6月"/>
        <s v="慕思-8月"/>
        <s v="重庆滨江壹号-4月"/>
        <s v="宜可-8月"/>
        <s v="上海博华-9月"/>
        <s v="玛格-9月"/>
        <s v="上海恒洁-8月"/>
        <s v="好莱客-9月"/>
        <s v="品高-9月"/>
        <s v="生活家-10月"/>
        <s v="通州万国城MOMA-4月-5月"/>
        <s v="美的置业-6-7月"/>
        <s v="信达金茂广场-6-7月"/>
        <s v="首开龙湖天奕-6-7月"/>
        <s v="碧桂园润杨溪谷-7月"/>
        <s v="金地龙城中央三期-7月"/>
        <s v="奥园莲峰圣境-5月"/>
        <s v="碧桂园智慧未来城-7-8月"/>
        <s v="逸翠庄园-7月"/>
        <s v="天恒公园懿府-4月-5月"/>
        <s v="恒大银湖城-7月"/>
        <s v="龙湖双珑原著-6-7月"/>
        <s v="新世界凯粤湾-7月"/>
        <s v="佳兆业未来城-7月"/>
        <s v="南沙珠江湾-7月"/>
        <s v="新城香悦公馆-7-8月"/>
        <s v="龙光玖龙台-7月"/>
        <s v="珠光御景壹号-7-9月"/>
        <s v="雄峰城-10月"/>
        <s v="融创千章墅-1月"/>
        <s v="北京壹号庄园-4月"/>
        <s v="碧桂园十里银滩-5月"/>
        <s v="保利中航城-8月"/>
        <s v="2018珠江投资城际穿梭-9月"/>
        <s v="新福港鼎峰-8-10月"/>
        <s v="雅居乐品牌-7-8月"/>
        <s v="荔富湖畔-8-10月"/>
        <s v="时代天韵-7-8月"/>
        <s v="振业天颂花园-8-9月"/>
        <s v="远洋天骄-8-9月"/>
        <s v="亚运城-8月"/>
        <s v="北京壹号院-4月"/>
        <s v="远洋新天地-8月"/>
        <s v="中铁建环球中心-8月"/>
        <s v="龙湖双珑原著-8-9月"/>
        <s v="建发玺园-8.9月"/>
        <s v="中冶逸璟台-8-9月"/>
        <s v="南沙湾御苑-7-9月"/>
        <s v="翡翠绿洲-7-8月"/>
        <s v="保利半岛-8月"/>
        <s v="保利和光晨樾-9月"/>
        <s v="岭南V谷"/>
        <s v="兴隆融创城-3月-4月"/>
        <s v="中国美林湖-9-10月"/>
        <s v="广佛新世界-7-8月"/>
        <s v="万科桃源里"/>
        <s v="金融街融御-9-10月"/>
        <s v="敏捷绿湖国际城-10月"/>
        <s v="金融街花溪小镇-10月"/>
        <s v="京北融创城-4月"/>
        <s v="奥园莲峰圣境-9月"/>
        <s v="碧桂园润杨溪谷-9月"/>
        <s v="恒地悦山湖-9月"/>
        <s v="越秀星汇海珠湾-9月"/>
        <s v="新世界凯粤湾&amp;天逸9-10月"/>
        <s v="广东保利品牌9-10月"/>
        <s v="广州融创万达文化旅游城-9-10月"/>
        <s v="电建泷悦长安-5月"/>
        <s v="深物业-10月"/>
        <s v="勤诚达前海世界-9-10月"/>
        <s v="碧桂园山湖城-10月"/>
        <s v="华远云和墅-10月"/>
        <s v="南沙珠江湾-10月"/>
        <s v="佳兆业城市广场-10月"/>
        <s v="奥园莲峰圣境10月电商"/>
        <s v="花悦台-9-10月"/>
        <s v="世茂璀璨天成-4月-5月"/>
        <s v="时代品牌-9月"/>
        <s v="新世界云逸-10月"/>
        <s v="顺鑫颐和天璟-9-11月"/>
        <s v="深业中城-10月"/>
        <s v="安宏基天曜-10月"/>
        <s v="南沙湾御苑-10-12月"/>
        <s v="珠江中国阙-3月"/>
        <s v="通州万国城MOMA-7月-12月"/>
        <s v="懋源·璟岳-7-9月"/>
        <s v="东亚尚院-4月-5月"/>
        <s v="国风长安-10月-11月"/>
        <s v="龙湖列车新城-10月"/>
        <s v="绿城大理桃花源-10月-11月"/>
        <s v="和悦华锦10-11月"/>
        <s v="孔雀城英国宫-11月"/>
        <s v="招商雍和府11-12月"/>
        <s v="链家网-9月"/>
        <s v="艾迪公园-11月"/>
        <s v="孔雀城智慧街区-11月"/>
        <s v="新文安孔雀城-11月"/>
        <s v="复地中心"/>
        <s v="紫郡蘭园-11-12月"/>
        <s v="万科七橡墅-11月"/>
        <s v="五矿名品-11-12月"/>
        <s v="港中旅海泉湾-11-12月"/>
        <s v="招商雍合府12月"/>
        <s v="御河壹号庄园-11月"/>
        <s v="八达岭孔雀城-11月"/>
        <s v="孔雀城公园海—10月"/>
        <s v="城建北京合院-11月"/>
        <s v="东亚尚院-11月-12月"/>
        <s v="温泉新都孔雀城"/>
        <s v="孔雀城-11月"/>
        <s v="大运河孔雀城-11月"/>
        <s v="湖畔天下-10月"/>
        <s v="古北尚郡-10月-11月"/>
        <s v="朗绿科技-11月"/>
        <s v="东方颐城-10月"/>
        <s v="中海金樾和著-3月-4月"/>
        <s v="新西塘孔雀城-10月"/>
        <s v="崇明三湘森林海尚11月"/>
        <s v="绿地天呈－11月"/>
        <s v="龙湖天璞-12月"/>
        <s v="保利玲珑公馆－11月"/>
        <s v="东亚威尼斯公馆-10月"/>
        <s v="八埭头滨江园-11月"/>
        <s v="新南浔孔雀城-12月"/>
        <s v="新西塘孔雀城-11月"/>
        <s v="禹洲雍贤府－10月"/>
        <s v="昌平拾景园-1-3月"/>
        <s v="熙悦林语-3-4月"/>
        <s v="葛洲坝玉兰花园-10月"/>
        <s v="原筑江南-12月"/>
        <s v="禹洲府－12月"/>
        <s v="禹洲雍贤府－12月"/>
        <s v="东亚威尼斯公馆-11月"/>
        <s v="九牧-9月"/>
        <s v="德立-9月"/>
        <s v="孔雀城大湖-5月"/>
        <s v="奥普-10月"/>
        <s v="三竺-7月"/>
        <s v="柏森-11月"/>
        <s v="必美-11月"/>
        <s v="安信-12月"/>
        <s v="星河时代-10月"/>
        <s v="天安云谷-10月"/>
        <s v="金融街融穗华府-11月"/>
        <s v="孔雀城悦澜湾-5月"/>
        <s v="景业东湖洲豪园-11-12月"/>
        <s v="时代天韵-9-10月"/>
        <s v="品秀星图9-10月"/>
        <s v="云峰原著-10月"/>
        <s v="尚东we家-11月"/>
        <s v="大夫山·尚东-11月"/>
        <s v="远洋华远天骄10-11月"/>
        <s v="南沙保利城-11月"/>
        <s v="新世界凯粤湾-11月"/>
        <s v="奥园莲峰圣境-7月"/>
        <s v="和悦华锦-5月"/>
        <s v="富力品牌10-12月"/>
        <s v="合景新鸿基泷景-11月-12月"/>
        <s v="龙光城-11月"/>
        <s v="美的云筑-11月"/>
        <s v="金地壹阅府-11月"/>
        <s v="时代天韵-10-11月"/>
        <s v="中国美林湖-10-12月"/>
        <s v="敏捷绿湖国际城-12月"/>
        <s v="越秀东坡-9-11月"/>
        <s v="花悦台-11-12月"/>
        <s v="富力盛悦府-4-6月"/>
        <s v="保利罗兰-11-12月"/>
        <s v="佳兆业未来城-10月"/>
        <s v="珠江铂世湾-12月"/>
        <s v="中交汇通中心-12月"/>
        <s v="中泰天境-12月"/>
        <s v="保利碧桂园公园大道-12月"/>
        <s v="香江翡翠绿洲（天赋）-11-12月"/>
        <s v="悦江上品-12-1"/>
        <s v="合景云溪四季-12月"/>
        <s v="碧桂园科慧花园-11-12月"/>
        <s v="鑫苑国际新城-4月-5月"/>
        <s v="龙湖双珑原著-11-12月"/>
        <s v="新光大中心—5月"/>
        <s v="中冶兴隆新城·红石郡-6月"/>
        <s v="丽景长安-5月-6月"/>
        <s v="东亚尚院-5月-6月"/>
        <s v="城建北京合院-1月"/>
        <s v="天润香墅湾-5月-6月"/>
        <s v="城建北京合院—6月"/>
        <s v="金地悦风华-5月"/>
        <s v="永清融创城-4月-5月"/>
        <s v="北京壹号庄园-6月"/>
        <s v="北京壹号庄园-5月"/>
        <s v="北京壹号院-5月"/>
        <s v="泰禾昌平拾景园-6月"/>
        <s v="八达岭孔雀城-6月"/>
        <s v="通州万国城MOMA-4月-5月（1）"/>
        <s v="东亚尚院-3月"/>
        <s v="天恒摩墅-6月"/>
        <s v="新光大中心—6月"/>
        <s v="孔雀城大湖-6月"/>
        <s v="万年广阳郡-6月"/>
        <s v="通州万国城MOMA-5月-6月"/>
        <s v="北大资源阅城-6月"/>
        <s v="铂悦山-5月"/>
        <s v="中海丽春湖墅-6月"/>
        <s v="中海京西里-6月"/>
        <s v="万科翡翠西湖-6月"/>
        <s v="中海丽春湖墅-6月 （1）"/>
        <s v="通州万国城MOMA-5月-6月CPM"/>
        <s v="上东金茂府-6月"/>
        <s v="信达蓝尊-1月"/>
        <s v="中国铁建香榭国际 -1月"/>
        <s v="禹洲雍贤府-3月"/>
        <s v="恒大海上威尼斯-3月"/>
        <s v="新西塘孔雀城-3月"/>
        <s v="新华联奥莱悦府-3月"/>
        <s v="翠湖天地-4月"/>
        <s v="领秀慧谷-3月"/>
        <s v="中国铁建香榭国际-3月"/>
        <s v="佳兆业君汇上品-3-4月"/>
        <s v="御澜雅苑-3月-4月"/>
        <s v="天和前滩时代-4月"/>
        <s v="绿地天呈-4月"/>
        <s v="新西塘孔雀城-4-6月"/>
        <s v="禹洲雍贤府－4月"/>
        <s v="青浦绿地中心-5月"/>
        <s v="大名城紫金九号-5月"/>
        <s v="凤凰城天境-5月"/>
        <s v="保利建工西郊锦庐－8月" u="1"/>
        <s v="广州融创万达文化旅游城-9月" u="1"/>
        <s v="光明金山府-7月" u="1"/>
        <s v="花悦台-10月" u="1"/>
        <s v="秀泰天地-9月份" u="1"/>
        <s v="广东保利品牌-10月" u="1"/>
        <s v="珠光御景壹号-7-8月" u="1"/>
      </sharedItems>
    </cacheField>
    <cacheField name="收入合同号" numFmtId="49">
      <sharedItems containsBlank="1"/>
    </cacheField>
    <cacheField name="收入金额" numFmtId="0">
      <sharedItems containsString="0" containsBlank="1" containsNumber="1" minValue="0.19" maxValue="0.19"/>
    </cacheField>
    <cacheField name="广告直客" numFmtId="0">
      <sharedItems containsString="0" containsBlank="1" containsNumber="1" containsInteger="1" minValue="43829" maxValue="43829"/>
    </cacheField>
    <cacheField name="广告代理" numFmtId="0">
      <sharedItems containsString="0" containsBlank="1" containsNumber="1" minValue="0.36738468594285723" maxValue="0.36738468594285723"/>
    </cacheField>
    <cacheField name="合同类型" numFmtId="0">
      <sharedItems containsNonDate="0" containsString="0" containsBlank="1"/>
    </cacheField>
    <cacheField name="开始日期" numFmtId="0">
      <sharedItems containsNonDate="0" containsString="0" containsBlank="1"/>
    </cacheField>
    <cacheField name="结束日期" numFmtId="0">
      <sharedItems containsNonDate="0" containsString="0" containsBlank="1"/>
    </cacheField>
    <cacheField name="归属部门" numFmtId="0">
      <sharedItems containsNonDate="0" containsString="0" containsBlank="1"/>
    </cacheField>
    <cacheField name="返点比例" numFmtId="9">
      <sharedItems containsString="0" containsBlank="1" containsNumber="1" minValue="0.1" maxValue="0.27"/>
    </cacheField>
    <cacheField name="成本是否抵扣返点基数（是/否）" numFmtId="0">
      <sharedItems containsBlank="1"/>
    </cacheField>
    <cacheField name="是否提供红字通知单" numFmtId="0">
      <sharedItems containsBlank="1"/>
    </cacheField>
    <cacheField name="---" numFmtId="176">
      <sharedItems containsString="0" containsBlank="1" containsNumber="1" minValue="161" maxValue="1190750"/>
    </cacheField>
    <cacheField name="类目ID" numFmtId="0">
      <sharedItems containsNonDate="0" containsString="0" containsBlank="1"/>
    </cacheField>
    <cacheField name="一级类目" numFmtId="0">
      <sharedItems containsNonDate="0" containsString="0" containsBlank="1"/>
    </cacheField>
    <cacheField name="二级类目" numFmtId="0">
      <sharedItems containsNonDate="0" containsString="0" containsBlank="1"/>
    </cacheField>
    <cacheField name="三级类目" numFmtId="0">
      <sharedItems containsNonDate="0" containsString="0" containsBlank="1"/>
    </cacheField>
    <cacheField name="申请金额" numFmtId="0">
      <sharedItems containsNonDate="0" containsString="0" containsBlank="1"/>
    </cacheField>
    <cacheField name="发票类别" numFmtId="0">
      <sharedItems containsNonDate="0" containsString="0" containsBlank="1"/>
    </cacheField>
    <cacheField name="增值税发票税率" numFmtId="0">
      <sharedItems containsNonDate="0" containsString="0" containsBlank="1"/>
    </cacheField>
    <cacheField name="个人所得税金额" numFmtId="0">
      <sharedItems containsNonDate="0" containsString="0" containsBlank="1"/>
    </cacheField>
    <cacheField name="公司总成本_x000a_（含增值税）" numFmtId="0">
      <sharedItems containsNonDate="0" containsString="0" containsBlank="1"/>
    </cacheField>
    <cacheField name="公司总成本_x000a_（不含增值税）" numFmtId="0">
      <sharedItems containsNonDate="0" containsString="0" containsBlank="1"/>
    </cacheField>
    <cacheField name="有效期起" numFmtId="14">
      <sharedItems containsNonDate="0" containsString="0" containsBlank="1"/>
    </cacheField>
    <cacheField name="有效期止" numFmtId="0">
      <sharedItems containsNonDate="0" containsString="0" containsBlank="1"/>
    </cacheField>
    <cacheField name="预算科目" numFmtId="0">
      <sharedItems containsBlank="1"/>
    </cacheField>
    <cacheField name="预算成本中心" numFmtId="0">
      <sharedItems containsBlank="1"/>
    </cacheField>
    <cacheField name="备注" numFmtId="0">
      <sharedItems containsNonDate="0" containsString="0" containsBlank="1"/>
    </cacheField>
    <cacheField name="---2" numFmtId="9">
      <sharedItems containsString="0" containsBlank="1" containsNumber="1" minValue="0.11555842281025644" maxValue="0.73831133152000006"/>
    </cacheField>
    <cacheField name="类目ID2" numFmtId="0">
      <sharedItems containsSemiMixedTypes="0" containsString="0" containsNumber="1" containsInteger="1" minValue="10" maxValue="253"/>
    </cacheField>
    <cacheField name="一级类目2" numFmtId="0">
      <sharedItems/>
    </cacheField>
    <cacheField name="二级类目2" numFmtId="0">
      <sharedItems/>
    </cacheField>
    <cacheField name="三级类目2" numFmtId="0">
      <sharedItems containsBlank="1"/>
    </cacheField>
    <cacheField name="实际执行金额" numFmtId="176">
      <sharedItems containsSemiMixedTypes="0" containsString="0" containsNumber="1" minValue="61.600000000000009" maxValue="605921"/>
    </cacheField>
    <cacheField name="执行期起" numFmtId="14">
      <sharedItems containsSemiMixedTypes="0" containsNonDate="0" containsDate="1" containsString="0" minDate="2017-12-30T00:00:00" maxDate="2019-10-29T00:00:00"/>
    </cacheField>
    <cacheField name="执行期止" numFmtId="14">
      <sharedItems containsNonDate="0" containsDate="1" containsString="0" containsBlank="1" minDate="2017-12-30T00:00:00" maxDate="2019-10-29T00:00:00"/>
    </cacheField>
    <cacheField name="供应商名称" numFmtId="0">
      <sharedItems/>
    </cacheField>
    <cacheField name="合同号" numFmtId="0">
      <sharedItems containsNonDate="0" containsString="0" containsBlank="1"/>
    </cacheField>
    <cacheField name="备注2" numFmtId="0">
      <sharedItems containsBlank="1"/>
    </cacheField>
    <cacheField name="立项剩余金额" numFmtId="0">
      <sharedItems containsString="0" containsBlank="1" containsNumber="1" minValue="-3524.6499999999942" maxValue="478197.3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37">
  <r>
    <n v="1"/>
    <s v="李一飞"/>
    <x v="0"/>
    <s v="032674"/>
    <m/>
    <m/>
    <m/>
    <m/>
    <m/>
    <m/>
    <m/>
    <n v="0.21"/>
    <s v="否"/>
    <s v="是"/>
    <n v="30000"/>
    <m/>
    <m/>
    <m/>
    <m/>
    <m/>
    <m/>
    <m/>
    <m/>
    <m/>
    <m/>
    <m/>
    <m/>
    <s v="产品成本-广告营销服务费用"/>
    <s v="华北销售中心"/>
    <m/>
    <n v="0.26201000000000002"/>
    <n v="85"/>
    <s v="线上素材制作"/>
    <s v="视频拍摄"/>
    <s v="公司"/>
    <n v="30000"/>
    <d v="2018-04-01T00:00:00"/>
    <d v="2018-04-01T00:00:00"/>
    <s v="北京红视野数字科技有限公司"/>
    <s v="10219Genr1805074"/>
    <m/>
    <n v="0"/>
    <b v="0"/>
    <b v="0"/>
  </r>
  <r>
    <n v="2"/>
    <s v="李一飞"/>
    <x v="1"/>
    <s v="032755、032737"/>
    <m/>
    <m/>
    <m/>
    <m/>
    <m/>
    <m/>
    <m/>
    <n v="0.22"/>
    <s v="否"/>
    <s v="否"/>
    <n v="50000"/>
    <m/>
    <m/>
    <m/>
    <m/>
    <m/>
    <m/>
    <m/>
    <m/>
    <m/>
    <m/>
    <m/>
    <m/>
    <s v="产品成本-广告营销服务费用"/>
    <s v="华北销售中心"/>
    <m/>
    <n v="0.30837753846153848"/>
    <n v="85"/>
    <s v="线上素材制作"/>
    <s v="视频拍摄"/>
    <s v="公司"/>
    <n v="44997"/>
    <d v="2018-04-01T00:00:00"/>
    <d v="2018-04-01T00:00:00"/>
    <s v="威普视觉文化传媒（北京）有限公司"/>
    <s v="10219Genr1805076"/>
    <m/>
    <n v="5003"/>
    <b v="0"/>
    <b v="0"/>
  </r>
  <r>
    <n v="3"/>
    <s v="李一飞"/>
    <x v="2"/>
    <s v="032549"/>
    <m/>
    <m/>
    <m/>
    <m/>
    <m/>
    <m/>
    <m/>
    <n v="0.26"/>
    <s v="否"/>
    <s v="是"/>
    <n v="59000"/>
    <m/>
    <m/>
    <m/>
    <m/>
    <m/>
    <m/>
    <m/>
    <m/>
    <m/>
    <m/>
    <m/>
    <m/>
    <s v="产品成本-广告营销服务费用"/>
    <s v="华北销售中心"/>
    <m/>
    <n v="0.41148745098039213"/>
    <n v="89"/>
    <s v="线上素材制作"/>
    <s v="直播"/>
    <s v="公司"/>
    <n v="59000"/>
    <d v="2018-04-25T00:00:00"/>
    <d v="2018-04-25T00:00:00"/>
    <s v="北京诺金文化传媒有限公司"/>
    <s v="10219Genr1805079"/>
    <m/>
    <n v="0"/>
    <b v="0"/>
    <b v="0"/>
  </r>
  <r>
    <n v="4"/>
    <s v="李一飞"/>
    <x v="3"/>
    <s v="032551"/>
    <m/>
    <m/>
    <m/>
    <m/>
    <m/>
    <m/>
    <m/>
    <n v="0.1"/>
    <s v="否"/>
    <s v="是"/>
    <n v="35000"/>
    <m/>
    <m/>
    <m/>
    <m/>
    <m/>
    <m/>
    <m/>
    <m/>
    <m/>
    <m/>
    <m/>
    <m/>
    <s v="产品成本-广告营销服务费用"/>
    <s v="华北销售中心"/>
    <m/>
    <n v="0.19693333333333332"/>
    <n v="85"/>
    <s v="线上素材制作"/>
    <s v="视频拍摄"/>
    <s v="公司"/>
    <n v="19800"/>
    <d v="2018-04-01T00:00:00"/>
    <d v="2018-04-30T00:00:00"/>
    <s v="北京爱梦林文化传媒有限公司"/>
    <s v="102无合同"/>
    <m/>
    <n v="13000"/>
    <b v="0"/>
    <b v="0"/>
  </r>
  <r>
    <n v="4"/>
    <s v="李一飞"/>
    <x v="3"/>
    <m/>
    <m/>
    <m/>
    <m/>
    <m/>
    <m/>
    <m/>
    <m/>
    <m/>
    <m/>
    <m/>
    <m/>
    <m/>
    <m/>
    <m/>
    <m/>
    <m/>
    <m/>
    <m/>
    <m/>
    <m/>
    <m/>
    <m/>
    <m/>
    <m/>
    <m/>
    <m/>
    <m/>
    <n v="92"/>
    <s v="线上素材制作"/>
    <s v="撰稿"/>
    <s v="公司"/>
    <n v="2200"/>
    <d v="2018-04-01T00:00:00"/>
    <d v="2018-04-30T00:00:00"/>
    <s v="易美传播有限公司"/>
    <s v="102无合同"/>
    <m/>
    <m/>
    <b v="1"/>
    <b v="1"/>
  </r>
  <r>
    <n v="5"/>
    <s v="李一飞"/>
    <x v="4"/>
    <s v="032428"/>
    <m/>
    <m/>
    <m/>
    <m/>
    <m/>
    <m/>
    <m/>
    <n v="0.15"/>
    <s v="否"/>
    <s v="是"/>
    <n v="45000"/>
    <m/>
    <m/>
    <m/>
    <m/>
    <m/>
    <m/>
    <m/>
    <m/>
    <m/>
    <m/>
    <m/>
    <m/>
    <s v="产品成本-广告营销服务费用"/>
    <s v="华北销售中心"/>
    <m/>
    <n v="0.20681071428571429"/>
    <n v="92"/>
    <s v="线上素材制作"/>
    <s v="撰稿"/>
    <s v="公司"/>
    <n v="1500"/>
    <d v="2018-05-01T00:00:00"/>
    <d v="2018-06-30T00:00:00"/>
    <s v="北京爱梦林文化传媒有限公司"/>
    <s v="102无合同"/>
    <m/>
    <n v="6320"/>
    <b v="0"/>
    <b v="0"/>
  </r>
  <r>
    <n v="5"/>
    <s v="李一飞"/>
    <x v="4"/>
    <m/>
    <m/>
    <m/>
    <m/>
    <m/>
    <m/>
    <m/>
    <m/>
    <m/>
    <m/>
    <m/>
    <m/>
    <m/>
    <m/>
    <m/>
    <m/>
    <m/>
    <m/>
    <m/>
    <m/>
    <m/>
    <m/>
    <m/>
    <m/>
    <m/>
    <m/>
    <m/>
    <m/>
    <n v="67"/>
    <s v="线上传播（非地产）"/>
    <s v="KOL发稿"/>
    <s v="公司"/>
    <n v="19180"/>
    <d v="2018-05-01T00:00:00"/>
    <d v="2018-06-30T00:00:00"/>
    <s v="济南华服信息技术服务有限公司"/>
    <s v="102无合同"/>
    <m/>
    <m/>
    <b v="1"/>
    <b v="1"/>
  </r>
  <r>
    <n v="5"/>
    <s v="李一飞"/>
    <x v="4"/>
    <m/>
    <m/>
    <m/>
    <m/>
    <m/>
    <m/>
    <m/>
    <m/>
    <m/>
    <m/>
    <m/>
    <m/>
    <m/>
    <m/>
    <m/>
    <m/>
    <m/>
    <m/>
    <m/>
    <m/>
    <m/>
    <m/>
    <m/>
    <m/>
    <m/>
    <m/>
    <m/>
    <m/>
    <n v="67"/>
    <s v="线上传播（非地产）"/>
    <s v="KOL发稿"/>
    <s v="公司"/>
    <n v="18000"/>
    <d v="2018-05-01T00:00:00"/>
    <d v="2018-06-30T00:00:00"/>
    <s v="北京意在创广告有限公司"/>
    <s v="102无合同"/>
    <m/>
    <m/>
    <b v="1"/>
    <b v="1"/>
  </r>
  <r>
    <n v="6"/>
    <s v="李一飞"/>
    <x v="5"/>
    <s v="032360"/>
    <m/>
    <m/>
    <m/>
    <m/>
    <m/>
    <m/>
    <m/>
    <n v="0.26729999999999998"/>
    <s v="否"/>
    <s v="是"/>
    <n v="20000"/>
    <m/>
    <m/>
    <m/>
    <m/>
    <m/>
    <m/>
    <m/>
    <m/>
    <m/>
    <m/>
    <m/>
    <m/>
    <s v="产品成本-广告营销服务费用"/>
    <s v="华北销售中心"/>
    <m/>
    <n v="0.307679308908686"/>
    <n v="85"/>
    <s v="线上素材制作"/>
    <s v="视频拍摄"/>
    <s v="公司"/>
    <n v="13000"/>
    <d v="2018-04-18T00:00:00"/>
    <d v="2018-04-18T00:00:00"/>
    <s v="北京国士无双影视传媒有限公司"/>
    <s v="102"/>
    <m/>
    <n v="7000"/>
    <b v="0"/>
    <b v="0"/>
  </r>
  <r>
    <n v="7"/>
    <s v="李一飞"/>
    <x v="6"/>
    <s v="032597、032684"/>
    <m/>
    <m/>
    <m/>
    <m/>
    <m/>
    <m/>
    <m/>
    <n v="0.2"/>
    <s v="否"/>
    <s v="是"/>
    <n v="890000"/>
    <m/>
    <m/>
    <m/>
    <m/>
    <m/>
    <m/>
    <m/>
    <m/>
    <m/>
    <m/>
    <m/>
    <m/>
    <s v="产品成本-广告营销服务费用"/>
    <s v="华北销售中心"/>
    <m/>
    <n v="0.38843333333333335"/>
    <n v="9"/>
    <s v="户外投放（非地产）"/>
    <s v="楼宇LED大屏"/>
    <m/>
    <n v="120000"/>
    <d v="2018-05-13T00:00:00"/>
    <d v="2018-05-13T00:00:00"/>
    <s v="上海霓玺计算机科技有限公司"/>
    <s v="10735Genr1805014"/>
    <s v="上海环球港 环球双塔LED幕墙"/>
    <n v="107683"/>
    <b v="0"/>
    <b v="0"/>
  </r>
  <r>
    <n v="7"/>
    <s v="李一飞"/>
    <x v="6"/>
    <m/>
    <m/>
    <m/>
    <m/>
    <m/>
    <m/>
    <m/>
    <m/>
    <m/>
    <m/>
    <m/>
    <m/>
    <m/>
    <m/>
    <m/>
    <m/>
    <m/>
    <m/>
    <m/>
    <m/>
    <m/>
    <m/>
    <m/>
    <m/>
    <m/>
    <m/>
    <m/>
    <m/>
    <n v="85"/>
    <s v="线上素材制作"/>
    <s v="视频拍摄"/>
    <s v="公司"/>
    <n v="84959"/>
    <d v="2018-06-10T00:00:00"/>
    <d v="2018-06-30T00:00:00"/>
    <s v="威普视觉文化传媒（北京）有限公司"/>
    <s v="10719Genr1807047"/>
    <m/>
    <m/>
    <b v="1"/>
    <b v="1"/>
  </r>
  <r>
    <n v="7"/>
    <s v="李一飞"/>
    <x v="6"/>
    <m/>
    <m/>
    <m/>
    <m/>
    <m/>
    <m/>
    <m/>
    <m/>
    <m/>
    <m/>
    <m/>
    <m/>
    <m/>
    <m/>
    <m/>
    <m/>
    <m/>
    <m/>
    <m/>
    <m/>
    <m/>
    <m/>
    <m/>
    <m/>
    <m/>
    <m/>
    <m/>
    <m/>
    <n v="128"/>
    <s v="线下活动（非地产）"/>
    <s v="场地租赁"/>
    <m/>
    <n v="25000"/>
    <d v="2018-06-20T00:00:00"/>
    <d v="2018-06-20T00:00:00"/>
    <s v="北京市华远置业有限公司"/>
    <s v="107"/>
    <m/>
    <m/>
    <b v="1"/>
    <b v="1"/>
  </r>
  <r>
    <n v="7"/>
    <s v="李一飞"/>
    <x v="6"/>
    <m/>
    <m/>
    <m/>
    <m/>
    <m/>
    <m/>
    <m/>
    <m/>
    <m/>
    <m/>
    <m/>
    <m/>
    <m/>
    <m/>
    <m/>
    <m/>
    <m/>
    <m/>
    <m/>
    <m/>
    <m/>
    <m/>
    <m/>
    <m/>
    <m/>
    <m/>
    <m/>
    <m/>
    <n v="129"/>
    <s v="线下活动（非地产）"/>
    <s v="会场搭建及服务"/>
    <m/>
    <n v="42908"/>
    <d v="2018-06-20T00:00:00"/>
    <d v="2018-06-20T00:00:00"/>
    <s v="北京展览馆莫斯科餐厅"/>
    <s v="107"/>
    <m/>
    <m/>
    <b v="1"/>
    <b v="1"/>
  </r>
  <r>
    <n v="7"/>
    <s v="李一飞"/>
    <x v="6"/>
    <m/>
    <m/>
    <m/>
    <m/>
    <m/>
    <m/>
    <m/>
    <m/>
    <m/>
    <m/>
    <m/>
    <m/>
    <m/>
    <m/>
    <m/>
    <m/>
    <m/>
    <m/>
    <m/>
    <m/>
    <m/>
    <m/>
    <m/>
    <m/>
    <m/>
    <m/>
    <m/>
    <m/>
    <n v="67"/>
    <s v="线上传播（非地产）"/>
    <s v="KOL发稿"/>
    <s v="公司"/>
    <n v="31200"/>
    <d v="2018-07-20T00:00:00"/>
    <d v="2018-07-20T00:00:00"/>
    <s v="济南华服信息技术服务有限公司"/>
    <s v="107"/>
    <m/>
    <m/>
    <b v="1"/>
    <b v="1"/>
  </r>
  <r>
    <n v="7"/>
    <s v="李一飞"/>
    <x v="6"/>
    <m/>
    <m/>
    <m/>
    <m/>
    <m/>
    <m/>
    <m/>
    <m/>
    <m/>
    <m/>
    <m/>
    <m/>
    <m/>
    <m/>
    <m/>
    <m/>
    <m/>
    <m/>
    <m/>
    <m/>
    <m/>
    <m/>
    <m/>
    <m/>
    <m/>
    <m/>
    <m/>
    <m/>
    <n v="129"/>
    <s v="线下活动（非地产）"/>
    <s v="会场搭建及服务"/>
    <m/>
    <n v="274351"/>
    <d v="2018-06-20T00:00:00"/>
    <d v="2018-06-20T00:00:00"/>
    <s v="北京诺金文化传媒有限公司"/>
    <s v="10719Genr1808057"/>
    <m/>
    <m/>
    <b v="1"/>
    <b v="1"/>
  </r>
  <r>
    <n v="7"/>
    <s v="李一飞"/>
    <x v="6"/>
    <m/>
    <m/>
    <m/>
    <m/>
    <m/>
    <m/>
    <m/>
    <m/>
    <m/>
    <m/>
    <m/>
    <m/>
    <m/>
    <m/>
    <m/>
    <m/>
    <m/>
    <m/>
    <m/>
    <m/>
    <m/>
    <m/>
    <m/>
    <m/>
    <m/>
    <m/>
    <m/>
    <m/>
    <n v="129"/>
    <s v="线下活动（非地产）"/>
    <s v="会场搭建及服务"/>
    <m/>
    <n v="90649"/>
    <d v="2018-06-20T00:00:00"/>
    <d v="2018-06-20T00:00:00"/>
    <s v="北京诺金文化传媒有限公司"/>
    <s v="10719Genr1808057-01"/>
    <m/>
    <m/>
    <b v="1"/>
    <b v="1"/>
  </r>
  <r>
    <n v="7"/>
    <s v="李一飞"/>
    <x v="6"/>
    <m/>
    <m/>
    <m/>
    <m/>
    <m/>
    <m/>
    <m/>
    <m/>
    <m/>
    <m/>
    <m/>
    <m/>
    <m/>
    <m/>
    <m/>
    <m/>
    <m/>
    <m/>
    <m/>
    <m/>
    <m/>
    <m/>
    <m/>
    <m/>
    <m/>
    <m/>
    <m/>
    <m/>
    <n v="67"/>
    <s v="线上传播（非地产）"/>
    <s v="KOL发稿"/>
    <s v="公司"/>
    <n v="30000"/>
    <d v="2018-07-01T00:00:00"/>
    <d v="2018-07-01T00:00:00"/>
    <s v="北京集媒互动科技股份有限公司"/>
    <s v="10719Genr1808053"/>
    <m/>
    <m/>
    <b v="1"/>
    <b v="1"/>
  </r>
  <r>
    <n v="7"/>
    <s v="李一飞"/>
    <x v="6"/>
    <m/>
    <m/>
    <m/>
    <m/>
    <m/>
    <m/>
    <m/>
    <m/>
    <m/>
    <m/>
    <m/>
    <m/>
    <m/>
    <m/>
    <m/>
    <m/>
    <m/>
    <m/>
    <m/>
    <m/>
    <m/>
    <m/>
    <m/>
    <m/>
    <m/>
    <m/>
    <m/>
    <m/>
    <n v="67"/>
    <s v="线上传播（非地产）"/>
    <s v="KOL发稿"/>
    <s v="公司"/>
    <n v="13250"/>
    <d v="2018-07-01T00:00:00"/>
    <d v="2018-07-31T00:00:00"/>
    <s v="北京万能的大熊信息咨询有限公司"/>
    <s v="107无合同"/>
    <m/>
    <m/>
    <b v="1"/>
    <b v="1"/>
  </r>
  <r>
    <n v="7"/>
    <s v="李一飞"/>
    <x v="6"/>
    <m/>
    <m/>
    <m/>
    <m/>
    <m/>
    <m/>
    <m/>
    <m/>
    <m/>
    <m/>
    <m/>
    <m/>
    <m/>
    <m/>
    <m/>
    <m/>
    <m/>
    <m/>
    <m/>
    <m/>
    <m/>
    <m/>
    <m/>
    <m/>
    <m/>
    <m/>
    <m/>
    <m/>
    <n v="85"/>
    <s v="线上素材制作"/>
    <s v="视频拍摄"/>
    <s v="公司"/>
    <n v="70000"/>
    <d v="2018-07-06T00:00:00"/>
    <d v="2018-07-06T00:00:00"/>
    <s v="北京国士无双影视传媒有限公司"/>
    <s v="10719Genr1809062"/>
    <m/>
    <m/>
    <b v="1"/>
    <b v="1"/>
  </r>
  <r>
    <n v="8"/>
    <s v="李一飞"/>
    <x v="7"/>
    <s v="032788"/>
    <m/>
    <m/>
    <m/>
    <m/>
    <m/>
    <m/>
    <m/>
    <n v="0.2"/>
    <s v="否"/>
    <s v="是"/>
    <n v="1060000"/>
    <m/>
    <m/>
    <m/>
    <m/>
    <m/>
    <m/>
    <m/>
    <m/>
    <m/>
    <m/>
    <m/>
    <m/>
    <s v="产品成本-广告营销服务费用"/>
    <s v="华北销售中心"/>
    <m/>
    <n v="0.41846666666666665"/>
    <n v="128"/>
    <s v="线下活动（非地产）"/>
    <s v="场地租赁"/>
    <m/>
    <n v="89337.600000000006"/>
    <d v="2018-05-12T00:00:00"/>
    <d v="2018-05-13T00:00:00"/>
    <s v="北京安特维奥文化交流咨询有限公司"/>
    <s v="10719Genr1808021"/>
    <m/>
    <n v="3322.3999999999069"/>
    <b v="0"/>
    <b v="0"/>
  </r>
  <r>
    <n v="8"/>
    <s v="李一飞"/>
    <x v="7"/>
    <m/>
    <m/>
    <m/>
    <m/>
    <m/>
    <m/>
    <m/>
    <m/>
    <m/>
    <m/>
    <m/>
    <m/>
    <m/>
    <m/>
    <m/>
    <m/>
    <m/>
    <m/>
    <m/>
    <m/>
    <m/>
    <m/>
    <m/>
    <m/>
    <m/>
    <m/>
    <m/>
    <m/>
    <n v="8"/>
    <s v="户外投放（非地产）"/>
    <s v="机场"/>
    <s v="制作费用"/>
    <n v="5040"/>
    <d v="2018-05-12T00:00:00"/>
    <d v="2018-05-13T00:00:00"/>
    <s v="北京首都机场广告有限公司"/>
    <s v="107无合同"/>
    <m/>
    <m/>
    <b v="1"/>
    <b v="1"/>
  </r>
  <r>
    <n v="8"/>
    <s v="李一飞"/>
    <x v="7"/>
    <m/>
    <m/>
    <m/>
    <m/>
    <m/>
    <m/>
    <m/>
    <m/>
    <m/>
    <m/>
    <m/>
    <m/>
    <m/>
    <m/>
    <m/>
    <m/>
    <m/>
    <m/>
    <m/>
    <m/>
    <m/>
    <m/>
    <m/>
    <m/>
    <m/>
    <m/>
    <m/>
    <m/>
    <n v="129"/>
    <s v="线下活动（非地产）"/>
    <s v="会场搭建及服务"/>
    <m/>
    <n v="583000"/>
    <d v="2018-05-12T00:00:00"/>
    <d v="2018-05-13T00:00:00"/>
    <s v="北京诺金文化传媒有限公司"/>
    <s v="10719Genr1807043"/>
    <m/>
    <m/>
    <b v="1"/>
    <b v="1"/>
  </r>
  <r>
    <n v="8"/>
    <s v="李一飞"/>
    <x v="7"/>
    <m/>
    <m/>
    <m/>
    <m/>
    <m/>
    <m/>
    <m/>
    <m/>
    <m/>
    <m/>
    <m/>
    <m/>
    <m/>
    <m/>
    <m/>
    <m/>
    <m/>
    <m/>
    <m/>
    <m/>
    <m/>
    <m/>
    <m/>
    <m/>
    <m/>
    <m/>
    <m/>
    <m/>
    <n v="33"/>
    <s v="明星/嘉宾邀请"/>
    <s v="其他嘉宾"/>
    <m/>
    <n v="60000"/>
    <d v="2018-05-12T00:00:00"/>
    <d v="2018-05-13T00:00:00"/>
    <s v="北京诺金文化传媒有限公司"/>
    <s v="10719Genr1807043"/>
    <s v="陆维梁"/>
    <m/>
    <b v="1"/>
    <b v="1"/>
  </r>
  <r>
    <n v="8"/>
    <s v="李一飞"/>
    <x v="7"/>
    <m/>
    <m/>
    <m/>
    <m/>
    <m/>
    <m/>
    <m/>
    <m/>
    <m/>
    <m/>
    <m/>
    <m/>
    <m/>
    <m/>
    <m/>
    <m/>
    <m/>
    <m/>
    <m/>
    <m/>
    <m/>
    <m/>
    <m/>
    <m/>
    <m/>
    <m/>
    <m/>
    <m/>
    <n v="46"/>
    <s v="明星/嘉宾邀请"/>
    <s v="袁硕"/>
    <m/>
    <n v="170000"/>
    <d v="2018-05-12T00:00:00"/>
    <d v="2018-05-13T00:00:00"/>
    <s v="北京诺金文化传媒有限公司"/>
    <s v="10719Genr1807043"/>
    <m/>
    <m/>
    <b v="1"/>
    <b v="1"/>
  </r>
  <r>
    <n v="8"/>
    <s v="李一飞"/>
    <x v="7"/>
    <m/>
    <m/>
    <m/>
    <m/>
    <m/>
    <m/>
    <m/>
    <m/>
    <m/>
    <m/>
    <m/>
    <m/>
    <m/>
    <m/>
    <m/>
    <m/>
    <m/>
    <m/>
    <m/>
    <m/>
    <m/>
    <m/>
    <m/>
    <m/>
    <m/>
    <m/>
    <m/>
    <m/>
    <n v="33"/>
    <s v="明星/嘉宾邀请"/>
    <s v="其他嘉宾"/>
    <m/>
    <n v="30000"/>
    <d v="2018-05-12T00:00:00"/>
    <d v="2018-05-13T00:00:00"/>
    <s v="北京诺金文化传媒有限公司"/>
    <s v="10719Genr1807043"/>
    <s v="窦立国"/>
    <m/>
    <b v="1"/>
    <b v="1"/>
  </r>
  <r>
    <n v="8"/>
    <s v="李一飞"/>
    <x v="7"/>
    <m/>
    <m/>
    <m/>
    <m/>
    <m/>
    <m/>
    <m/>
    <m/>
    <m/>
    <m/>
    <m/>
    <m/>
    <m/>
    <m/>
    <m/>
    <m/>
    <m/>
    <m/>
    <m/>
    <m/>
    <m/>
    <m/>
    <m/>
    <m/>
    <m/>
    <m/>
    <m/>
    <m/>
    <n v="92"/>
    <s v="线上素材制作"/>
    <s v="撰稿"/>
    <s v="公司"/>
    <n v="30000"/>
    <d v="2018-05-12T00:00:00"/>
    <d v="2018-05-13T00:00:00"/>
    <s v="北京诺金文化传媒有限公司"/>
    <s v="10719Genr1807043"/>
    <m/>
    <m/>
    <b v="1"/>
    <b v="1"/>
  </r>
  <r>
    <n v="8"/>
    <s v="李一飞"/>
    <x v="7"/>
    <m/>
    <m/>
    <m/>
    <m/>
    <m/>
    <m/>
    <m/>
    <m/>
    <m/>
    <m/>
    <m/>
    <m/>
    <m/>
    <m/>
    <m/>
    <m/>
    <m/>
    <m/>
    <m/>
    <m/>
    <m/>
    <m/>
    <m/>
    <m/>
    <m/>
    <m/>
    <m/>
    <m/>
    <n v="67"/>
    <s v="线上传播（非地产）"/>
    <s v="KOL发稿"/>
    <s v="公司"/>
    <n v="87000"/>
    <d v="2018-05-12T00:00:00"/>
    <d v="2018-05-13T00:00:00"/>
    <s v="北京诺金文化传媒有限公司"/>
    <s v="10719Genr1807043"/>
    <m/>
    <m/>
    <b v="1"/>
    <b v="1"/>
  </r>
  <r>
    <n v="8"/>
    <s v="李一飞"/>
    <x v="7"/>
    <m/>
    <m/>
    <m/>
    <m/>
    <m/>
    <m/>
    <m/>
    <m/>
    <m/>
    <m/>
    <m/>
    <m/>
    <m/>
    <m/>
    <m/>
    <m/>
    <m/>
    <m/>
    <m/>
    <m/>
    <m/>
    <m/>
    <m/>
    <m/>
    <m/>
    <m/>
    <m/>
    <m/>
    <n v="67"/>
    <s v="线上传播（非地产）"/>
    <s v="KOL发稿"/>
    <s v="公司"/>
    <n v="2300"/>
    <d v="2018-05-12T00:00:00"/>
    <d v="2018-05-13T00:00:00"/>
    <s v="北京凝聚众志营销策划有限公司"/>
    <s v="107无合同"/>
    <m/>
    <m/>
    <b v="1"/>
    <b v="1"/>
  </r>
  <r>
    <n v="9"/>
    <s v="李一飞"/>
    <x v="8"/>
    <s v="032652"/>
    <m/>
    <m/>
    <m/>
    <m/>
    <m/>
    <m/>
    <m/>
    <n v="0.16"/>
    <s v="否"/>
    <s v="是"/>
    <n v="1635000"/>
    <m/>
    <m/>
    <m/>
    <m/>
    <m/>
    <m/>
    <m/>
    <m/>
    <m/>
    <m/>
    <m/>
    <m/>
    <s v="产品成本-广告营销服务费用"/>
    <s v="华北销售中心"/>
    <m/>
    <n v="0.53939999999999999"/>
    <n v="45"/>
    <s v="明星/嘉宾邀请"/>
    <s v="武大靖"/>
    <m/>
    <n v="448050"/>
    <d v="2018-05-05T00:00:00"/>
    <d v="2018-05-05T00:00:00"/>
    <s v="九江大靖文化传播工作室"/>
    <s v="10519Genr1805019"/>
    <m/>
    <n v="24050"/>
    <b v="0"/>
    <b v="0"/>
  </r>
  <r>
    <n v="9"/>
    <s v="李一飞"/>
    <x v="8"/>
    <m/>
    <m/>
    <m/>
    <m/>
    <m/>
    <m/>
    <m/>
    <m/>
    <m/>
    <m/>
    <m/>
    <m/>
    <m/>
    <m/>
    <m/>
    <m/>
    <m/>
    <m/>
    <m/>
    <m/>
    <m/>
    <m/>
    <m/>
    <m/>
    <m/>
    <m/>
    <m/>
    <m/>
    <n v="45"/>
    <s v="明星/嘉宾邀请"/>
    <s v="武大靖"/>
    <m/>
    <n v="106000"/>
    <d v="2018-05-05T00:00:00"/>
    <d v="2018-05-05T00:00:00"/>
    <s v="海南赢德体育发展有限公司"/>
    <s v="10519Genr1805019"/>
    <m/>
    <m/>
    <b v="1"/>
    <b v="1"/>
  </r>
  <r>
    <n v="9"/>
    <s v="李一飞"/>
    <x v="8"/>
    <m/>
    <m/>
    <m/>
    <m/>
    <m/>
    <m/>
    <m/>
    <m/>
    <m/>
    <m/>
    <m/>
    <m/>
    <m/>
    <m/>
    <m/>
    <m/>
    <m/>
    <m/>
    <m/>
    <m/>
    <m/>
    <m/>
    <m/>
    <m/>
    <m/>
    <m/>
    <m/>
    <m/>
    <n v="62"/>
    <s v="奖金/红包"/>
    <s v="奖金"/>
    <m/>
    <n v="1000000"/>
    <d v="2018-05-05T00:00:00"/>
    <d v="2018-05-05T00:00:00"/>
    <s v="刘瑀"/>
    <s v="10519Genr1805020"/>
    <m/>
    <m/>
    <b v="1"/>
    <b v="1"/>
  </r>
  <r>
    <n v="9"/>
    <s v="李一飞"/>
    <x v="8"/>
    <m/>
    <m/>
    <m/>
    <m/>
    <m/>
    <m/>
    <m/>
    <m/>
    <m/>
    <m/>
    <m/>
    <m/>
    <m/>
    <m/>
    <m/>
    <m/>
    <m/>
    <m/>
    <m/>
    <m/>
    <m/>
    <m/>
    <m/>
    <m/>
    <m/>
    <m/>
    <m/>
    <m/>
    <n v="89"/>
    <s v="线上素材制作"/>
    <s v="直播"/>
    <s v="公司"/>
    <n v="45000"/>
    <d v="2018-05-05T00:00:00"/>
    <d v="2018-05-05T00:00:00"/>
    <s v="北京就匠子文化传媒有限公司"/>
    <s v="10519Genr1805018"/>
    <m/>
    <m/>
    <b v="1"/>
    <b v="1"/>
  </r>
  <r>
    <n v="9"/>
    <s v="李一飞"/>
    <x v="8"/>
    <m/>
    <m/>
    <m/>
    <m/>
    <m/>
    <m/>
    <m/>
    <m/>
    <m/>
    <m/>
    <m/>
    <m/>
    <m/>
    <m/>
    <m/>
    <m/>
    <m/>
    <m/>
    <m/>
    <m/>
    <m/>
    <m/>
    <m/>
    <m/>
    <m/>
    <m/>
    <m/>
    <m/>
    <n v="133"/>
    <s v="其他"/>
    <s v="公证服务"/>
    <m/>
    <n v="6700"/>
    <d v="2018-05-05T00:00:00"/>
    <d v="2018-05-05T00:00:00"/>
    <s v="北京市国信公证处"/>
    <s v="105无合同"/>
    <m/>
    <m/>
    <b v="1"/>
    <b v="1"/>
  </r>
  <r>
    <n v="9"/>
    <s v="李一飞"/>
    <x v="8"/>
    <m/>
    <m/>
    <m/>
    <m/>
    <m/>
    <m/>
    <m/>
    <m/>
    <m/>
    <m/>
    <m/>
    <m/>
    <m/>
    <m/>
    <m/>
    <m/>
    <m/>
    <m/>
    <m/>
    <m/>
    <m/>
    <m/>
    <m/>
    <m/>
    <m/>
    <m/>
    <m/>
    <m/>
    <n v="54"/>
    <s v="商品采购"/>
    <s v="活动物料"/>
    <s v="其他物料"/>
    <n v="5200"/>
    <d v="2018-05-05T00:00:00"/>
    <d v="2018-05-05T00:00:00"/>
    <s v="北京意在创广告有限公司"/>
    <s v="105"/>
    <m/>
    <m/>
    <b v="1"/>
    <b v="1"/>
  </r>
  <r>
    <n v="10"/>
    <s v="王琦"/>
    <x v="9"/>
    <s v="032671"/>
    <m/>
    <m/>
    <m/>
    <m/>
    <m/>
    <m/>
    <m/>
    <n v="0.15"/>
    <s v="否"/>
    <s v="是"/>
    <n v="343800"/>
    <m/>
    <m/>
    <m/>
    <m/>
    <m/>
    <m/>
    <m/>
    <m/>
    <m/>
    <m/>
    <m/>
    <m/>
    <s v="产品成本-广告营销服务费用"/>
    <s v="华南销售中心"/>
    <m/>
    <n v="0.45818999999999999"/>
    <n v="128"/>
    <s v="线下活动（非地产）"/>
    <s v="场地租赁"/>
    <m/>
    <n v="30000"/>
    <d v="2018-05-04T00:00:00"/>
    <d v="2018-05-04T00:00:00"/>
    <s v="武汉万达广场商业管理有限公司中央文化旅游区分公司"/>
    <s v="10719Genr1804015"/>
    <m/>
    <n v="12350"/>
    <b v="0"/>
    <b v="0"/>
  </r>
  <r>
    <n v="10"/>
    <s v="王琦"/>
    <x v="9"/>
    <m/>
    <m/>
    <m/>
    <m/>
    <m/>
    <m/>
    <m/>
    <m/>
    <m/>
    <m/>
    <m/>
    <m/>
    <m/>
    <m/>
    <m/>
    <m/>
    <m/>
    <m/>
    <m/>
    <m/>
    <m/>
    <m/>
    <m/>
    <m/>
    <m/>
    <m/>
    <m/>
    <m/>
    <n v="92"/>
    <s v="线上素材制作"/>
    <s v="撰稿"/>
    <s v="公司"/>
    <n v="3450"/>
    <d v="2018-04-20T00:00:00"/>
    <d v="2018-04-20T00:00:00"/>
    <s v="北京诺金文化传媒有限公司"/>
    <s v="102无合同"/>
    <m/>
    <m/>
    <b v="1"/>
    <b v="1"/>
  </r>
  <r>
    <n v="10"/>
    <s v="王琦"/>
    <x v="9"/>
    <m/>
    <m/>
    <m/>
    <m/>
    <m/>
    <m/>
    <m/>
    <m/>
    <m/>
    <m/>
    <m/>
    <m/>
    <m/>
    <m/>
    <m/>
    <m/>
    <m/>
    <m/>
    <m/>
    <m/>
    <m/>
    <m/>
    <m/>
    <m/>
    <m/>
    <m/>
    <m/>
    <m/>
    <n v="129"/>
    <s v="线下活动（非地产）"/>
    <s v="会场搭建及服务"/>
    <m/>
    <n v="298000"/>
    <d v="2018-05-05T00:00:00"/>
    <d v="2018-05-05T00:00:00"/>
    <s v="广州燊易广告有限公司"/>
    <s v="10719Genr1805031"/>
    <m/>
    <m/>
    <b v="1"/>
    <b v="1"/>
  </r>
  <r>
    <n v="11"/>
    <s v="赖沛健"/>
    <x v="10"/>
    <s v="032860、032900"/>
    <m/>
    <m/>
    <m/>
    <m/>
    <m/>
    <m/>
    <m/>
    <n v="0.25"/>
    <s v="是"/>
    <s v="是"/>
    <n v="1650000"/>
    <m/>
    <m/>
    <m/>
    <m/>
    <m/>
    <m/>
    <m/>
    <m/>
    <m/>
    <m/>
    <m/>
    <m/>
    <s v="产品成本-广告营销服务费用"/>
    <s v="华南销售中心"/>
    <m/>
    <n v="0.54714399999999996"/>
    <n v="4"/>
    <s v="户外投放（非地产）"/>
    <s v="地铁"/>
    <s v="投放费用"/>
    <n v="98400"/>
    <d v="2018-05-16T00:00:00"/>
    <d v="2018-05-29T00:00:00"/>
    <s v="广州地铁德高广告有限公司"/>
    <s v="10219Genr1805070"/>
    <m/>
    <n v="221980"/>
    <b v="0"/>
    <b v="0"/>
  </r>
  <r>
    <n v="11"/>
    <s v="赖沛健"/>
    <x v="10"/>
    <m/>
    <m/>
    <m/>
    <m/>
    <m/>
    <m/>
    <m/>
    <m/>
    <m/>
    <m/>
    <m/>
    <m/>
    <m/>
    <m/>
    <m/>
    <m/>
    <m/>
    <m/>
    <m/>
    <m/>
    <m/>
    <m/>
    <m/>
    <m/>
    <m/>
    <m/>
    <m/>
    <m/>
    <n v="5"/>
    <s v="户外投放（非地产）"/>
    <s v="地铁"/>
    <s v="制作费用"/>
    <n v="32000"/>
    <d v="2018-05-16T00:00:00"/>
    <d v="2018-05-29T00:00:00"/>
    <s v="广州地铁德高广告有限公司"/>
    <s v="10219Genr1805071"/>
    <m/>
    <m/>
    <b v="1"/>
    <b v="1"/>
  </r>
  <r>
    <n v="11"/>
    <s v="赖沛健"/>
    <x v="10"/>
    <m/>
    <m/>
    <m/>
    <m/>
    <m/>
    <m/>
    <m/>
    <m/>
    <m/>
    <m/>
    <m/>
    <m/>
    <m/>
    <m/>
    <m/>
    <m/>
    <m/>
    <m/>
    <m/>
    <m/>
    <m/>
    <m/>
    <m/>
    <m/>
    <m/>
    <m/>
    <m/>
    <m/>
    <n v="67"/>
    <s v="线上传播（非地产）"/>
    <s v="KOL发稿"/>
    <s v="公司"/>
    <n v="105600"/>
    <d v="2018-05-10T00:00:00"/>
    <d v="2018-05-21T00:00:00"/>
    <s v="北京金狐互动公关顾问有限公司"/>
    <s v="10219Genr1806084"/>
    <m/>
    <m/>
    <b v="1"/>
    <b v="1"/>
  </r>
  <r>
    <n v="11"/>
    <s v="赖沛健"/>
    <x v="10"/>
    <m/>
    <m/>
    <m/>
    <m/>
    <m/>
    <m/>
    <m/>
    <m/>
    <m/>
    <m/>
    <m/>
    <m/>
    <m/>
    <m/>
    <m/>
    <m/>
    <m/>
    <m/>
    <m/>
    <m/>
    <m/>
    <m/>
    <m/>
    <m/>
    <m/>
    <m/>
    <m/>
    <m/>
    <n v="85"/>
    <s v="线上素材制作"/>
    <s v="视频拍摄"/>
    <s v="公司"/>
    <n v="266770"/>
    <d v="2018-05-31T00:00:00"/>
    <d v="2018-06-19T00:00:00"/>
    <s v="北京红视野数字科技有限公司"/>
    <s v="10219Genr18070138"/>
    <m/>
    <m/>
    <b v="1"/>
    <b v="1"/>
  </r>
  <r>
    <n v="11"/>
    <s v="赖沛健"/>
    <x v="10"/>
    <m/>
    <m/>
    <m/>
    <m/>
    <m/>
    <m/>
    <m/>
    <m/>
    <m/>
    <m/>
    <m/>
    <m/>
    <m/>
    <m/>
    <m/>
    <m/>
    <m/>
    <m/>
    <m/>
    <m/>
    <m/>
    <m/>
    <m/>
    <m/>
    <m/>
    <m/>
    <m/>
    <m/>
    <n v="79"/>
    <s v="线上素材制作"/>
    <s v="H5制作"/>
    <m/>
    <n v="31000"/>
    <d v="2018-05-01T00:00:00"/>
    <d v="2018-05-01T00:00:00"/>
    <s v="北京诺金文化传媒有限公司"/>
    <s v="102"/>
    <m/>
    <m/>
    <b v="1"/>
    <b v="1"/>
  </r>
  <r>
    <n v="11"/>
    <s v="赖沛健"/>
    <x v="10"/>
    <m/>
    <m/>
    <m/>
    <m/>
    <m/>
    <m/>
    <m/>
    <m/>
    <m/>
    <m/>
    <m/>
    <m/>
    <m/>
    <m/>
    <m/>
    <m/>
    <m/>
    <m/>
    <m/>
    <m/>
    <m/>
    <m/>
    <m/>
    <m/>
    <m/>
    <m/>
    <m/>
    <m/>
    <n v="85"/>
    <s v="线上素材制作"/>
    <s v="视频拍摄"/>
    <s v="公司"/>
    <n v="850000"/>
    <d v="2018-05-01T00:00:00"/>
    <d v="2018-06-30T00:00:00"/>
    <s v="成都环球国际旅行社有限公司青羊十七分社"/>
    <s v="10219Genr1805078"/>
    <m/>
    <m/>
    <b v="1"/>
    <b v="1"/>
  </r>
  <r>
    <n v="11"/>
    <s v="赖沛健"/>
    <x v="10"/>
    <m/>
    <m/>
    <m/>
    <m/>
    <m/>
    <m/>
    <m/>
    <m/>
    <m/>
    <m/>
    <m/>
    <m/>
    <m/>
    <m/>
    <m/>
    <m/>
    <m/>
    <m/>
    <m/>
    <m/>
    <m/>
    <m/>
    <m/>
    <m/>
    <m/>
    <m/>
    <m/>
    <m/>
    <n v="85"/>
    <s v="线上素材制作"/>
    <s v="视频拍摄"/>
    <s v="公司"/>
    <n v="30000"/>
    <d v="2018-05-01T00:00:00"/>
    <d v="2018-06-30T00:00:00"/>
    <s v="成都环球国际旅行社有限公司青羊十七分社"/>
    <s v="10219Genr1805078-01"/>
    <m/>
    <m/>
    <b v="1"/>
    <b v="1"/>
  </r>
  <r>
    <n v="11"/>
    <s v="赖沛健"/>
    <x v="10"/>
    <m/>
    <m/>
    <m/>
    <m/>
    <m/>
    <m/>
    <m/>
    <m/>
    <m/>
    <m/>
    <m/>
    <m/>
    <m/>
    <m/>
    <m/>
    <m/>
    <m/>
    <m/>
    <m/>
    <m/>
    <m/>
    <m/>
    <m/>
    <m/>
    <m/>
    <m/>
    <m/>
    <m/>
    <n v="59"/>
    <s v="商品采购"/>
    <s v="礼品"/>
    <s v="严选礼品"/>
    <n v="14250"/>
    <d v="2018-05-01T00:00:00"/>
    <d v="2018-06-30T00:00:00"/>
    <s v="严选"/>
    <s v="102内采"/>
    <m/>
    <m/>
    <b v="1"/>
    <b v="1"/>
  </r>
  <r>
    <n v="12"/>
    <s v="吕珊琴"/>
    <x v="11"/>
    <s v="032704"/>
    <m/>
    <m/>
    <m/>
    <m/>
    <m/>
    <m/>
    <m/>
    <n v="0.25"/>
    <s v="是"/>
    <s v="是"/>
    <n v="25000"/>
    <m/>
    <m/>
    <m/>
    <m/>
    <m/>
    <m/>
    <m/>
    <m/>
    <m/>
    <m/>
    <m/>
    <m/>
    <s v="产品成本-广告营销服务费用"/>
    <s v="华东销售中心"/>
    <m/>
    <n v="0.32998749999999999"/>
    <n v="92"/>
    <s v="线上素材制作"/>
    <s v="撰稿"/>
    <s v="公司"/>
    <n v="1050"/>
    <d v="2018-05-01T00:00:00"/>
    <d v="2018-06-30T00:00:00"/>
    <s v="王乾"/>
    <s v="102无合同"/>
    <m/>
    <n v="3878.5699999999997"/>
    <b v="0"/>
    <b v="0"/>
  </r>
  <r>
    <n v="12"/>
    <s v="吕珊琴"/>
    <x v="11"/>
    <m/>
    <m/>
    <m/>
    <m/>
    <m/>
    <m/>
    <m/>
    <m/>
    <m/>
    <m/>
    <m/>
    <m/>
    <m/>
    <m/>
    <m/>
    <m/>
    <m/>
    <m/>
    <m/>
    <m/>
    <m/>
    <m/>
    <m/>
    <m/>
    <m/>
    <m/>
    <m/>
    <m/>
    <n v="92"/>
    <s v="线上素材制作"/>
    <s v="撰稿"/>
    <s v="公司"/>
    <n v="8571.43"/>
    <d v="2018-05-01T00:00:00"/>
    <d v="2018-06-30T00:00:00"/>
    <s v="高璜"/>
    <s v="102无合同"/>
    <m/>
    <m/>
    <b v="1"/>
    <b v="1"/>
  </r>
  <r>
    <n v="12"/>
    <s v="吕珊琴"/>
    <x v="11"/>
    <m/>
    <m/>
    <m/>
    <m/>
    <m/>
    <m/>
    <m/>
    <m/>
    <m/>
    <m/>
    <m/>
    <m/>
    <m/>
    <m/>
    <m/>
    <m/>
    <m/>
    <m/>
    <m/>
    <m/>
    <m/>
    <m/>
    <m/>
    <m/>
    <m/>
    <m/>
    <m/>
    <m/>
    <n v="89"/>
    <s v="线上素材制作"/>
    <s v="直播"/>
    <s v="公司"/>
    <n v="11500"/>
    <d v="2018-05-01T00:00:00"/>
    <d v="2018-06-30T00:00:00"/>
    <s v="北京诺金文化传媒有限公司"/>
    <s v="102无合同"/>
    <m/>
    <m/>
    <b v="1"/>
    <b v="1"/>
  </r>
  <r>
    <n v="13"/>
    <s v="植嘉麟"/>
    <x v="12"/>
    <s v="032625"/>
    <m/>
    <m/>
    <m/>
    <m/>
    <m/>
    <m/>
    <m/>
    <n v="0.25"/>
    <s v="否"/>
    <s v="是"/>
    <n v="12900"/>
    <m/>
    <m/>
    <m/>
    <m/>
    <m/>
    <m/>
    <m/>
    <m/>
    <m/>
    <m/>
    <m/>
    <m/>
    <s v="产品成本-广告营销服务费用"/>
    <s v="华南销售中心"/>
    <m/>
    <n v="0.30659799999999998"/>
    <n v="67"/>
    <s v="线上传播（非地产）"/>
    <s v="KOL发稿"/>
    <s v="公司"/>
    <n v="12000"/>
    <d v="2018-05-16T00:00:00"/>
    <d v="2018-05-16T00:00:00"/>
    <s v="北京金狐互动公关顾问有限公司"/>
    <s v="102无合同"/>
    <m/>
    <n v="900"/>
    <b v="0"/>
    <b v="0"/>
  </r>
  <r>
    <n v="14"/>
    <s v="李一飞"/>
    <x v="13"/>
    <s v="033046"/>
    <m/>
    <m/>
    <m/>
    <m/>
    <m/>
    <m/>
    <m/>
    <n v="0.26"/>
    <s v="否"/>
    <s v="是"/>
    <n v="1510000"/>
    <m/>
    <m/>
    <m/>
    <m/>
    <m/>
    <m/>
    <m/>
    <m/>
    <m/>
    <m/>
    <m/>
    <m/>
    <s v="产品成本-广告营销服务费用"/>
    <s v="华北销售中心"/>
    <m/>
    <n v="0.54488163666666667"/>
    <n v="39"/>
    <s v="明星/嘉宾邀请"/>
    <s v="王潇"/>
    <m/>
    <n v="154500"/>
    <d v="2018-05-28T00:00:00"/>
    <d v="2018-05-28T00:00:00"/>
    <s v="王潇（上海）文化传播工作室"/>
    <s v="10219Genr1805077"/>
    <m/>
    <n v="504329.4"/>
    <b v="0"/>
    <b v="0"/>
  </r>
  <r>
    <n v="14"/>
    <s v="李一飞"/>
    <x v="13"/>
    <m/>
    <m/>
    <m/>
    <m/>
    <m/>
    <m/>
    <m/>
    <m/>
    <m/>
    <m/>
    <m/>
    <m/>
    <m/>
    <m/>
    <m/>
    <m/>
    <m/>
    <m/>
    <m/>
    <m/>
    <m/>
    <m/>
    <m/>
    <m/>
    <m/>
    <m/>
    <m/>
    <m/>
    <n v="128"/>
    <s v="线下活动（非地产）"/>
    <s v="场地租赁"/>
    <m/>
    <n v="20793.599999999999"/>
    <d v="2018-05-27T00:00:00"/>
    <d v="2018-05-28T00:00:00"/>
    <s v="魔比斯（北京）教育科技有限公司"/>
    <s v="10219Genr1806087"/>
    <m/>
    <m/>
    <b v="1"/>
    <b v="1"/>
  </r>
  <r>
    <n v="14"/>
    <s v="李一飞"/>
    <x v="13"/>
    <m/>
    <m/>
    <m/>
    <m/>
    <m/>
    <m/>
    <m/>
    <m/>
    <m/>
    <m/>
    <m/>
    <m/>
    <m/>
    <m/>
    <m/>
    <m/>
    <m/>
    <m/>
    <m/>
    <m/>
    <m/>
    <m/>
    <m/>
    <m/>
    <m/>
    <m/>
    <m/>
    <m/>
    <n v="67"/>
    <s v="线上传播（非地产）"/>
    <s v="KOL发稿"/>
    <s v="公司"/>
    <n v="106000"/>
    <d v="2018-05-01T00:00:00"/>
    <d v="2018-05-30T00:00:00"/>
    <s v="赛福凯瑞（北京）文化传媒有限公司"/>
    <s v="10219Genr1806104"/>
    <m/>
    <m/>
    <b v="1"/>
    <b v="1"/>
  </r>
  <r>
    <n v="14"/>
    <s v="李一飞"/>
    <x v="13"/>
    <m/>
    <m/>
    <m/>
    <m/>
    <m/>
    <m/>
    <m/>
    <m/>
    <m/>
    <m/>
    <m/>
    <m/>
    <m/>
    <m/>
    <m/>
    <m/>
    <m/>
    <m/>
    <m/>
    <m/>
    <m/>
    <m/>
    <m/>
    <m/>
    <m/>
    <m/>
    <m/>
    <m/>
    <n v="67"/>
    <s v="线上传播（非地产）"/>
    <s v="KOL发稿"/>
    <s v="公司"/>
    <n v="43248"/>
    <d v="2018-05-01T00:00:00"/>
    <d v="2018-05-30T00:00:00"/>
    <s v="新沂李明霖影视文化工作室"/>
    <s v="10219Genr1806091"/>
    <m/>
    <m/>
    <b v="1"/>
    <b v="1"/>
  </r>
  <r>
    <n v="14"/>
    <s v="李一飞"/>
    <x v="13"/>
    <m/>
    <m/>
    <m/>
    <m/>
    <m/>
    <m/>
    <m/>
    <m/>
    <m/>
    <m/>
    <m/>
    <m/>
    <m/>
    <m/>
    <m/>
    <m/>
    <m/>
    <m/>
    <m/>
    <m/>
    <m/>
    <m/>
    <m/>
    <m/>
    <m/>
    <m/>
    <m/>
    <m/>
    <n v="67"/>
    <s v="线上传播（非地产）"/>
    <s v="KOL发稿"/>
    <s v="公司"/>
    <n v="89652"/>
    <d v="2018-05-01T00:00:00"/>
    <d v="2018-05-30T00:00:00"/>
    <s v="深圳市快美妆科技有限公司"/>
    <s v="10219Genr1807115"/>
    <m/>
    <m/>
    <b v="1"/>
    <b v="1"/>
  </r>
  <r>
    <n v="14"/>
    <s v="李一飞"/>
    <x v="13"/>
    <m/>
    <m/>
    <m/>
    <m/>
    <m/>
    <m/>
    <m/>
    <m/>
    <m/>
    <m/>
    <m/>
    <m/>
    <m/>
    <m/>
    <m/>
    <m/>
    <m/>
    <m/>
    <m/>
    <m/>
    <m/>
    <m/>
    <m/>
    <m/>
    <m/>
    <m/>
    <m/>
    <m/>
    <n v="69"/>
    <s v="线上传播（非地产）"/>
    <s v="媒体投放"/>
    <m/>
    <n v="50000"/>
    <d v="2018-05-01T00:00:00"/>
    <d v="2018-05-30T00:00:00"/>
    <s v="《生命时报》社"/>
    <s v="102"/>
    <m/>
    <m/>
    <b v="1"/>
    <b v="1"/>
  </r>
  <r>
    <n v="14"/>
    <s v="李一飞"/>
    <x v="13"/>
    <m/>
    <m/>
    <m/>
    <m/>
    <m/>
    <m/>
    <m/>
    <m/>
    <m/>
    <m/>
    <m/>
    <m/>
    <m/>
    <m/>
    <m/>
    <m/>
    <m/>
    <m/>
    <m/>
    <m/>
    <m/>
    <m/>
    <m/>
    <m/>
    <m/>
    <m/>
    <m/>
    <m/>
    <n v="59"/>
    <s v="商品采购"/>
    <s v="礼品"/>
    <s v="严选礼品"/>
    <n v="23750"/>
    <d v="2018-05-01T00:00:00"/>
    <d v="2018-05-30T00:00:00"/>
    <s v="严选"/>
    <s v="102"/>
    <m/>
    <m/>
    <b v="1"/>
    <b v="1"/>
  </r>
  <r>
    <n v="14"/>
    <s v="李一飞"/>
    <x v="13"/>
    <m/>
    <m/>
    <m/>
    <m/>
    <m/>
    <m/>
    <m/>
    <m/>
    <m/>
    <m/>
    <m/>
    <m/>
    <m/>
    <m/>
    <m/>
    <m/>
    <m/>
    <m/>
    <m/>
    <m/>
    <m/>
    <m/>
    <m/>
    <m/>
    <m/>
    <m/>
    <m/>
    <m/>
    <n v="129"/>
    <s v="线下活动（非地产）"/>
    <s v="会场搭建及服务"/>
    <m/>
    <n v="64677"/>
    <d v="2018-05-01T00:00:00"/>
    <d v="2018-05-30T00:00:00"/>
    <s v="凝聚众智营销策划有限公司"/>
    <s v="10219Genr1807120"/>
    <m/>
    <m/>
    <b v="1"/>
    <b v="1"/>
  </r>
  <r>
    <n v="14"/>
    <s v="李一飞"/>
    <x v="13"/>
    <m/>
    <m/>
    <m/>
    <m/>
    <m/>
    <m/>
    <m/>
    <m/>
    <m/>
    <m/>
    <m/>
    <m/>
    <m/>
    <m/>
    <m/>
    <m/>
    <m/>
    <m/>
    <m/>
    <m/>
    <m/>
    <m/>
    <m/>
    <m/>
    <m/>
    <m/>
    <m/>
    <m/>
    <n v="67"/>
    <s v="线上传播（非地产）"/>
    <s v="KOL发稿"/>
    <s v="公司"/>
    <n v="266800"/>
    <d v="2018-05-01T00:00:00"/>
    <d v="2018-06-30T00:00:00"/>
    <s v="凝聚众智营销策划有限公司"/>
    <s v="10219Genr1807121"/>
    <m/>
    <m/>
    <b v="1"/>
    <b v="1"/>
  </r>
  <r>
    <n v="14"/>
    <s v="李一飞"/>
    <x v="13"/>
    <m/>
    <m/>
    <m/>
    <m/>
    <m/>
    <m/>
    <m/>
    <m/>
    <m/>
    <m/>
    <m/>
    <m/>
    <m/>
    <m/>
    <m/>
    <m/>
    <m/>
    <m/>
    <m/>
    <m/>
    <m/>
    <m/>
    <m/>
    <m/>
    <m/>
    <m/>
    <m/>
    <m/>
    <n v="136"/>
    <s v="线下活动（非地产）"/>
    <s v="媒体车马费"/>
    <m/>
    <n v="11500"/>
    <d v="2018-05-01T00:00:00"/>
    <d v="2018-06-30T00:00:00"/>
    <s v="凝聚众智营销策划有限公司"/>
    <s v="10219Genr1807121"/>
    <m/>
    <m/>
    <b v="1"/>
    <b v="1"/>
  </r>
  <r>
    <n v="14"/>
    <s v="李一飞"/>
    <x v="13"/>
    <m/>
    <m/>
    <m/>
    <m/>
    <m/>
    <m/>
    <m/>
    <m/>
    <m/>
    <m/>
    <m/>
    <m/>
    <m/>
    <m/>
    <m/>
    <m/>
    <m/>
    <m/>
    <m/>
    <m/>
    <m/>
    <m/>
    <m/>
    <m/>
    <m/>
    <m/>
    <m/>
    <m/>
    <n v="54"/>
    <s v="商品采购"/>
    <s v="活动物料"/>
    <s v="其他物料"/>
    <n v="4750"/>
    <d v="2018-05-01T00:00:00"/>
    <d v="2018-05-30T00:00:00"/>
    <s v="北京诺金文化传媒有限公司"/>
    <s v="102无合同"/>
    <m/>
    <m/>
    <b v="1"/>
    <b v="1"/>
  </r>
  <r>
    <n v="14"/>
    <s v="李一飞"/>
    <x v="13"/>
    <m/>
    <m/>
    <m/>
    <m/>
    <m/>
    <m/>
    <m/>
    <m/>
    <m/>
    <m/>
    <m/>
    <m/>
    <m/>
    <m/>
    <m/>
    <m/>
    <m/>
    <m/>
    <m/>
    <m/>
    <m/>
    <m/>
    <m/>
    <m/>
    <m/>
    <m/>
    <m/>
    <m/>
    <n v="135"/>
    <s v="其他"/>
    <s v="调研服务"/>
    <m/>
    <n v="170000"/>
    <d v="2018-05-01T00:00:00"/>
    <d v="2018-05-30T00:00:00"/>
    <s v="央视市场研究股份有限公司"/>
    <s v="102"/>
    <m/>
    <m/>
    <b v="1"/>
    <b v="1"/>
  </r>
  <r>
    <n v="15"/>
    <s v="植嘉麟"/>
    <x v="14"/>
    <s v="033085"/>
    <m/>
    <m/>
    <m/>
    <m/>
    <m/>
    <m/>
    <m/>
    <n v="0.25"/>
    <s v="否"/>
    <s v="是"/>
    <n v="66000"/>
    <m/>
    <m/>
    <m/>
    <m/>
    <m/>
    <m/>
    <m/>
    <m/>
    <m/>
    <m/>
    <m/>
    <m/>
    <s v="产品成本-广告营销服务费用"/>
    <s v="华南销售中心"/>
    <m/>
    <n v="0.32783333333333337"/>
    <n v="85"/>
    <s v="线上素材制作"/>
    <s v="视频拍摄"/>
    <s v="公司"/>
    <n v="66000"/>
    <d v="2018-05-25T00:00:00"/>
    <d v="2018-05-25T00:00:00"/>
    <s v="北京诺金文化传媒有限公司"/>
    <s v="10219Genr1806098"/>
    <m/>
    <n v="0"/>
    <b v="0"/>
    <b v="0"/>
  </r>
  <r>
    <n v="16"/>
    <s v="吕珊琴"/>
    <x v="15"/>
    <s v="032842"/>
    <m/>
    <m/>
    <m/>
    <m/>
    <m/>
    <m/>
    <m/>
    <n v="0"/>
    <s v="否"/>
    <s v="是"/>
    <n v="6000"/>
    <m/>
    <m/>
    <m/>
    <m/>
    <m/>
    <m/>
    <m/>
    <m/>
    <m/>
    <m/>
    <m/>
    <m/>
    <s v="产品成本-广告营销服务费用"/>
    <s v="华东销售中心"/>
    <m/>
    <n v="5.1719999999999967E-2"/>
    <n v="91"/>
    <s v="线上素材制作"/>
    <s v="撰稿"/>
    <s v="个人"/>
    <n v="5952.38"/>
    <d v="2018-05-21T00:00:00"/>
    <d v="2018-05-21T00:00:00"/>
    <s v="朱洁"/>
    <s v="102无合同"/>
    <m/>
    <n v="47.619999999999891"/>
    <b v="0"/>
    <b v="0"/>
  </r>
  <r>
    <n v="17"/>
    <s v="张龙"/>
    <x v="16"/>
    <s v="032976"/>
    <m/>
    <m/>
    <m/>
    <m/>
    <m/>
    <m/>
    <m/>
    <n v="0"/>
    <s v="是"/>
    <s v="是"/>
    <n v="299000"/>
    <m/>
    <m/>
    <m/>
    <m/>
    <m/>
    <m/>
    <m/>
    <m/>
    <m/>
    <m/>
    <m/>
    <m/>
    <s v="产品成本-广告营销服务费用"/>
    <s v="华东销售中心"/>
    <m/>
    <n v="0.34724109243697482"/>
    <n v="85"/>
    <s v="线上素材制作"/>
    <s v="视频拍摄"/>
    <s v="公司"/>
    <n v="67000"/>
    <d v="2018-05-09T00:00:00"/>
    <d v="2018-06-01T00:00:00"/>
    <s v="威普视觉文化传媒（北京）有限公司"/>
    <s v="10519Genr1808031"/>
    <m/>
    <n v="24503"/>
    <b v="0"/>
    <b v="0"/>
  </r>
  <r>
    <n v="17"/>
    <s v="张龙"/>
    <x v="16"/>
    <m/>
    <m/>
    <m/>
    <m/>
    <m/>
    <m/>
    <m/>
    <m/>
    <m/>
    <m/>
    <m/>
    <m/>
    <m/>
    <m/>
    <m/>
    <m/>
    <m/>
    <m/>
    <m/>
    <m/>
    <m/>
    <m/>
    <m/>
    <m/>
    <m/>
    <m/>
    <m/>
    <m/>
    <n v="67"/>
    <s v="线上传播（非地产）"/>
    <s v="KOL发稿"/>
    <s v="公司"/>
    <n v="195500"/>
    <d v="2018-06-01T00:00:00"/>
    <d v="2018-06-07T00:00:00"/>
    <s v="北京诺金文化传媒有限公司"/>
    <s v="102"/>
    <m/>
    <m/>
    <b v="1"/>
    <b v="1"/>
  </r>
  <r>
    <n v="17"/>
    <s v="张龙"/>
    <x v="16"/>
    <m/>
    <m/>
    <m/>
    <m/>
    <m/>
    <m/>
    <m/>
    <m/>
    <m/>
    <m/>
    <m/>
    <m/>
    <m/>
    <m/>
    <m/>
    <m/>
    <m/>
    <m/>
    <m/>
    <m/>
    <m/>
    <m/>
    <m/>
    <m/>
    <m/>
    <m/>
    <m/>
    <m/>
    <n v="67"/>
    <s v="线上传播（非地产）"/>
    <s v="KOL发稿"/>
    <s v="公司"/>
    <n v="11997"/>
    <d v="2018-09-01T00:00:00"/>
    <d v="2018-09-30T00:00:00"/>
    <s v="济南华服信息技术服务有限公司"/>
    <s v="102无合同"/>
    <m/>
    <m/>
    <b v="1"/>
    <b v="1"/>
  </r>
  <r>
    <n v="18"/>
    <s v="李一飞"/>
    <x v="17"/>
    <s v="032905"/>
    <m/>
    <m/>
    <m/>
    <m/>
    <m/>
    <m/>
    <m/>
    <n v="7.0000000000000007E-2"/>
    <s v="否"/>
    <s v="是"/>
    <n v="10000"/>
    <m/>
    <m/>
    <m/>
    <m/>
    <m/>
    <m/>
    <m/>
    <m/>
    <m/>
    <m/>
    <m/>
    <m/>
    <s v="产品成本-广告营销服务费用"/>
    <s v="华北销售中心"/>
    <m/>
    <n v="0.14160333333333333"/>
    <n v="92"/>
    <s v="线上素材制作"/>
    <s v="撰稿"/>
    <s v="公司"/>
    <n v="9700"/>
    <d v="2018-05-11T00:00:00"/>
    <d v="2018-05-11T00:00:00"/>
    <s v="北京金狐互动公关顾问有限公司"/>
    <s v="102无合同"/>
    <m/>
    <n v="300"/>
    <b v="0"/>
    <b v="0"/>
  </r>
  <r>
    <n v="19"/>
    <s v="李一飞"/>
    <x v="18"/>
    <s v="032936"/>
    <m/>
    <m/>
    <m/>
    <m/>
    <m/>
    <m/>
    <m/>
    <n v="0"/>
    <s v="否"/>
    <s v="是"/>
    <n v="65000"/>
    <m/>
    <m/>
    <m/>
    <m/>
    <m/>
    <m/>
    <m/>
    <m/>
    <m/>
    <m/>
    <m/>
    <m/>
    <s v="产品成本-广告营销服务费用"/>
    <s v="华北销售中心"/>
    <m/>
    <n v="0.30575000000000002"/>
    <n v="89"/>
    <s v="线上素材制作"/>
    <s v="直播"/>
    <s v="公司"/>
    <n v="30000"/>
    <d v="2018-05-29T00:00:00"/>
    <d v="2018-05-29T00:00:00"/>
    <s v="北京就匠子文化传媒有限公司"/>
    <s v="10519Genr1805030"/>
    <m/>
    <n v="15464.449999999997"/>
    <b v="0"/>
    <b v="0"/>
  </r>
  <r>
    <n v="19"/>
    <s v="李一飞"/>
    <x v="18"/>
    <m/>
    <m/>
    <m/>
    <m/>
    <m/>
    <m/>
    <m/>
    <m/>
    <m/>
    <m/>
    <m/>
    <m/>
    <m/>
    <m/>
    <m/>
    <m/>
    <m/>
    <m/>
    <m/>
    <m/>
    <m/>
    <m/>
    <m/>
    <m/>
    <m/>
    <m/>
    <m/>
    <m/>
    <n v="62"/>
    <s v="奖金/红包"/>
    <s v="奖金"/>
    <m/>
    <n v="19535.55"/>
    <d v="2018-05-29T00:00:00"/>
    <d v="2018-05-29T00:00:00"/>
    <s v="大赢家奖金"/>
    <s v="105"/>
    <m/>
    <m/>
    <b v="1"/>
    <b v="1"/>
  </r>
  <r>
    <n v="20"/>
    <s v="李一飞"/>
    <x v="19"/>
    <s v="032683"/>
    <m/>
    <m/>
    <m/>
    <m/>
    <m/>
    <m/>
    <m/>
    <n v="0.18"/>
    <s v="否"/>
    <s v="是"/>
    <n v="30000"/>
    <m/>
    <m/>
    <m/>
    <m/>
    <m/>
    <m/>
    <m/>
    <m/>
    <m/>
    <m/>
    <m/>
    <m/>
    <s v="产品成本-广告营销服务费用"/>
    <s v="华北销售中心"/>
    <m/>
    <n v="0.24198"/>
    <n v="85"/>
    <s v="线上素材制作"/>
    <s v="视频拍摄"/>
    <s v="公司"/>
    <n v="18186.36"/>
    <d v="2018-08-01T00:00:00"/>
    <d v="2018-08-31T00:00:00"/>
    <s v="威普视觉文化传媒（北京）有限公司"/>
    <s v="102无合同"/>
    <m/>
    <n v="11813.64"/>
    <b v="0"/>
    <b v="0"/>
  </r>
  <r>
    <n v="21"/>
    <s v="李一飞"/>
    <x v="20"/>
    <s v="032824"/>
    <m/>
    <m/>
    <m/>
    <m/>
    <m/>
    <m/>
    <m/>
    <n v="0.22"/>
    <s v="否"/>
    <s v="是"/>
    <n v="950000"/>
    <m/>
    <m/>
    <m/>
    <m/>
    <m/>
    <m/>
    <m/>
    <m/>
    <m/>
    <m/>
    <m/>
    <m/>
    <s v="产品成本-广告营销服务费用"/>
    <s v="华北销售中心"/>
    <m/>
    <n v="0.65322000000000002"/>
    <n v="85"/>
    <s v="线上素材制作"/>
    <s v="视频拍摄"/>
    <s v="公司"/>
    <n v="700000"/>
    <d v="2018-05-03T00:00:00"/>
    <d v="2018-05-12T00:00:00"/>
    <s v="北京凝聚众智营销策划有限公司 "/>
    <s v="10219Genr1806102"/>
    <m/>
    <n v="0"/>
    <b v="0"/>
    <b v="0"/>
  </r>
  <r>
    <n v="21"/>
    <s v="李一飞"/>
    <x v="20"/>
    <m/>
    <m/>
    <m/>
    <m/>
    <m/>
    <m/>
    <m/>
    <m/>
    <m/>
    <m/>
    <m/>
    <m/>
    <m/>
    <m/>
    <m/>
    <m/>
    <m/>
    <m/>
    <m/>
    <m/>
    <m/>
    <m/>
    <m/>
    <m/>
    <m/>
    <m/>
    <m/>
    <m/>
    <n v="30"/>
    <s v="明星/嘉宾邀请"/>
    <s v="穆衫伯男"/>
    <m/>
    <n v="125000"/>
    <d v="2018-05-03T00:00:00"/>
    <d v="2018-05-12T00:00:00"/>
    <s v="北京凝聚众智营销策划有限公司 "/>
    <s v="10219Genr1806102"/>
    <m/>
    <m/>
    <b v="1"/>
    <b v="1"/>
  </r>
  <r>
    <n v="21"/>
    <s v="李一飞"/>
    <x v="20"/>
    <m/>
    <m/>
    <m/>
    <m/>
    <m/>
    <m/>
    <m/>
    <m/>
    <m/>
    <m/>
    <m/>
    <m/>
    <m/>
    <m/>
    <m/>
    <m/>
    <m/>
    <m/>
    <m/>
    <m/>
    <m/>
    <m/>
    <m/>
    <m/>
    <m/>
    <m/>
    <m/>
    <m/>
    <n v="40"/>
    <s v="明星/嘉宾邀请"/>
    <s v="王筱沫"/>
    <m/>
    <n v="125000"/>
    <d v="2018-05-03T00:00:00"/>
    <d v="2018-05-12T00:00:00"/>
    <s v="北京凝聚众智营销策划有限公司 "/>
    <s v="10219Genr1806102"/>
    <m/>
    <m/>
    <b v="1"/>
    <b v="1"/>
  </r>
  <r>
    <n v="22"/>
    <s v="李一飞"/>
    <x v="21"/>
    <s v="033022"/>
    <m/>
    <m/>
    <m/>
    <m/>
    <m/>
    <m/>
    <m/>
    <n v="0.16"/>
    <s v="否"/>
    <s v="是"/>
    <n v="390000"/>
    <m/>
    <m/>
    <m/>
    <m/>
    <m/>
    <m/>
    <m/>
    <m/>
    <m/>
    <m/>
    <m/>
    <m/>
    <s v="产品成本-广告营销服务费用"/>
    <s v="华北销售中心"/>
    <m/>
    <n v="0.34875999999999996"/>
    <n v="128"/>
    <s v="线下活动（非地产）"/>
    <s v="场地租赁"/>
    <m/>
    <n v="63000"/>
    <d v="2018-06-07T00:00:00"/>
    <d v="2018-06-07T00:00:00"/>
    <s v="北京兆泰集团股份有限公司"/>
    <s v="107"/>
    <m/>
    <n v="2400"/>
    <b v="0"/>
    <b v="0"/>
  </r>
  <r>
    <n v="22"/>
    <s v="李一飞"/>
    <x v="21"/>
    <m/>
    <m/>
    <m/>
    <m/>
    <m/>
    <m/>
    <m/>
    <m/>
    <m/>
    <m/>
    <m/>
    <m/>
    <m/>
    <m/>
    <m/>
    <m/>
    <m/>
    <m/>
    <m/>
    <m/>
    <m/>
    <m/>
    <m/>
    <m/>
    <m/>
    <m/>
    <m/>
    <m/>
    <n v="128"/>
    <s v="线下活动（非地产）"/>
    <s v="场地租赁"/>
    <m/>
    <n v="280000"/>
    <d v="2018-06-08T00:00:00"/>
    <d v="2018-06-08T00:00:00"/>
    <s v="北京嘉业异通顾问有限公司"/>
    <s v="10719Genr1806038"/>
    <m/>
    <m/>
    <b v="1"/>
    <b v="1"/>
  </r>
  <r>
    <n v="22"/>
    <s v="李一飞"/>
    <x v="21"/>
    <m/>
    <m/>
    <m/>
    <m/>
    <m/>
    <m/>
    <m/>
    <m/>
    <m/>
    <m/>
    <m/>
    <m/>
    <m/>
    <m/>
    <m/>
    <m/>
    <m/>
    <m/>
    <m/>
    <m/>
    <m/>
    <m/>
    <m/>
    <m/>
    <m/>
    <m/>
    <m/>
    <m/>
    <n v="129"/>
    <s v="线下活动（非地产）"/>
    <s v="会场搭建及服务"/>
    <m/>
    <n v="19000"/>
    <d v="2018-06-08T00:00:00"/>
    <d v="2018-06-08T00:00:00"/>
    <s v="北京嘉业异通顾问有限公司"/>
    <s v="10719Genr1806038"/>
    <m/>
    <m/>
    <b v="1"/>
    <b v="1"/>
  </r>
  <r>
    <n v="22"/>
    <s v="李一飞"/>
    <x v="21"/>
    <m/>
    <m/>
    <m/>
    <m/>
    <m/>
    <m/>
    <m/>
    <m/>
    <m/>
    <m/>
    <m/>
    <m/>
    <m/>
    <m/>
    <m/>
    <m/>
    <m/>
    <m/>
    <m/>
    <m/>
    <m/>
    <m/>
    <m/>
    <m/>
    <m/>
    <m/>
    <m/>
    <m/>
    <n v="67"/>
    <s v="线上传播（非地产）"/>
    <s v="KOL发稿"/>
    <s v="公司"/>
    <n v="15000"/>
    <d v="2018-06-27T00:00:00"/>
    <d v="2018-06-27T00:00:00"/>
    <s v="北京集媒互动科技股份有限公司"/>
    <s v="107无合同"/>
    <m/>
    <m/>
    <b v="1"/>
    <b v="1"/>
  </r>
  <r>
    <n v="22"/>
    <s v="李一飞"/>
    <x v="21"/>
    <m/>
    <m/>
    <m/>
    <m/>
    <m/>
    <m/>
    <m/>
    <m/>
    <m/>
    <m/>
    <m/>
    <m/>
    <m/>
    <m/>
    <m/>
    <m/>
    <m/>
    <m/>
    <m/>
    <m/>
    <m/>
    <m/>
    <m/>
    <m/>
    <m/>
    <m/>
    <m/>
    <m/>
    <n v="67"/>
    <s v="线上传播（非地产）"/>
    <s v="KOL发稿"/>
    <s v="公司"/>
    <n v="10600"/>
    <d v="2018-06-27T00:00:00"/>
    <d v="2018-06-27T00:00:00"/>
    <s v="北京梅花信息股份有限公司"/>
    <s v="107无合同"/>
    <m/>
    <m/>
    <b v="1"/>
    <b v="1"/>
  </r>
  <r>
    <n v="23"/>
    <s v="成丝倩"/>
    <x v="22"/>
    <s v="033028"/>
    <m/>
    <m/>
    <m/>
    <m/>
    <m/>
    <m/>
    <m/>
    <n v="0"/>
    <s v="是"/>
    <s v="是"/>
    <n v="10000"/>
    <m/>
    <m/>
    <m/>
    <m/>
    <m/>
    <m/>
    <m/>
    <m/>
    <m/>
    <m/>
    <m/>
    <m/>
    <s v="产品成本-广告营销服务费用"/>
    <s v="华东销售中心"/>
    <m/>
    <n v="0.29687871999999998"/>
    <n v="82"/>
    <s v="线上素材制作"/>
    <s v="配音"/>
    <s v="公司"/>
    <n v="6900"/>
    <d v="2018-08-01T00:00:00"/>
    <d v="2018-08-31T00:00:00"/>
    <s v="北京凝聚众志营销策划有限公司"/>
    <s v="102无合同"/>
    <m/>
    <n v="3100"/>
    <b v="0"/>
    <b v="0"/>
  </r>
  <r>
    <n v="24"/>
    <s v="李一飞"/>
    <x v="23"/>
    <s v="033214"/>
    <m/>
    <m/>
    <m/>
    <m/>
    <m/>
    <m/>
    <m/>
    <n v="0.15"/>
    <s v="否"/>
    <s v="是"/>
    <n v="600000"/>
    <m/>
    <m/>
    <m/>
    <m/>
    <m/>
    <m/>
    <m/>
    <m/>
    <m/>
    <m/>
    <m/>
    <m/>
    <s v="产品成本-广告营销服务费用"/>
    <s v="华北销售中心"/>
    <m/>
    <n v="0.53648333333333342"/>
    <n v="128"/>
    <s v="线下活动（非地产）"/>
    <s v="场地租赁"/>
    <m/>
    <n v="152064"/>
    <d v="2018-06-02T00:00:00"/>
    <d v="2018-06-02T00:00:00"/>
    <s v="北京安特维奥文化交流咨询有限公司"/>
    <s v="10219Genr1805083"/>
    <m/>
    <n v="2936"/>
    <b v="0"/>
    <b v="0"/>
  </r>
  <r>
    <n v="24"/>
    <s v="李一飞"/>
    <x v="23"/>
    <m/>
    <m/>
    <m/>
    <m/>
    <m/>
    <m/>
    <m/>
    <m/>
    <m/>
    <m/>
    <m/>
    <m/>
    <m/>
    <m/>
    <m/>
    <m/>
    <m/>
    <m/>
    <m/>
    <m/>
    <m/>
    <m/>
    <m/>
    <m/>
    <m/>
    <m/>
    <m/>
    <m/>
    <n v="129"/>
    <s v="线下活动（非地产）"/>
    <s v="会场搭建及服务"/>
    <m/>
    <n v="440500"/>
    <d v="2018-06-02T00:00:00"/>
    <d v="2018-06-02T00:00:00"/>
    <s v="凝聚众智营销策划有限公司"/>
    <s v="102"/>
    <m/>
    <m/>
    <b v="1"/>
    <b v="1"/>
  </r>
  <r>
    <n v="24"/>
    <s v="李一飞"/>
    <x v="23"/>
    <m/>
    <m/>
    <m/>
    <m/>
    <m/>
    <m/>
    <m/>
    <m/>
    <m/>
    <m/>
    <m/>
    <m/>
    <m/>
    <m/>
    <m/>
    <m/>
    <m/>
    <m/>
    <m/>
    <m/>
    <m/>
    <m/>
    <m/>
    <m/>
    <m/>
    <m/>
    <m/>
    <m/>
    <n v="130"/>
    <s v="线下活动（非地产）"/>
    <s v="活动报批"/>
    <m/>
    <n v="4500"/>
    <d v="2018-06-02T00:00:00"/>
    <d v="2018-06-02T00:00:00"/>
    <s v="凝聚众智营销策划有限公司"/>
    <s v="102"/>
    <m/>
    <m/>
    <b v="1"/>
    <b v="1"/>
  </r>
  <r>
    <n v="25"/>
    <s v="植嘉麟"/>
    <x v="24"/>
    <s v="033412、033661"/>
    <m/>
    <m/>
    <m/>
    <m/>
    <m/>
    <m/>
    <m/>
    <n v="0"/>
    <s v="是"/>
    <s v="是"/>
    <n v="5750.4"/>
    <m/>
    <m/>
    <m/>
    <m/>
    <m/>
    <m/>
    <m/>
    <m/>
    <m/>
    <m/>
    <m/>
    <m/>
    <s v="产品成本-广告营销服务费用"/>
    <s v="华南销售中心"/>
    <m/>
    <n v="0.29043374906102382"/>
    <n v="54"/>
    <s v="商品采购"/>
    <s v="活动物料"/>
    <s v="其他物料"/>
    <n v="5625"/>
    <d v="2018-06-15T00:00:00"/>
    <d v="2018-07-15T00:00:00"/>
    <s v="北京杰鑫怡商贸中心"/>
    <s v="107无合同"/>
    <m/>
    <n v="125.39999999999964"/>
    <b v="0"/>
    <b v="0"/>
  </r>
  <r>
    <n v="26"/>
    <s v="李一飞"/>
    <x v="25"/>
    <s v="033035"/>
    <m/>
    <m/>
    <m/>
    <m/>
    <m/>
    <m/>
    <m/>
    <n v="0.21"/>
    <s v="否"/>
    <s v="是"/>
    <n v="450000"/>
    <m/>
    <m/>
    <m/>
    <m/>
    <m/>
    <m/>
    <m/>
    <m/>
    <m/>
    <m/>
    <m/>
    <m/>
    <s v="产品成本-广告营销服务费用"/>
    <s v="华北销售中心"/>
    <m/>
    <n v="0.4793099999999999"/>
    <n v="67"/>
    <s v="线上传播（非地产）"/>
    <s v="KOL发稿"/>
    <s v="公司"/>
    <n v="375000"/>
    <d v="2018-05-25T00:00:00"/>
    <d v="2018-06-15T00:00:00"/>
    <s v="北京金狐互动公关顾问有限公司"/>
    <s v="10219Genr1807131"/>
    <m/>
    <n v="75000"/>
    <b v="0"/>
    <b v="0"/>
  </r>
  <r>
    <n v="27"/>
    <s v="李一飞"/>
    <x v="26"/>
    <s v="033033"/>
    <m/>
    <m/>
    <m/>
    <m/>
    <m/>
    <m/>
    <m/>
    <n v="0.05"/>
    <s v="否"/>
    <s v="是"/>
    <n v="60000"/>
    <m/>
    <m/>
    <m/>
    <m/>
    <m/>
    <m/>
    <m/>
    <m/>
    <m/>
    <m/>
    <m/>
    <m/>
    <s v="产品成本-广告营销服务费用"/>
    <s v="华北销售中心"/>
    <m/>
    <n v="0.16655000000000006"/>
    <n v="85"/>
    <s v="线上素材制作"/>
    <s v="视频拍摄"/>
    <s v="公司"/>
    <n v="60000"/>
    <d v="2018-05-01T00:00:00"/>
    <d v="2018-05-19T00:00:00"/>
    <s v="威普视觉文化传媒（北京）有限公司"/>
    <s v="10219Genr1806097"/>
    <m/>
    <n v="0"/>
    <b v="0"/>
    <b v="0"/>
  </r>
  <r>
    <n v="28"/>
    <s v="李一飞"/>
    <x v="27"/>
    <s v="032999"/>
    <m/>
    <m/>
    <m/>
    <m/>
    <m/>
    <m/>
    <m/>
    <n v="0.18"/>
    <s v="否"/>
    <s v="是"/>
    <n v="15000"/>
    <m/>
    <m/>
    <m/>
    <m/>
    <m/>
    <m/>
    <m/>
    <m/>
    <m/>
    <m/>
    <m/>
    <m/>
    <s v="产品成本-广告营销服务费用"/>
    <s v="华北销售中心"/>
    <m/>
    <n v="0.23171684210526314"/>
    <n v="82"/>
    <s v="线上素材制作"/>
    <s v="配音"/>
    <s v="公司"/>
    <n v="11500"/>
    <d v="2018-08-01T00:00:00"/>
    <d v="2018-08-31T00:00:00"/>
    <s v="北京凝聚众志营销策划有限公司"/>
    <s v="102无合同"/>
    <m/>
    <n v="3500"/>
    <b v="0"/>
    <b v="0"/>
  </r>
  <r>
    <n v="29"/>
    <s v="徐放"/>
    <x v="28"/>
    <s v="033190、033828"/>
    <m/>
    <m/>
    <m/>
    <m/>
    <m/>
    <m/>
    <m/>
    <n v="0.08"/>
    <s v="否"/>
    <s v="是"/>
    <n v="62250"/>
    <m/>
    <m/>
    <m/>
    <m/>
    <m/>
    <m/>
    <m/>
    <m/>
    <m/>
    <m/>
    <m/>
    <m/>
    <s v="产品成本-广告营销服务费用"/>
    <s v="华南销售中心"/>
    <m/>
    <n v="0.19539999999999999"/>
    <n v="67"/>
    <s v="线上传播（非地产）"/>
    <s v="KOL发稿"/>
    <s v="公司"/>
    <n v="31500"/>
    <d v="2018-07-04T00:00:00"/>
    <d v="2018-07-04T00:00:00"/>
    <s v="北京诺金文化传媒有限公司"/>
    <s v="10219Genr1807139"/>
    <m/>
    <n v="750"/>
    <b v="0"/>
    <b v="0"/>
  </r>
  <r>
    <n v="29"/>
    <s v="徐放"/>
    <x v="28"/>
    <m/>
    <m/>
    <m/>
    <m/>
    <m/>
    <m/>
    <m/>
    <m/>
    <m/>
    <m/>
    <m/>
    <m/>
    <m/>
    <m/>
    <m/>
    <m/>
    <m/>
    <m/>
    <m/>
    <m/>
    <m/>
    <m/>
    <m/>
    <m/>
    <m/>
    <m/>
    <m/>
    <m/>
    <n v="67"/>
    <s v="线上传播（非地产）"/>
    <s v="KOL发稿"/>
    <s v="公司"/>
    <n v="30000"/>
    <d v="2018-06-20T00:00:00"/>
    <d v="2018-06-20T00:00:00"/>
    <s v="北京诺金文化传媒有限公司"/>
    <s v="10219Genr1807139"/>
    <m/>
    <m/>
    <b v="1"/>
    <b v="1"/>
  </r>
  <r>
    <n v="30"/>
    <s v="朱力"/>
    <x v="29"/>
    <s v="031357、032419、033299、033078"/>
    <m/>
    <m/>
    <m/>
    <m/>
    <m/>
    <m/>
    <m/>
    <n v="0"/>
    <s v="是"/>
    <s v="是"/>
    <n v="1200000"/>
    <m/>
    <m/>
    <m/>
    <m/>
    <m/>
    <m/>
    <m/>
    <m/>
    <m/>
    <m/>
    <m/>
    <m/>
    <s v="产品成本-广告营销服务费用"/>
    <s v="华东销售中心"/>
    <m/>
    <n v="0.34615839939024395"/>
    <n v="85"/>
    <s v="线上素材制作"/>
    <s v="视频拍摄"/>
    <s v="公司"/>
    <n v="82000"/>
    <d v="2018-06-01T00:00:00"/>
    <d v="2018-06-30T00:00:00"/>
    <s v="北京诺金文化传媒有限公司"/>
    <s v="10219Genr1807132"/>
    <m/>
    <n v="52111.800000000047"/>
    <b v="0"/>
    <b v="0"/>
  </r>
  <r>
    <n v="30"/>
    <s v="朱力"/>
    <x v="29"/>
    <m/>
    <m/>
    <m/>
    <m/>
    <m/>
    <m/>
    <m/>
    <m/>
    <m/>
    <m/>
    <m/>
    <m/>
    <m/>
    <m/>
    <m/>
    <m/>
    <m/>
    <m/>
    <m/>
    <m/>
    <m/>
    <m/>
    <m/>
    <m/>
    <m/>
    <m/>
    <m/>
    <m/>
    <n v="67"/>
    <s v="线上传播（非地产）"/>
    <s v="KOL发稿"/>
    <s v="公司"/>
    <n v="76600"/>
    <d v="2018-06-01T00:00:00"/>
    <d v="2018-06-15T00:00:00"/>
    <s v="北京金狐互动公关顾问有限公司"/>
    <s v="10219Genr1806096"/>
    <m/>
    <m/>
    <b v="1"/>
    <b v="1"/>
  </r>
  <r>
    <n v="30"/>
    <s v="朱力"/>
    <x v="29"/>
    <m/>
    <m/>
    <m/>
    <m/>
    <m/>
    <m/>
    <m/>
    <m/>
    <m/>
    <m/>
    <m/>
    <m/>
    <m/>
    <m/>
    <m/>
    <m/>
    <m/>
    <m/>
    <m/>
    <m/>
    <m/>
    <m/>
    <m/>
    <m/>
    <m/>
    <m/>
    <m/>
    <m/>
    <n v="19"/>
    <s v="明星/嘉宾邀请"/>
    <s v="韩东"/>
    <m/>
    <n v="950000"/>
    <d v="2018-06-02T00:00:00"/>
    <d v="2018-06-02T00:00:00"/>
    <s v="上海韩东君影视文化工作室"/>
    <s v="10219Genr1806089"/>
    <m/>
    <m/>
    <b v="1"/>
    <b v="1"/>
  </r>
  <r>
    <n v="30"/>
    <s v="朱力"/>
    <x v="29"/>
    <m/>
    <m/>
    <m/>
    <m/>
    <m/>
    <m/>
    <m/>
    <m/>
    <m/>
    <m/>
    <m/>
    <m/>
    <m/>
    <m/>
    <m/>
    <m/>
    <m/>
    <m/>
    <m/>
    <m/>
    <m/>
    <m/>
    <m/>
    <m/>
    <m/>
    <m/>
    <m/>
    <m/>
    <n v="68"/>
    <s v="线上传播（非地产）"/>
    <s v="粉丝头条"/>
    <m/>
    <n v="39288.199999999997"/>
    <d v="2018-06-05T00:00:00"/>
    <d v="2018-06-05T00:00:00"/>
    <s v="微梦创科网络科技（中国）有限公司"/>
    <s v="102无合同"/>
    <m/>
    <m/>
    <b v="1"/>
    <b v="1"/>
  </r>
  <r>
    <n v="31"/>
    <s v="储凡"/>
    <x v="30"/>
    <s v="032871"/>
    <m/>
    <m/>
    <m/>
    <m/>
    <m/>
    <m/>
    <m/>
    <n v="0.16"/>
    <s v="否"/>
    <s v="是"/>
    <n v="3600"/>
    <m/>
    <m/>
    <m/>
    <m/>
    <m/>
    <m/>
    <m/>
    <m/>
    <m/>
    <m/>
    <m/>
    <m/>
    <s v="产品成本-广告营销服务费用"/>
    <s v="华东销售中心"/>
    <m/>
    <n v="0.19982666666666668"/>
    <n v="91"/>
    <s v="线上素材制作"/>
    <s v="撰稿"/>
    <s v="个人"/>
    <n v="3550"/>
    <d v="2018-06-01T00:00:00"/>
    <d v="2018-06-30T00:00:00"/>
    <s v="王晨旭"/>
    <s v="102无合同"/>
    <m/>
    <n v="50"/>
    <b v="0"/>
    <b v="0"/>
  </r>
  <r>
    <n v="32"/>
    <s v="吕珊琴"/>
    <x v="31"/>
    <s v="033074"/>
    <m/>
    <m/>
    <m/>
    <m/>
    <m/>
    <m/>
    <m/>
    <n v="0.24"/>
    <s v="否"/>
    <s v="是"/>
    <n v="27000"/>
    <m/>
    <m/>
    <m/>
    <m/>
    <m/>
    <m/>
    <m/>
    <m/>
    <m/>
    <m/>
    <m/>
    <m/>
    <s v="产品成本-广告营销服务费用"/>
    <s v="华东销售中心"/>
    <m/>
    <n v="0.32186437137330748"/>
    <n v="89"/>
    <s v="线上素材制作"/>
    <s v="直播"/>
    <s v="公司"/>
    <n v="25300"/>
    <d v="2018-06-08T00:00:00"/>
    <d v="2018-06-08T00:00:00"/>
    <s v="凝聚众智营销策划有限公司"/>
    <s v="102Genr1807124"/>
    <m/>
    <n v="1700"/>
    <b v="0"/>
    <b v="0"/>
  </r>
  <r>
    <n v="33"/>
    <s v="张龙"/>
    <x v="32"/>
    <s v="033056"/>
    <m/>
    <m/>
    <m/>
    <m/>
    <m/>
    <m/>
    <m/>
    <n v="0.26"/>
    <s v="是"/>
    <s v="是"/>
    <n v="51380"/>
    <m/>
    <m/>
    <m/>
    <m/>
    <m/>
    <m/>
    <m/>
    <m/>
    <m/>
    <m/>
    <m/>
    <m/>
    <s v="产品成本-广告营销服务费用"/>
    <s v="华东销售中心"/>
    <m/>
    <n v="0.33204677501048219"/>
    <n v="67"/>
    <s v="线上传播（非地产）"/>
    <s v="KOL发稿"/>
    <s v="公司"/>
    <n v="47382"/>
    <d v="2018-06-02T00:00:00"/>
    <d v="2018-06-30T00:00:00"/>
    <s v="北京诺金文化传媒有限公司"/>
    <s v="102"/>
    <m/>
    <n v="3998"/>
    <b v="0"/>
    <b v="0"/>
  </r>
  <r>
    <n v="34"/>
    <s v="植嘉麟"/>
    <x v="33"/>
    <s v="032631、032630、032629"/>
    <m/>
    <m/>
    <m/>
    <m/>
    <m/>
    <m/>
    <m/>
    <n v="7.0000000000000007E-2"/>
    <s v="否"/>
    <s v="是"/>
    <n v="450000"/>
    <m/>
    <m/>
    <m/>
    <m/>
    <m/>
    <m/>
    <m/>
    <m/>
    <m/>
    <m/>
    <m/>
    <m/>
    <s v="产品成本-广告营销服务费用"/>
    <s v="华南销售中心"/>
    <m/>
    <n v="0.20167000000000004"/>
    <n v="129"/>
    <s v="线下活动（非地产）"/>
    <s v="会场搭建及服务"/>
    <m/>
    <n v="450000"/>
    <d v="2018-04-01T00:00:00"/>
    <d v="2018-06-30T00:00:00"/>
    <s v="网易（杭州）网络有限公司"/>
    <s v="102"/>
    <m/>
    <n v="0"/>
    <b v="0"/>
    <b v="0"/>
  </r>
  <r>
    <n v="35"/>
    <s v="李一飞"/>
    <x v="34"/>
    <s v="033267"/>
    <m/>
    <m/>
    <m/>
    <m/>
    <m/>
    <m/>
    <m/>
    <n v="0.18"/>
    <s v="否"/>
    <s v="是"/>
    <n v="350000"/>
    <m/>
    <m/>
    <m/>
    <m/>
    <m/>
    <m/>
    <m/>
    <m/>
    <m/>
    <m/>
    <m/>
    <m/>
    <s v="产品成本-广告营销服务费用"/>
    <s v="华北销售中心"/>
    <m/>
    <n v="0.24289666666666668"/>
    <n v="67"/>
    <s v="线上传播（非地产）"/>
    <s v="KOL发稿"/>
    <s v="公司"/>
    <n v="84500"/>
    <d v="2018-06-01T00:00:00"/>
    <d v="2018-06-30T00:00:00"/>
    <s v="北京金狐互动公关顾问有限公司"/>
    <s v="102Genr1808146"/>
    <m/>
    <n v="109872"/>
    <b v="0"/>
    <b v="0"/>
  </r>
  <r>
    <n v="35"/>
    <s v="李一飞"/>
    <x v="34"/>
    <m/>
    <m/>
    <m/>
    <m/>
    <m/>
    <m/>
    <m/>
    <m/>
    <m/>
    <m/>
    <m/>
    <m/>
    <m/>
    <m/>
    <m/>
    <m/>
    <m/>
    <m/>
    <m/>
    <m/>
    <m/>
    <m/>
    <m/>
    <m/>
    <m/>
    <m/>
    <m/>
    <m/>
    <n v="85"/>
    <s v="线上素材制作"/>
    <s v="视频拍摄"/>
    <s v="公司"/>
    <n v="129808"/>
    <d v="2018-06-01T00:00:00"/>
    <d v="2018-06-30T00:00:00"/>
    <s v="点触公关策划（北京）有限公司"/>
    <s v="10219Genr1807137"/>
    <m/>
    <m/>
    <b v="1"/>
    <b v="1"/>
  </r>
  <r>
    <n v="35"/>
    <s v="李一飞"/>
    <x v="34"/>
    <m/>
    <m/>
    <m/>
    <m/>
    <m/>
    <m/>
    <m/>
    <m/>
    <m/>
    <m/>
    <m/>
    <m/>
    <m/>
    <m/>
    <m/>
    <m/>
    <m/>
    <m/>
    <m/>
    <m/>
    <m/>
    <m/>
    <m/>
    <m/>
    <m/>
    <m/>
    <m/>
    <m/>
    <n v="59"/>
    <s v="商品采购"/>
    <s v="礼品"/>
    <s v="严选礼品"/>
    <n v="25820"/>
    <d v="2018-06-01T00:00:00"/>
    <d v="2018-06-30T00:00:00"/>
    <s v="严选"/>
    <s v="102"/>
    <m/>
    <m/>
    <b v="1"/>
    <b v="1"/>
  </r>
  <r>
    <n v="36"/>
    <s v="李一飞"/>
    <x v="35"/>
    <s v="032448"/>
    <m/>
    <m/>
    <m/>
    <m/>
    <m/>
    <m/>
    <m/>
    <n v="0.22"/>
    <s v="否"/>
    <s v="是"/>
    <n v="253000"/>
    <m/>
    <m/>
    <m/>
    <m/>
    <m/>
    <m/>
    <m/>
    <m/>
    <m/>
    <m/>
    <m/>
    <m/>
    <s v="产品成本-广告营销服务费用"/>
    <s v="华北销售中心"/>
    <m/>
    <n v="0.41803250000000003"/>
    <n v="43"/>
    <s v="明星/嘉宾邀请"/>
    <s v="吴伯凡"/>
    <m/>
    <n v="253000"/>
    <d v="2018-06-08T00:00:00"/>
    <d v="2018-06-08T00:00:00"/>
    <s v="北京诺金文化传媒有限公司"/>
    <s v="10219Genr1806100"/>
    <m/>
    <n v="0"/>
    <b v="0"/>
    <b v="0"/>
  </r>
  <r>
    <n v="37"/>
    <s v="李一飞"/>
    <x v="36"/>
    <s v="032979"/>
    <m/>
    <m/>
    <m/>
    <m/>
    <m/>
    <m/>
    <m/>
    <n v="0"/>
    <s v="否"/>
    <s v="是"/>
    <n v="200966"/>
    <m/>
    <m/>
    <m/>
    <m/>
    <m/>
    <m/>
    <m/>
    <m/>
    <m/>
    <m/>
    <m/>
    <m/>
    <s v="产品成本-广告营销服务费用"/>
    <s v="华北销售中心"/>
    <m/>
    <n v="0.34732197999999992"/>
    <n v="33"/>
    <s v="明星/嘉宾邀请"/>
    <s v="其他嘉宾"/>
    <m/>
    <n v="34500"/>
    <d v="2018-05-20T00:00:00"/>
    <d v="2018-05-20T00:00:00"/>
    <s v="北京诺金文化传媒有限公司"/>
    <s v="10219Genr1809168"/>
    <s v="李佳念"/>
    <n v="436199.96"/>
    <b v="0"/>
    <b v="0"/>
  </r>
  <r>
    <n v="37"/>
    <s v="李一飞"/>
    <x v="36"/>
    <m/>
    <m/>
    <m/>
    <m/>
    <m/>
    <m/>
    <m/>
    <m/>
    <m/>
    <m/>
    <m/>
    <n v="200966"/>
    <m/>
    <m/>
    <m/>
    <m/>
    <m/>
    <m/>
    <m/>
    <m/>
    <m/>
    <m/>
    <m/>
    <m/>
    <s v="产品成本-广告营销服务费用"/>
    <s v="华北销售中心"/>
    <m/>
    <m/>
    <n v="134"/>
    <s v="其他"/>
    <s v="设备租赁"/>
    <m/>
    <n v="15640"/>
    <d v="2018-05-20T00:00:00"/>
    <d v="2018-05-20T00:00:00"/>
    <s v="北京诺金文化传媒有限公司"/>
    <s v="10219Genr1809168"/>
    <m/>
    <m/>
    <b v="1"/>
    <b v="1"/>
  </r>
  <r>
    <n v="37"/>
    <s v="李一飞"/>
    <x v="36"/>
    <m/>
    <m/>
    <m/>
    <m/>
    <m/>
    <m/>
    <m/>
    <m/>
    <m/>
    <m/>
    <m/>
    <n v="200966"/>
    <m/>
    <m/>
    <m/>
    <m/>
    <m/>
    <m/>
    <m/>
    <m/>
    <m/>
    <m/>
    <m/>
    <m/>
    <s v="产品成本-广告营销服务费用"/>
    <s v="华北销售中心"/>
    <m/>
    <m/>
    <n v="60"/>
    <s v="商品采购"/>
    <s v="礼品"/>
    <s v="其他礼品"/>
    <n v="108518.04"/>
    <d v="2018-05-20T00:00:00"/>
    <d v="2018-05-20T00:00:00"/>
    <s v="北京诺金文化传媒有限公司"/>
    <s v="10219Genr1809168"/>
    <m/>
    <m/>
    <b v="1"/>
    <b v="1"/>
  </r>
  <r>
    <n v="37"/>
    <s v="李一飞"/>
    <x v="36"/>
    <m/>
    <m/>
    <m/>
    <m/>
    <m/>
    <m/>
    <m/>
    <m/>
    <m/>
    <m/>
    <m/>
    <m/>
    <m/>
    <m/>
    <m/>
    <m/>
    <m/>
    <m/>
    <m/>
    <m/>
    <m/>
    <m/>
    <m/>
    <m/>
    <m/>
    <m/>
    <m/>
    <m/>
    <n v="88"/>
    <s v="线上素材制作"/>
    <s v="直播"/>
    <s v="个人"/>
    <n v="8040"/>
    <d v="2018-05-20T00:00:00"/>
    <d v="2018-05-20T00:00:00"/>
    <s v="个人"/>
    <s v="102"/>
    <m/>
    <m/>
    <b v="1"/>
    <b v="1"/>
  </r>
  <r>
    <n v="38"/>
    <s v="李一飞"/>
    <x v="37"/>
    <s v="033319"/>
    <m/>
    <m/>
    <m/>
    <m/>
    <m/>
    <m/>
    <m/>
    <n v="0.27"/>
    <s v="否"/>
    <s v="是"/>
    <n v="140000"/>
    <m/>
    <m/>
    <m/>
    <m/>
    <m/>
    <m/>
    <m/>
    <m/>
    <m/>
    <m/>
    <m/>
    <m/>
    <s v="产品成本-广告营销服务费用"/>
    <s v="华北销售中心"/>
    <m/>
    <n v="0.34793666666666667"/>
    <n v="60"/>
    <s v="商品采购"/>
    <s v="礼品"/>
    <s v="其他礼品"/>
    <n v="84310"/>
    <d v="2018-06-01T00:00:00"/>
    <d v="2018-06-30T00:00:00"/>
    <s v="炎尔国际体育管理（北京）有限公司"/>
    <s v="10219Genr1806090"/>
    <m/>
    <n v="42190"/>
    <b v="0"/>
    <b v="0"/>
  </r>
  <r>
    <n v="38"/>
    <s v="李一飞"/>
    <x v="37"/>
    <m/>
    <m/>
    <m/>
    <m/>
    <m/>
    <m/>
    <m/>
    <m/>
    <m/>
    <m/>
    <m/>
    <m/>
    <m/>
    <m/>
    <m/>
    <m/>
    <m/>
    <m/>
    <m/>
    <m/>
    <m/>
    <m/>
    <m/>
    <m/>
    <m/>
    <m/>
    <m/>
    <m/>
    <n v="85"/>
    <s v="线上素材制作"/>
    <s v="视频拍摄"/>
    <s v="公司"/>
    <n v="13500"/>
    <d v="2018-06-01T00:00:00"/>
    <d v="2018-06-30T00:00:00"/>
    <s v="北京国士无双影视传媒有限公司"/>
    <s v="102无合同"/>
    <m/>
    <m/>
    <b v="1"/>
    <b v="1"/>
  </r>
  <r>
    <n v="39"/>
    <s v="李一飞"/>
    <x v="38"/>
    <s v="033429"/>
    <m/>
    <m/>
    <m/>
    <m/>
    <m/>
    <m/>
    <m/>
    <n v="0.22"/>
    <s v="否"/>
    <s v="是"/>
    <n v="57500"/>
    <m/>
    <m/>
    <m/>
    <m/>
    <m/>
    <m/>
    <m/>
    <m/>
    <m/>
    <m/>
    <m/>
    <m/>
    <s v="产品成本-广告营销服务费用"/>
    <s v="华北销售中心"/>
    <m/>
    <n v="0.33168666666666669"/>
    <n v="33"/>
    <s v="明星/嘉宾邀请"/>
    <s v="其他嘉宾"/>
    <m/>
    <n v="57500"/>
    <d v="2018-06-08T00:00:00"/>
    <d v="2018-06-08T00:00:00"/>
    <s v="北京凝聚众智营销策划有限公司"/>
    <s v="10219Genr1806101"/>
    <s v="胡百精"/>
    <n v="0"/>
    <b v="0"/>
    <b v="0"/>
  </r>
  <r>
    <n v="40"/>
    <s v="植嘉麟"/>
    <x v="39"/>
    <s v="033192、033224"/>
    <m/>
    <m/>
    <m/>
    <m/>
    <m/>
    <m/>
    <m/>
    <n v="0.25"/>
    <s v="否"/>
    <s v="是"/>
    <n v="23000"/>
    <m/>
    <m/>
    <m/>
    <m/>
    <m/>
    <m/>
    <m/>
    <m/>
    <m/>
    <m/>
    <m/>
    <m/>
    <s v="产品成本-广告营销服务费用"/>
    <s v="华南销售中心"/>
    <m/>
    <n v="0.3121603671706264"/>
    <n v="33"/>
    <s v="明星/嘉宾邀请"/>
    <s v="其他嘉宾"/>
    <m/>
    <n v="23000"/>
    <d v="2018-06-06T00:00:00"/>
    <d v="2018-06-06T00:00:00"/>
    <s v="北京凝聚众智营销策划有限公司"/>
    <s v="10219Genr1806109"/>
    <s v="赵晓蕾"/>
    <n v="0"/>
    <b v="0"/>
    <b v="0"/>
  </r>
  <r>
    <n v="41"/>
    <s v="王成"/>
    <x v="40"/>
    <s v="033146"/>
    <m/>
    <m/>
    <m/>
    <m/>
    <m/>
    <m/>
    <m/>
    <n v="0.24"/>
    <s v="否"/>
    <s v="是"/>
    <n v="4000"/>
    <m/>
    <m/>
    <m/>
    <m/>
    <m/>
    <m/>
    <m/>
    <m/>
    <m/>
    <m/>
    <m/>
    <m/>
    <s v="产品成本-广告营销服务费用"/>
    <s v="华东销售中心"/>
    <m/>
    <n v="0.27906222222222227"/>
    <n v="60"/>
    <s v="商品采购"/>
    <s v="礼品"/>
    <s v="其他礼品"/>
    <n v="2812"/>
    <d v="2018-06-01T00:00:00"/>
    <d v="2018-06-30T00:00:00"/>
    <s v="昆山京东尚信贸易有限公司"/>
    <s v="102无合同"/>
    <m/>
    <n v="1188"/>
    <b v="0"/>
    <b v="0"/>
  </r>
  <r>
    <n v="42"/>
    <s v="王琦"/>
    <x v="41"/>
    <s v="033573"/>
    <m/>
    <m/>
    <m/>
    <m/>
    <m/>
    <m/>
    <m/>
    <n v="0.24"/>
    <s v="否"/>
    <s v="是"/>
    <n v="535000"/>
    <m/>
    <m/>
    <m/>
    <m/>
    <m/>
    <m/>
    <m/>
    <m/>
    <m/>
    <m/>
    <m/>
    <m/>
    <s v="产品成本-广告营销服务费用"/>
    <s v="华南销售中心"/>
    <m/>
    <n v="0.44797333333333333"/>
    <n v="22"/>
    <s v="明星/嘉宾邀请"/>
    <s v="姜思达"/>
    <m/>
    <n v="450000"/>
    <d v="2018-07-01T00:00:00"/>
    <d v="2018-10-01T00:00:00"/>
    <s v="北京胖加菲广告传媒有限公司"/>
    <s v="10519Genr1806027"/>
    <m/>
    <n v="0"/>
    <b v="0"/>
    <b v="0"/>
  </r>
  <r>
    <n v="42"/>
    <s v="王琦"/>
    <x v="41"/>
    <m/>
    <m/>
    <m/>
    <m/>
    <m/>
    <m/>
    <m/>
    <m/>
    <m/>
    <m/>
    <m/>
    <m/>
    <m/>
    <m/>
    <m/>
    <m/>
    <m/>
    <m/>
    <m/>
    <m/>
    <m/>
    <m/>
    <m/>
    <m/>
    <m/>
    <m/>
    <m/>
    <m/>
    <n v="85"/>
    <s v="线上素材制作"/>
    <s v="视频拍摄"/>
    <s v="公司"/>
    <n v="85000"/>
    <d v="2018-06-01T00:00:00"/>
    <d v="2018-07-31T00:00:00"/>
    <s v="威普视觉文化传媒（北京）有限公司"/>
    <s v="10519Genr1806040"/>
    <m/>
    <m/>
    <b v="1"/>
    <b v="1"/>
  </r>
  <r>
    <n v="43"/>
    <s v="李一飞"/>
    <x v="42"/>
    <s v="033405"/>
    <m/>
    <m/>
    <m/>
    <m/>
    <m/>
    <m/>
    <m/>
    <n v="0.22"/>
    <s v="否"/>
    <s v="是"/>
    <n v="150000"/>
    <m/>
    <m/>
    <m/>
    <m/>
    <m/>
    <m/>
    <m/>
    <m/>
    <m/>
    <m/>
    <m/>
    <m/>
    <s v="产品成本-广告营销服务费用"/>
    <s v="华北销售中心"/>
    <m/>
    <n v="0.27932909090909086"/>
    <n v="60"/>
    <s v="商品采购"/>
    <s v="礼品"/>
    <s v="其他礼品"/>
    <n v="120000"/>
    <d v="2018-06-01T00:00:00"/>
    <d v="2018-06-30T00:00:00"/>
    <s v="京东"/>
    <s v="102无合同"/>
    <m/>
    <n v="11002.5"/>
    <b v="0"/>
    <b v="0"/>
  </r>
  <r>
    <n v="43"/>
    <s v="李一飞"/>
    <x v="42"/>
    <m/>
    <m/>
    <m/>
    <m/>
    <m/>
    <m/>
    <m/>
    <m/>
    <m/>
    <m/>
    <m/>
    <m/>
    <m/>
    <m/>
    <m/>
    <m/>
    <m/>
    <m/>
    <m/>
    <m/>
    <m/>
    <m/>
    <m/>
    <m/>
    <m/>
    <m/>
    <m/>
    <m/>
    <n v="60"/>
    <s v="商品采购"/>
    <s v="礼品"/>
    <s v="其他礼品"/>
    <n v="18997.5"/>
    <d v="2018-06-01T00:00:00"/>
    <d v="2018-06-30T00:00:00"/>
    <s v="京东"/>
    <s v="102无合同"/>
    <m/>
    <m/>
    <b v="1"/>
    <b v="1"/>
  </r>
  <r>
    <n v="44"/>
    <s v="李珩"/>
    <x v="43"/>
    <s v="033219、033755"/>
    <m/>
    <m/>
    <m/>
    <m/>
    <m/>
    <m/>
    <m/>
    <n v="0"/>
    <s v="否"/>
    <s v="是"/>
    <n v="450000"/>
    <m/>
    <m/>
    <m/>
    <m/>
    <m/>
    <m/>
    <m/>
    <m/>
    <m/>
    <m/>
    <m/>
    <m/>
    <s v="产品成本-广告营销服务费用"/>
    <s v="华南销售中心"/>
    <m/>
    <n v="0.34773786407766993"/>
    <n v="67"/>
    <s v="线上传播（非地产）"/>
    <s v="KOL发稿"/>
    <s v="公司"/>
    <n v="96000"/>
    <d v="2018-07-01T00:00:00"/>
    <d v="2018-07-01T00:00:00"/>
    <s v="北京博雅天下传媒文化发展有限公司"/>
    <s v="10719Genr1807046"/>
    <m/>
    <n v="1086.6624999999767"/>
    <b v="0"/>
    <b v="0"/>
  </r>
  <r>
    <n v="44"/>
    <s v="李珩"/>
    <x v="43"/>
    <m/>
    <m/>
    <m/>
    <m/>
    <m/>
    <m/>
    <m/>
    <m/>
    <m/>
    <m/>
    <m/>
    <m/>
    <m/>
    <m/>
    <m/>
    <m/>
    <m/>
    <m/>
    <m/>
    <m/>
    <m/>
    <m/>
    <m/>
    <m/>
    <m/>
    <m/>
    <m/>
    <m/>
    <n v="129"/>
    <s v="线下活动（非地产）"/>
    <s v="会场搭建及服务"/>
    <m/>
    <n v="201750"/>
    <d v="2018-07-06T00:00:00"/>
    <d v="2018-07-06T00:00:00"/>
    <s v="广州燊易广告有限公司"/>
    <s v="10719Genr1807048"/>
    <m/>
    <m/>
    <b v="1"/>
    <b v="1"/>
  </r>
  <r>
    <n v="44"/>
    <s v="李珩"/>
    <x v="43"/>
    <m/>
    <m/>
    <m/>
    <m/>
    <m/>
    <m/>
    <m/>
    <m/>
    <m/>
    <m/>
    <m/>
    <m/>
    <m/>
    <m/>
    <m/>
    <m/>
    <m/>
    <m/>
    <m/>
    <m/>
    <m/>
    <m/>
    <m/>
    <m/>
    <m/>
    <m/>
    <m/>
    <m/>
    <n v="128"/>
    <s v="线下活动（非地产）"/>
    <s v="场地租赁"/>
    <m/>
    <n v="60000"/>
    <d v="2018-07-06T00:00:00"/>
    <d v="2018-07-06T00:00:00"/>
    <s v="广州燊易广告有限公司"/>
    <s v="10719Genr1807048"/>
    <m/>
    <m/>
    <b v="1"/>
    <b v="1"/>
  </r>
  <r>
    <n v="44"/>
    <s v="李珩"/>
    <x v="43"/>
    <m/>
    <m/>
    <m/>
    <m/>
    <m/>
    <m/>
    <m/>
    <m/>
    <m/>
    <m/>
    <m/>
    <m/>
    <m/>
    <m/>
    <m/>
    <m/>
    <m/>
    <m/>
    <m/>
    <m/>
    <m/>
    <m/>
    <m/>
    <m/>
    <m/>
    <m/>
    <m/>
    <m/>
    <n v="67"/>
    <s v="线上传播（非地产）"/>
    <s v="KOL发稿"/>
    <s v="公司"/>
    <n v="63250"/>
    <d v="2018-07-06T00:00:00"/>
    <d v="2018-07-06T00:00:00"/>
    <s v="广州燊易广告有限公司"/>
    <s v="10719Genr1807048"/>
    <m/>
    <m/>
    <b v="1"/>
    <b v="1"/>
  </r>
  <r>
    <n v="44"/>
    <s v="李珩"/>
    <x v="43"/>
    <m/>
    <m/>
    <m/>
    <m/>
    <m/>
    <m/>
    <m/>
    <m/>
    <m/>
    <m/>
    <m/>
    <m/>
    <m/>
    <m/>
    <m/>
    <m/>
    <m/>
    <m/>
    <m/>
    <m/>
    <m/>
    <m/>
    <m/>
    <m/>
    <m/>
    <m/>
    <m/>
    <m/>
    <n v="67"/>
    <s v="线上传播（非地产）"/>
    <s v="KOL发稿"/>
    <s v="公司"/>
    <n v="24380"/>
    <d v="2018-07-16T00:00:00"/>
    <d v="2018-07-16T00:00:00"/>
    <s v="绵阳市新媒信息技术有限公司"/>
    <s v="10719Genr1808049"/>
    <m/>
    <m/>
    <b v="1"/>
    <b v="1"/>
  </r>
  <r>
    <n v="44"/>
    <s v="李珩"/>
    <x v="43"/>
    <m/>
    <m/>
    <m/>
    <m/>
    <m/>
    <m/>
    <m/>
    <m/>
    <m/>
    <m/>
    <m/>
    <m/>
    <m/>
    <m/>
    <m/>
    <m/>
    <m/>
    <m/>
    <m/>
    <m/>
    <m/>
    <m/>
    <m/>
    <m/>
    <m/>
    <m/>
    <m/>
    <m/>
    <n v="59"/>
    <s v="商品采购"/>
    <s v="礼品"/>
    <s v="严选礼品"/>
    <n v="3533.3375000000001"/>
    <d v="2018-07-16T00:00:00"/>
    <d v="2018-07-16T00:00:00"/>
    <s v="严选"/>
    <s v="107无合同"/>
    <m/>
    <m/>
    <b v="1"/>
    <b v="1"/>
  </r>
  <r>
    <n v="45"/>
    <s v="李一飞"/>
    <x v="44"/>
    <s v="033177"/>
    <m/>
    <m/>
    <m/>
    <m/>
    <m/>
    <m/>
    <m/>
    <n v="0.21"/>
    <s v="否"/>
    <s v="是"/>
    <n v="125000"/>
    <m/>
    <m/>
    <m/>
    <m/>
    <m/>
    <m/>
    <m/>
    <m/>
    <m/>
    <m/>
    <m/>
    <m/>
    <s v="产品成本-广告营销服务费用"/>
    <s v="华北销售中心"/>
    <m/>
    <n v="0.38803222222222228"/>
    <n v="85"/>
    <s v="线上素材制作"/>
    <s v="视频拍摄"/>
    <s v="公司"/>
    <n v="125000"/>
    <d v="2018-06-01T00:00:00"/>
    <d v="2018-07-01T00:00:00"/>
    <s v="威普视觉文化传媒（北京）有限公司"/>
    <s v="102"/>
    <m/>
    <n v="0"/>
    <b v="0"/>
    <b v="0"/>
  </r>
  <r>
    <n v="46"/>
    <s v="徐放"/>
    <x v="45"/>
    <s v="033482"/>
    <m/>
    <m/>
    <m/>
    <m/>
    <m/>
    <m/>
    <m/>
    <n v="0.26"/>
    <s v="否"/>
    <s v="是"/>
    <n v="249754"/>
    <m/>
    <m/>
    <m/>
    <m/>
    <m/>
    <m/>
    <m/>
    <m/>
    <m/>
    <m/>
    <m/>
    <m/>
    <s v="产品成本-广告营销服务费用"/>
    <s v="华南销售中心"/>
    <m/>
    <n v="0.69740820987654328"/>
    <n v="85"/>
    <s v="线上素材制作"/>
    <s v="视频拍摄"/>
    <s v="公司"/>
    <n v="246000"/>
    <d v="2018-06-22T00:00:00"/>
    <d v="2018-08-31T00:00:00"/>
    <s v="北京诺金文化传媒有限公司"/>
    <s v="10519Genr1809046"/>
    <m/>
    <n v="3754"/>
    <b v="0"/>
    <b v="0"/>
  </r>
  <r>
    <n v="47"/>
    <s v="吕珊琴"/>
    <x v="46"/>
    <s v="033576"/>
    <m/>
    <m/>
    <m/>
    <m/>
    <m/>
    <m/>
    <m/>
    <n v="0.18"/>
    <s v="是"/>
    <s v="是"/>
    <n v="100000"/>
    <m/>
    <m/>
    <m/>
    <m/>
    <m/>
    <m/>
    <m/>
    <m/>
    <m/>
    <m/>
    <m/>
    <m/>
    <s v="产品成本-广告营销服务费用"/>
    <s v="华东销售中心"/>
    <m/>
    <n v="0.24462059259259261"/>
    <n v="85"/>
    <s v="线上素材制作"/>
    <s v="视频拍摄"/>
    <s v="公司"/>
    <n v="20000"/>
    <d v="2018-07-20T00:00:00"/>
    <d v="2018-07-20T00:00:00"/>
    <s v="北京诺金文化传媒有限公司"/>
    <s v="10519Genr1809047"/>
    <m/>
    <n v="9350"/>
    <b v="0"/>
    <b v="0"/>
  </r>
  <r>
    <n v="47"/>
    <s v="吕珊琴"/>
    <x v="46"/>
    <m/>
    <m/>
    <m/>
    <m/>
    <m/>
    <m/>
    <m/>
    <m/>
    <m/>
    <m/>
    <m/>
    <m/>
    <m/>
    <m/>
    <m/>
    <m/>
    <m/>
    <m/>
    <m/>
    <m/>
    <m/>
    <m/>
    <m/>
    <m/>
    <m/>
    <m/>
    <m/>
    <m/>
    <n v="85"/>
    <s v="线上素材制作"/>
    <s v="视频拍摄"/>
    <s v="公司"/>
    <n v="70650"/>
    <d v="2018-08-24T00:00:00"/>
    <d v="2018-08-24T00:00:00"/>
    <s v="威普视觉文化传媒（北京）有限公司"/>
    <s v="10219Genr1809166"/>
    <m/>
    <m/>
    <b v="1"/>
    <b v="1"/>
  </r>
  <r>
    <n v="48"/>
    <s v="李一飞"/>
    <x v="47"/>
    <s v="033266"/>
    <m/>
    <m/>
    <m/>
    <m/>
    <m/>
    <m/>
    <m/>
    <n v="0.21"/>
    <s v="否"/>
    <s v="是"/>
    <n v="85000"/>
    <m/>
    <m/>
    <m/>
    <m/>
    <m/>
    <m/>
    <m/>
    <m/>
    <m/>
    <m/>
    <m/>
    <m/>
    <s v="产品成本-广告营销服务费用"/>
    <s v="华北销售中心"/>
    <m/>
    <n v="0.33090999999999993"/>
    <n v="131"/>
    <s v="线下活动（非地产）"/>
    <s v="看车团"/>
    <m/>
    <n v="38000"/>
    <d v="2018-06-30T00:00:00"/>
    <d v="2018-06-30T00:00:00"/>
    <s v="深圳市梵天管理咨询有限公司"/>
    <s v="10219Genr1807117"/>
    <m/>
    <n v="9000"/>
    <b v="0"/>
    <b v="0"/>
  </r>
  <r>
    <n v="48"/>
    <s v="李一飞"/>
    <x v="47"/>
    <m/>
    <m/>
    <m/>
    <m/>
    <m/>
    <m/>
    <m/>
    <m/>
    <m/>
    <m/>
    <m/>
    <m/>
    <m/>
    <m/>
    <m/>
    <m/>
    <m/>
    <m/>
    <m/>
    <m/>
    <m/>
    <m/>
    <m/>
    <m/>
    <m/>
    <m/>
    <m/>
    <m/>
    <n v="131"/>
    <s v="线下活动（非地产）"/>
    <s v="看车团"/>
    <m/>
    <n v="38000"/>
    <d v="2018-07-14T00:00:00"/>
    <d v="2018-07-14T00:00:00"/>
    <s v="重庆涵涵广告传媒有限公司"/>
    <s v="10219Genr1807118"/>
    <m/>
    <m/>
    <b v="1"/>
    <b v="1"/>
  </r>
  <r>
    <n v="49"/>
    <s v="李一飞"/>
    <x v="48"/>
    <s v="033674"/>
    <m/>
    <m/>
    <m/>
    <m/>
    <m/>
    <m/>
    <m/>
    <n v="0"/>
    <s v="否"/>
    <s v="是"/>
    <n v="300000"/>
    <m/>
    <m/>
    <m/>
    <m/>
    <m/>
    <m/>
    <m/>
    <m/>
    <m/>
    <m/>
    <m/>
    <m/>
    <s v="产品成本-广告营销服务费用"/>
    <s v="华北销售中心"/>
    <m/>
    <n v="0.25100000000000006"/>
    <n v="128"/>
    <s v="线下活动（非地产）"/>
    <s v="场地租赁"/>
    <m/>
    <n v="59360"/>
    <d v="2018-07-13T00:00:00"/>
    <d v="2018-07-13T00:00:00"/>
    <s v="北京诺金文化传媒有限公司"/>
    <s v="10719Genr1808060"/>
    <m/>
    <n v="65580"/>
    <b v="0"/>
    <b v="0"/>
  </r>
  <r>
    <n v="49"/>
    <s v="李一飞"/>
    <x v="48"/>
    <m/>
    <m/>
    <m/>
    <m/>
    <m/>
    <m/>
    <m/>
    <m/>
    <m/>
    <m/>
    <m/>
    <m/>
    <m/>
    <m/>
    <m/>
    <m/>
    <m/>
    <m/>
    <m/>
    <m/>
    <m/>
    <m/>
    <m/>
    <m/>
    <m/>
    <m/>
    <m/>
    <m/>
    <n v="130"/>
    <s v="线下活动（非地产）"/>
    <s v="活动报批"/>
    <m/>
    <n v="6360"/>
    <d v="2018-07-13T00:00:00"/>
    <d v="2018-07-13T00:00:00"/>
    <s v="北京诺金文化传媒有限公司"/>
    <s v="10719Genr1808060"/>
    <m/>
    <m/>
    <b v="1"/>
    <b v="1"/>
  </r>
  <r>
    <n v="49"/>
    <s v="李一飞"/>
    <x v="48"/>
    <m/>
    <m/>
    <m/>
    <m/>
    <m/>
    <m/>
    <m/>
    <m/>
    <m/>
    <m/>
    <m/>
    <m/>
    <m/>
    <m/>
    <m/>
    <m/>
    <m/>
    <m/>
    <m/>
    <m/>
    <m/>
    <m/>
    <m/>
    <m/>
    <m/>
    <m/>
    <m/>
    <m/>
    <n v="129"/>
    <s v="线下活动（非地产）"/>
    <s v="会场搭建及服务"/>
    <m/>
    <n v="168700"/>
    <d v="2018-07-13T00:00:00"/>
    <d v="2018-07-13T00:00:00"/>
    <s v="北京诺金文化传媒有限公司"/>
    <s v="10719Genr1808060"/>
    <m/>
    <m/>
    <b v="1"/>
    <b v="1"/>
  </r>
  <r>
    <n v="50"/>
    <s v="李一飞"/>
    <x v="49"/>
    <s v="033466"/>
    <m/>
    <m/>
    <m/>
    <m/>
    <m/>
    <m/>
    <m/>
    <n v="0.16"/>
    <s v="否"/>
    <s v="是"/>
    <n v="1300000"/>
    <m/>
    <m/>
    <m/>
    <m/>
    <m/>
    <m/>
    <m/>
    <m/>
    <m/>
    <m/>
    <m/>
    <m/>
    <s v="产品成本-广告营销服务费用"/>
    <s v="华北销售中心"/>
    <m/>
    <n v="0.37847428571428571"/>
    <n v="44"/>
    <s v="明星/嘉宾邀请"/>
    <s v="吴晓波"/>
    <m/>
    <n v="800000"/>
    <d v="2018-09-02T00:00:00"/>
    <d v="2018-09-02T00:00:00"/>
    <s v="湖南穗阳信息技术有限公司"/>
    <s v="102"/>
    <m/>
    <n v="94660.780000000028"/>
    <b v="0"/>
    <b v="0"/>
  </r>
  <r>
    <n v="50"/>
    <s v="李一飞"/>
    <x v="49"/>
    <m/>
    <m/>
    <m/>
    <m/>
    <m/>
    <m/>
    <m/>
    <m/>
    <m/>
    <m/>
    <m/>
    <m/>
    <m/>
    <m/>
    <m/>
    <m/>
    <m/>
    <m/>
    <m/>
    <m/>
    <m/>
    <m/>
    <m/>
    <m/>
    <m/>
    <m/>
    <m/>
    <m/>
    <n v="128"/>
    <s v="线下活动（非地产）"/>
    <s v="场地租赁"/>
    <m/>
    <n v="100000"/>
    <d v="2018-08-25T00:00:00"/>
    <d v="2018-08-25T00:00:00"/>
    <s v="北京歌华展览公司"/>
    <s v="10519Genr1808042"/>
    <m/>
    <m/>
    <b v="1"/>
    <b v="1"/>
  </r>
  <r>
    <n v="50"/>
    <s v="李一飞"/>
    <x v="49"/>
    <m/>
    <m/>
    <m/>
    <m/>
    <m/>
    <m/>
    <m/>
    <m/>
    <m/>
    <m/>
    <m/>
    <m/>
    <m/>
    <m/>
    <m/>
    <m/>
    <m/>
    <m/>
    <m/>
    <m/>
    <m/>
    <m/>
    <m/>
    <m/>
    <m/>
    <m/>
    <m/>
    <m/>
    <n v="85"/>
    <s v="线上素材制作"/>
    <s v="视频拍摄"/>
    <s v="公司"/>
    <n v="55339.22"/>
    <d v="2018-08-15T00:00:00"/>
    <d v="2018-08-15T00:00:00"/>
    <s v="北京国士无双影视传媒有限公司"/>
    <s v="10719Genr1809064"/>
    <m/>
    <m/>
    <b v="1"/>
    <b v="1"/>
  </r>
  <r>
    <n v="51"/>
    <s v="李一飞"/>
    <x v="50"/>
    <s v="033534"/>
    <m/>
    <m/>
    <m/>
    <m/>
    <m/>
    <m/>
    <m/>
    <n v="0.22"/>
    <s v="否"/>
    <s v="是"/>
    <n v="2000000"/>
    <m/>
    <m/>
    <m/>
    <m/>
    <m/>
    <m/>
    <m/>
    <m/>
    <m/>
    <m/>
    <m/>
    <m/>
    <s v="产品成本-广告营销服务费用"/>
    <s v="华北销售中心"/>
    <m/>
    <n v="0.3917533333333334"/>
    <n v="23"/>
    <s v="明星/嘉宾邀请"/>
    <s v="蒋方舟"/>
    <m/>
    <n v="287500"/>
    <d v="2018-07-06T00:00:00"/>
    <d v="2018-07-06T00:00:00"/>
    <s v="北京诺金文化传媒有限公司"/>
    <s v="10219Genr1807130"/>
    <m/>
    <n v="8569.5100000000093"/>
    <b v="0"/>
    <b v="0"/>
  </r>
  <r>
    <n v="51"/>
    <s v="李一飞"/>
    <x v="50"/>
    <m/>
    <m/>
    <m/>
    <m/>
    <m/>
    <m/>
    <m/>
    <m/>
    <m/>
    <m/>
    <m/>
    <m/>
    <m/>
    <m/>
    <m/>
    <m/>
    <m/>
    <m/>
    <m/>
    <m/>
    <m/>
    <m/>
    <m/>
    <m/>
    <m/>
    <m/>
    <m/>
    <m/>
    <n v="42"/>
    <s v="明星/嘉宾邀请"/>
    <s v="魏坤琳（Dr.魏）"/>
    <m/>
    <n v="350000"/>
    <d v="2018-07-06T00:00:00"/>
    <d v="2018-07-06T00:00:00"/>
    <s v="南通赛先生文化传媒工作室"/>
    <s v="10219Genr1807126"/>
    <m/>
    <m/>
    <b v="1"/>
    <b v="1"/>
  </r>
  <r>
    <n v="52"/>
    <s v="徐放"/>
    <x v="51"/>
    <s v="033609、033725"/>
    <m/>
    <m/>
    <m/>
    <m/>
    <m/>
    <m/>
    <m/>
    <n v="0.19"/>
    <s v="否"/>
    <s v="是"/>
    <n v="23500"/>
    <m/>
    <m/>
    <m/>
    <m/>
    <m/>
    <m/>
    <m/>
    <m/>
    <m/>
    <m/>
    <m/>
    <m/>
    <s v="产品成本-广告营销服务费用"/>
    <s v="华南销售中心"/>
    <m/>
    <n v="0.2287604087507196"/>
    <n v="62"/>
    <s v="奖金/红包"/>
    <s v="奖金"/>
    <m/>
    <n v="10000"/>
    <d v="2018-06-26T00:00:00"/>
    <d v="2018-06-26T00:00:00"/>
    <s v="马超云"/>
    <s v="10519Genr1807035"/>
    <m/>
    <n v="3500"/>
    <b v="0"/>
    <b v="0"/>
  </r>
  <r>
    <n v="52"/>
    <s v="徐放"/>
    <x v="51"/>
    <m/>
    <m/>
    <m/>
    <m/>
    <m/>
    <m/>
    <m/>
    <m/>
    <m/>
    <m/>
    <m/>
    <m/>
    <m/>
    <m/>
    <m/>
    <m/>
    <m/>
    <m/>
    <m/>
    <m/>
    <m/>
    <m/>
    <m/>
    <m/>
    <m/>
    <m/>
    <m/>
    <m/>
    <n v="85"/>
    <s v="线上素材制作"/>
    <s v="视频拍摄"/>
    <s v="公司"/>
    <n v="10000"/>
    <d v="2018-06-26T00:00:00"/>
    <d v="2018-06-26T00:00:00"/>
    <s v="北京诺金文化传媒有限公司"/>
    <s v="102无合同"/>
    <m/>
    <m/>
    <b v="1"/>
    <b v="1"/>
  </r>
  <r>
    <n v="53"/>
    <s v="植嘉麟"/>
    <x v="52"/>
    <s v="032634、032720、032719"/>
    <m/>
    <m/>
    <m/>
    <m/>
    <m/>
    <m/>
    <m/>
    <n v="7.0000000000000007E-2"/>
    <s v="否"/>
    <s v="是"/>
    <n v="620000"/>
    <m/>
    <m/>
    <m/>
    <m/>
    <m/>
    <m/>
    <m/>
    <m/>
    <m/>
    <m/>
    <m/>
    <m/>
    <s v="产品成本-广告营销服务费用"/>
    <s v="华南销售中心"/>
    <m/>
    <n v="0.27777313152400834"/>
    <n v="68"/>
    <s v="线上传播（非地产）"/>
    <s v="粉丝头条"/>
    <m/>
    <n v="96302.42"/>
    <d v="2018-04-25T00:00:00"/>
    <d v="2018-04-25T00:00:00"/>
    <s v="北京银河高宇广告有限公司"/>
    <s v="10219Genr1805068"/>
    <m/>
    <n v="151474.18000000005"/>
    <b v="0"/>
    <b v="0"/>
  </r>
  <r>
    <n v="53"/>
    <s v="植嘉麟"/>
    <x v="52"/>
    <m/>
    <m/>
    <m/>
    <m/>
    <m/>
    <m/>
    <m/>
    <m/>
    <m/>
    <m/>
    <m/>
    <m/>
    <m/>
    <m/>
    <m/>
    <m/>
    <m/>
    <m/>
    <m/>
    <m/>
    <m/>
    <m/>
    <m/>
    <m/>
    <m/>
    <m/>
    <m/>
    <m/>
    <n v="54"/>
    <s v="商品采购"/>
    <s v="活动物料"/>
    <s v="其他物料"/>
    <n v="9552"/>
    <d v="2018-06-01T00:00:00"/>
    <d v="2018-06-30T00:00:00"/>
    <s v="厦门外图集团有限公司"/>
    <s v="102无合同"/>
    <m/>
    <m/>
    <b v="1"/>
    <b v="1"/>
  </r>
  <r>
    <n v="53"/>
    <s v="植嘉麟"/>
    <x v="52"/>
    <m/>
    <m/>
    <m/>
    <m/>
    <m/>
    <m/>
    <m/>
    <m/>
    <m/>
    <m/>
    <m/>
    <m/>
    <m/>
    <m/>
    <m/>
    <m/>
    <m/>
    <m/>
    <m/>
    <m/>
    <m/>
    <m/>
    <m/>
    <m/>
    <m/>
    <m/>
    <m/>
    <m/>
    <n v="54"/>
    <s v="商品采购"/>
    <s v="活动物料"/>
    <s v="其他物料"/>
    <n v="7164"/>
    <d v="2018-06-01T00:00:00"/>
    <d v="2018-06-30T00:00:00"/>
    <s v="上海新华传媒连锁有限公司"/>
    <s v="102无合同"/>
    <m/>
    <m/>
    <b v="1"/>
    <b v="1"/>
  </r>
  <r>
    <n v="53"/>
    <s v="植嘉麟"/>
    <x v="52"/>
    <m/>
    <m/>
    <m/>
    <m/>
    <m/>
    <m/>
    <m/>
    <m/>
    <m/>
    <m/>
    <m/>
    <m/>
    <m/>
    <m/>
    <m/>
    <m/>
    <m/>
    <m/>
    <m/>
    <m/>
    <m/>
    <m/>
    <m/>
    <m/>
    <m/>
    <m/>
    <m/>
    <m/>
    <n v="54"/>
    <s v="商品采购"/>
    <s v="活动物料"/>
    <s v="其他物料"/>
    <n v="12736"/>
    <d v="2018-06-01T00:00:00"/>
    <d v="2018-06-30T00:00:00"/>
    <s v="广东言几又文化传播有限公司"/>
    <s v="102无合同"/>
    <m/>
    <m/>
    <b v="1"/>
    <b v="1"/>
  </r>
  <r>
    <n v="53"/>
    <s v="植嘉麟"/>
    <x v="52"/>
    <m/>
    <m/>
    <m/>
    <m/>
    <m/>
    <m/>
    <m/>
    <m/>
    <m/>
    <m/>
    <m/>
    <m/>
    <m/>
    <m/>
    <m/>
    <m/>
    <m/>
    <m/>
    <m/>
    <m/>
    <m/>
    <m/>
    <m/>
    <m/>
    <m/>
    <m/>
    <m/>
    <m/>
    <n v="54"/>
    <s v="商品采购"/>
    <s v="活动物料"/>
    <s v="其他物料"/>
    <n v="15920"/>
    <d v="2018-06-01T00:00:00"/>
    <d v="2018-06-30T00:00:00"/>
    <s v="四川言几又文化传播有限公司"/>
    <s v="102无合同"/>
    <m/>
    <m/>
    <b v="1"/>
    <b v="1"/>
  </r>
  <r>
    <n v="53"/>
    <s v="植嘉麟"/>
    <x v="52"/>
    <m/>
    <m/>
    <m/>
    <m/>
    <m/>
    <m/>
    <m/>
    <m/>
    <m/>
    <m/>
    <m/>
    <m/>
    <m/>
    <m/>
    <m/>
    <m/>
    <m/>
    <m/>
    <m/>
    <m/>
    <m/>
    <m/>
    <m/>
    <m/>
    <m/>
    <m/>
    <m/>
    <m/>
    <n v="54"/>
    <s v="商品采购"/>
    <s v="活动物料"/>
    <s v="其他物料"/>
    <n v="3184"/>
    <d v="2018-06-01T00:00:00"/>
    <d v="2018-06-30T00:00:00"/>
    <s v="佛山市新华书店"/>
    <s v="102无合同"/>
    <m/>
    <m/>
    <b v="1"/>
    <b v="1"/>
  </r>
  <r>
    <n v="53"/>
    <s v="植嘉麟"/>
    <x v="52"/>
    <m/>
    <m/>
    <m/>
    <m/>
    <m/>
    <m/>
    <m/>
    <m/>
    <m/>
    <m/>
    <m/>
    <m/>
    <m/>
    <m/>
    <m/>
    <m/>
    <m/>
    <m/>
    <m/>
    <m/>
    <m/>
    <m/>
    <m/>
    <m/>
    <m/>
    <m/>
    <m/>
    <m/>
    <n v="54"/>
    <s v="商品采购"/>
    <s v="活动物料"/>
    <s v="其他物料"/>
    <n v="3383"/>
    <d v="2018-06-01T00:00:00"/>
    <d v="2018-06-30T00:00:00"/>
    <s v="新华书店北方图书城有限公司天地店"/>
    <s v="102无合同"/>
    <m/>
    <m/>
    <b v="1"/>
    <b v="1"/>
  </r>
  <r>
    <n v="53"/>
    <s v="植嘉麟"/>
    <x v="52"/>
    <m/>
    <m/>
    <m/>
    <m/>
    <m/>
    <m/>
    <m/>
    <m/>
    <m/>
    <m/>
    <m/>
    <m/>
    <m/>
    <m/>
    <m/>
    <m/>
    <m/>
    <m/>
    <m/>
    <m/>
    <m/>
    <m/>
    <m/>
    <m/>
    <m/>
    <m/>
    <m/>
    <m/>
    <n v="54"/>
    <s v="商品采购"/>
    <s v="活动物料"/>
    <s v="其他物料"/>
    <n v="3383"/>
    <d v="2018-06-01T00:00:00"/>
    <d v="2018-06-30T00:00:00"/>
    <s v="昆明新华书店连锁有限公司五华分公司"/>
    <s v="102无合同"/>
    <m/>
    <m/>
    <b v="1"/>
    <b v="1"/>
  </r>
  <r>
    <n v="53"/>
    <s v="植嘉麟"/>
    <x v="52"/>
    <m/>
    <m/>
    <m/>
    <m/>
    <m/>
    <m/>
    <m/>
    <m/>
    <m/>
    <m/>
    <m/>
    <m/>
    <m/>
    <m/>
    <m/>
    <m/>
    <m/>
    <m/>
    <m/>
    <m/>
    <m/>
    <m/>
    <m/>
    <m/>
    <m/>
    <m/>
    <m/>
    <m/>
    <n v="54"/>
    <s v="商品采购"/>
    <s v="活动物料"/>
    <s v="其他物料"/>
    <n v="3184"/>
    <d v="2018-06-01T00:00:00"/>
    <d v="2018-06-30T00:00:00"/>
    <s v="湖南省新华书店有限责任公司"/>
    <s v="102无合同"/>
    <m/>
    <m/>
    <b v="1"/>
    <b v="1"/>
  </r>
  <r>
    <n v="53"/>
    <s v="植嘉麟"/>
    <x v="52"/>
    <m/>
    <m/>
    <m/>
    <m/>
    <m/>
    <m/>
    <m/>
    <m/>
    <m/>
    <m/>
    <m/>
    <m/>
    <m/>
    <m/>
    <m/>
    <m/>
    <m/>
    <m/>
    <m/>
    <m/>
    <m/>
    <m/>
    <m/>
    <m/>
    <m/>
    <m/>
    <m/>
    <m/>
    <n v="54"/>
    <s v="商品采购"/>
    <s v="活动物料"/>
    <s v="其他物料"/>
    <n v="3383"/>
    <d v="2018-06-01T00:00:00"/>
    <d v="2018-06-30T00:00:00"/>
    <s v="山东新华书店集团有限公司济南分公司"/>
    <s v="102无合同"/>
    <m/>
    <m/>
    <b v="1"/>
    <b v="1"/>
  </r>
  <r>
    <n v="53"/>
    <s v="植嘉麟"/>
    <x v="52"/>
    <m/>
    <m/>
    <m/>
    <m/>
    <m/>
    <m/>
    <m/>
    <m/>
    <m/>
    <m/>
    <m/>
    <m/>
    <m/>
    <m/>
    <m/>
    <m/>
    <m/>
    <m/>
    <m/>
    <m/>
    <m/>
    <m/>
    <m/>
    <m/>
    <m/>
    <m/>
    <m/>
    <m/>
    <n v="54"/>
    <s v="商品采购"/>
    <s v="活动物料"/>
    <s v="其他物料"/>
    <n v="3383"/>
    <d v="2018-06-01T00:00:00"/>
    <d v="2018-06-30T00:00:00"/>
    <s v="山东新华书店集团有限公司济南分公司"/>
    <s v="102无合同"/>
    <m/>
    <m/>
    <b v="1"/>
    <b v="1"/>
  </r>
  <r>
    <n v="53"/>
    <s v="植嘉麟"/>
    <x v="52"/>
    <m/>
    <m/>
    <m/>
    <m/>
    <m/>
    <m/>
    <m/>
    <m/>
    <m/>
    <m/>
    <m/>
    <m/>
    <m/>
    <m/>
    <m/>
    <m/>
    <m/>
    <m/>
    <m/>
    <m/>
    <m/>
    <m/>
    <m/>
    <m/>
    <m/>
    <m/>
    <m/>
    <m/>
    <n v="54"/>
    <s v="商品采购"/>
    <s v="活动物料"/>
    <s v="其他物料"/>
    <n v="3184"/>
    <d v="2018-06-01T00:00:00"/>
    <d v="2018-06-30T00:00:00"/>
    <s v="江苏凤凰新华书店集团有限公司南京分公司"/>
    <s v="102无合同"/>
    <m/>
    <m/>
    <b v="1"/>
    <b v="1"/>
  </r>
  <r>
    <n v="53"/>
    <s v="植嘉麟"/>
    <x v="52"/>
    <m/>
    <m/>
    <m/>
    <m/>
    <m/>
    <m/>
    <m/>
    <m/>
    <m/>
    <m/>
    <m/>
    <m/>
    <m/>
    <m/>
    <m/>
    <m/>
    <m/>
    <m/>
    <m/>
    <m/>
    <m/>
    <m/>
    <m/>
    <m/>
    <m/>
    <m/>
    <m/>
    <m/>
    <n v="54"/>
    <s v="商品采购"/>
    <s v="活动物料"/>
    <s v="其他物料"/>
    <n v="3383"/>
    <d v="2018-06-01T00:00:00"/>
    <d v="2018-06-30T00:00:00"/>
    <s v="江苏凤凰新华书店集团有限公司凤凰书城分公司"/>
    <s v="102无合同"/>
    <m/>
    <m/>
    <b v="1"/>
    <b v="1"/>
  </r>
  <r>
    <n v="53"/>
    <s v="植嘉麟"/>
    <x v="52"/>
    <m/>
    <m/>
    <m/>
    <m/>
    <m/>
    <m/>
    <m/>
    <m/>
    <m/>
    <m/>
    <m/>
    <m/>
    <m/>
    <m/>
    <m/>
    <m/>
    <m/>
    <m/>
    <m/>
    <m/>
    <m/>
    <m/>
    <m/>
    <m/>
    <m/>
    <m/>
    <m/>
    <m/>
    <n v="54"/>
    <s v="商品采购"/>
    <s v="活动物料"/>
    <s v="其他物料"/>
    <n v="3502.4"/>
    <d v="2018-06-01T00:00:00"/>
    <d v="2018-06-30T00:00:00"/>
    <s v="天津广购文化传播有限公司"/>
    <s v="102无合同"/>
    <m/>
    <m/>
    <b v="1"/>
    <b v="1"/>
  </r>
  <r>
    <n v="53"/>
    <s v="植嘉麟"/>
    <x v="52"/>
    <m/>
    <m/>
    <m/>
    <m/>
    <m/>
    <m/>
    <m/>
    <m/>
    <m/>
    <m/>
    <m/>
    <m/>
    <m/>
    <m/>
    <m/>
    <m/>
    <m/>
    <m/>
    <m/>
    <m/>
    <m/>
    <m/>
    <m/>
    <m/>
    <m/>
    <m/>
    <m/>
    <m/>
    <n v="54"/>
    <s v="商品采购"/>
    <s v="活动物料"/>
    <s v="其他物料"/>
    <n v="3383"/>
    <d v="2018-06-01T00:00:00"/>
    <d v="2018-06-30T00:00:00"/>
    <s v="北京中关村图书大厦有限公司"/>
    <s v="102无合同"/>
    <m/>
    <m/>
    <b v="1"/>
    <b v="1"/>
  </r>
  <r>
    <n v="53"/>
    <s v="植嘉麟"/>
    <x v="52"/>
    <m/>
    <m/>
    <m/>
    <m/>
    <m/>
    <m/>
    <m/>
    <m/>
    <m/>
    <m/>
    <m/>
    <m/>
    <m/>
    <m/>
    <m/>
    <m/>
    <m/>
    <m/>
    <m/>
    <m/>
    <m/>
    <m/>
    <m/>
    <m/>
    <m/>
    <m/>
    <m/>
    <m/>
    <n v="54"/>
    <s v="商品采购"/>
    <s v="活动物料"/>
    <s v="其他物料"/>
    <n v="3383"/>
    <d v="2018-06-01T00:00:00"/>
    <d v="2018-06-30T00:00:00"/>
    <s v="湖北省新华书店（集团）有限公司武汉市分公司"/>
    <s v="102无合同"/>
    <m/>
    <m/>
    <b v="1"/>
    <b v="1"/>
  </r>
  <r>
    <n v="53"/>
    <s v="植嘉麟"/>
    <x v="52"/>
    <m/>
    <m/>
    <m/>
    <m/>
    <m/>
    <m/>
    <m/>
    <m/>
    <m/>
    <m/>
    <m/>
    <m/>
    <m/>
    <m/>
    <m/>
    <m/>
    <m/>
    <m/>
    <m/>
    <m/>
    <m/>
    <m/>
    <m/>
    <m/>
    <m/>
    <m/>
    <m/>
    <m/>
    <n v="54"/>
    <s v="商品采购"/>
    <s v="活动物料"/>
    <s v="其他物料"/>
    <n v="3980"/>
    <d v="2018-06-01T00:00:00"/>
    <d v="2018-06-30T00:00:00"/>
    <s v="河南省新华书店发行集团有限公司杜岭书店"/>
    <s v="102无合同"/>
    <m/>
    <m/>
    <b v="1"/>
    <b v="1"/>
  </r>
  <r>
    <n v="53"/>
    <s v="植嘉麟"/>
    <x v="52"/>
    <m/>
    <m/>
    <m/>
    <m/>
    <m/>
    <m/>
    <m/>
    <m/>
    <m/>
    <m/>
    <m/>
    <m/>
    <m/>
    <m/>
    <m/>
    <m/>
    <m/>
    <m/>
    <m/>
    <m/>
    <m/>
    <m/>
    <m/>
    <m/>
    <m/>
    <m/>
    <m/>
    <m/>
    <n v="54"/>
    <s v="商品采购"/>
    <s v="活动物料"/>
    <s v="其他物料"/>
    <n v="3383"/>
    <d v="2018-06-01T00:00:00"/>
    <d v="2018-06-30T00:00:00"/>
    <s v="宁波市鄞州区新华书店"/>
    <s v="102无合同"/>
    <m/>
    <m/>
    <b v="1"/>
    <b v="1"/>
  </r>
  <r>
    <n v="53"/>
    <s v="植嘉麟"/>
    <x v="52"/>
    <m/>
    <m/>
    <m/>
    <m/>
    <m/>
    <m/>
    <m/>
    <m/>
    <m/>
    <m/>
    <m/>
    <m/>
    <m/>
    <m/>
    <m/>
    <m/>
    <m/>
    <m/>
    <m/>
    <m/>
    <m/>
    <m/>
    <m/>
    <m/>
    <m/>
    <m/>
    <m/>
    <m/>
    <n v="54"/>
    <s v="商品采购"/>
    <s v="活动物料"/>
    <s v="其他物料"/>
    <n v="3383"/>
    <d v="2018-06-01T00:00:00"/>
    <d v="2018-06-30T00:00:00"/>
    <s v="湖北省新华书店（集团）有限公司万隆广场店"/>
    <s v="102无合同"/>
    <m/>
    <m/>
    <b v="1"/>
    <b v="1"/>
  </r>
  <r>
    <n v="53"/>
    <s v="植嘉麟"/>
    <x v="52"/>
    <m/>
    <m/>
    <m/>
    <m/>
    <m/>
    <m/>
    <m/>
    <m/>
    <m/>
    <m/>
    <m/>
    <m/>
    <m/>
    <m/>
    <m/>
    <m/>
    <m/>
    <m/>
    <m/>
    <m/>
    <m/>
    <m/>
    <m/>
    <m/>
    <m/>
    <m/>
    <m/>
    <m/>
    <n v="54"/>
    <s v="商品采购"/>
    <s v="活动物料"/>
    <s v="其他物料"/>
    <n v="3383"/>
    <d v="2018-06-01T00:00:00"/>
    <d v="2018-06-30T00:00:00"/>
    <s v="北京图书大厦有限责任公司亚运村分店"/>
    <s v="102无合同"/>
    <m/>
    <m/>
    <b v="1"/>
    <b v="1"/>
  </r>
  <r>
    <n v="53"/>
    <s v="植嘉麟"/>
    <x v="52"/>
    <m/>
    <m/>
    <m/>
    <m/>
    <m/>
    <m/>
    <m/>
    <m/>
    <m/>
    <m/>
    <m/>
    <m/>
    <m/>
    <m/>
    <m/>
    <m/>
    <m/>
    <m/>
    <m/>
    <m/>
    <m/>
    <m/>
    <m/>
    <m/>
    <m/>
    <m/>
    <m/>
    <m/>
    <n v="54"/>
    <s v="商品采购"/>
    <s v="活动物料"/>
    <s v="其他物料"/>
    <n v="3184"/>
    <d v="2018-06-01T00:00:00"/>
    <d v="2018-06-30T00:00:00"/>
    <s v="陕西嘉汇汉唐图书发行有限责任公司"/>
    <s v="102无合同"/>
    <m/>
    <m/>
    <b v="1"/>
    <b v="1"/>
  </r>
  <r>
    <n v="53"/>
    <s v="植嘉麟"/>
    <x v="52"/>
    <m/>
    <m/>
    <m/>
    <m/>
    <m/>
    <m/>
    <m/>
    <m/>
    <m/>
    <m/>
    <m/>
    <m/>
    <m/>
    <m/>
    <m/>
    <m/>
    <m/>
    <m/>
    <m/>
    <m/>
    <m/>
    <m/>
    <m/>
    <m/>
    <m/>
    <m/>
    <m/>
    <m/>
    <n v="54"/>
    <s v="商品采购"/>
    <s v="活动物料"/>
    <s v="其他物料"/>
    <n v="3184"/>
    <d v="2018-06-01T00:00:00"/>
    <d v="2018-06-30T00:00:00"/>
    <s v="西安市新华书店"/>
    <s v="102无合同"/>
    <m/>
    <m/>
    <b v="1"/>
    <b v="1"/>
  </r>
  <r>
    <n v="53"/>
    <s v="植嘉麟"/>
    <x v="52"/>
    <m/>
    <m/>
    <m/>
    <m/>
    <m/>
    <m/>
    <m/>
    <m/>
    <m/>
    <m/>
    <m/>
    <m/>
    <m/>
    <m/>
    <m/>
    <m/>
    <m/>
    <m/>
    <m/>
    <m/>
    <m/>
    <m/>
    <m/>
    <m/>
    <m/>
    <m/>
    <m/>
    <m/>
    <n v="54"/>
    <s v="商品采购"/>
    <s v="活动物料"/>
    <s v="其他物料"/>
    <n v="3184"/>
    <d v="2018-06-01T00:00:00"/>
    <d v="2018-06-30T00:00:00"/>
    <s v="湖南弘道文化传播有限公司"/>
    <s v="102无合同"/>
    <m/>
    <m/>
    <b v="1"/>
    <b v="1"/>
  </r>
  <r>
    <n v="53"/>
    <s v="植嘉麟"/>
    <x v="52"/>
    <m/>
    <m/>
    <m/>
    <m/>
    <m/>
    <m/>
    <m/>
    <m/>
    <m/>
    <m/>
    <m/>
    <m/>
    <m/>
    <m/>
    <m/>
    <m/>
    <m/>
    <m/>
    <m/>
    <m/>
    <m/>
    <m/>
    <m/>
    <m/>
    <m/>
    <m/>
    <m/>
    <m/>
    <n v="54"/>
    <s v="商品采购"/>
    <s v="活动物料"/>
    <s v="其他物料"/>
    <n v="3383"/>
    <d v="2018-06-01T00:00:00"/>
    <d v="2018-06-30T00:00:00"/>
    <s v="浙江杭州市新华书店有限公司"/>
    <s v="102无合同"/>
    <m/>
    <m/>
    <b v="1"/>
    <b v="1"/>
  </r>
  <r>
    <n v="53"/>
    <s v="植嘉麟"/>
    <x v="52"/>
    <m/>
    <m/>
    <m/>
    <m/>
    <m/>
    <m/>
    <m/>
    <m/>
    <m/>
    <m/>
    <m/>
    <m/>
    <m/>
    <m/>
    <m/>
    <m/>
    <m/>
    <m/>
    <m/>
    <m/>
    <m/>
    <m/>
    <m/>
    <m/>
    <m/>
    <m/>
    <m/>
    <m/>
    <n v="54"/>
    <s v="商品采购"/>
    <s v="活动物料"/>
    <s v="其他物料"/>
    <n v="3382.8"/>
    <d v="2018-06-01T00:00:00"/>
    <d v="2018-06-30T00:00:00"/>
    <s v="浙江杭州市新华书店有限公司"/>
    <s v="102无合同"/>
    <m/>
    <m/>
    <b v="1"/>
    <b v="1"/>
  </r>
  <r>
    <n v="53"/>
    <s v="植嘉麟"/>
    <x v="52"/>
    <m/>
    <m/>
    <m/>
    <m/>
    <m/>
    <m/>
    <m/>
    <m/>
    <m/>
    <m/>
    <m/>
    <m/>
    <m/>
    <m/>
    <m/>
    <m/>
    <m/>
    <m/>
    <m/>
    <m/>
    <m/>
    <m/>
    <m/>
    <m/>
    <m/>
    <m/>
    <m/>
    <m/>
    <n v="54"/>
    <s v="商品采购"/>
    <s v="活动物料"/>
    <s v="其他物料"/>
    <n v="3383"/>
    <d v="2018-06-01T00:00:00"/>
    <d v="2018-06-30T00:00:00"/>
    <s v="北京市新华书店王府井书店"/>
    <s v="102无合同"/>
    <m/>
    <m/>
    <b v="1"/>
    <b v="1"/>
  </r>
  <r>
    <n v="53"/>
    <s v="植嘉麟"/>
    <x v="52"/>
    <m/>
    <m/>
    <m/>
    <m/>
    <m/>
    <m/>
    <m/>
    <m/>
    <m/>
    <m/>
    <m/>
    <m/>
    <m/>
    <m/>
    <m/>
    <m/>
    <m/>
    <m/>
    <m/>
    <m/>
    <m/>
    <m/>
    <m/>
    <m/>
    <m/>
    <m/>
    <m/>
    <m/>
    <n v="54"/>
    <s v="商品采购"/>
    <s v="活动物料"/>
    <s v="其他物料"/>
    <n v="3383"/>
    <d v="2018-06-01T00:00:00"/>
    <d v="2018-06-30T00:00:00"/>
    <s v="沈阳市新华书店"/>
    <s v="102无合同"/>
    <m/>
    <m/>
    <b v="1"/>
    <b v="1"/>
  </r>
  <r>
    <n v="53"/>
    <s v="植嘉麟"/>
    <x v="52"/>
    <m/>
    <m/>
    <m/>
    <m/>
    <m/>
    <m/>
    <m/>
    <m/>
    <m/>
    <m/>
    <m/>
    <m/>
    <m/>
    <m/>
    <m/>
    <m/>
    <m/>
    <m/>
    <m/>
    <m/>
    <m/>
    <m/>
    <m/>
    <m/>
    <m/>
    <m/>
    <m/>
    <m/>
    <n v="54"/>
    <s v="商品采购"/>
    <s v="活动物料"/>
    <s v="其他物料"/>
    <n v="3383"/>
    <d v="2018-06-01T00:00:00"/>
    <d v="2018-06-30T00:00:00"/>
    <s v="沈阳市新华书店"/>
    <s v="102无合同"/>
    <m/>
    <m/>
    <b v="1"/>
    <b v="1"/>
  </r>
  <r>
    <n v="53"/>
    <s v="植嘉麟"/>
    <x v="52"/>
    <m/>
    <m/>
    <m/>
    <m/>
    <m/>
    <m/>
    <m/>
    <m/>
    <m/>
    <m/>
    <m/>
    <m/>
    <m/>
    <m/>
    <m/>
    <m/>
    <m/>
    <m/>
    <m/>
    <m/>
    <m/>
    <m/>
    <m/>
    <m/>
    <m/>
    <m/>
    <m/>
    <m/>
    <n v="54"/>
    <s v="商品采购"/>
    <s v="活动物料"/>
    <s v="其他物料"/>
    <n v="3502.4"/>
    <d v="2018-06-01T00:00:00"/>
    <d v="2018-06-30T00:00:00"/>
    <s v="江苏大众书局图书文化有限公司"/>
    <s v="102无合同"/>
    <m/>
    <m/>
    <b v="1"/>
    <b v="1"/>
  </r>
  <r>
    <n v="53"/>
    <s v="植嘉麟"/>
    <x v="52"/>
    <m/>
    <m/>
    <m/>
    <m/>
    <m/>
    <m/>
    <m/>
    <m/>
    <m/>
    <m/>
    <m/>
    <m/>
    <m/>
    <m/>
    <m/>
    <m/>
    <m/>
    <m/>
    <m/>
    <m/>
    <m/>
    <m/>
    <m/>
    <m/>
    <m/>
    <m/>
    <m/>
    <m/>
    <n v="54"/>
    <s v="商品采购"/>
    <s v="活动物料"/>
    <s v="其他物料"/>
    <n v="3582"/>
    <d v="2018-06-01T00:00:00"/>
    <d v="2018-06-30T00:00:00"/>
    <s v="重庆新华传媒有限公司沙坪坝书城"/>
    <s v="102无合同"/>
    <m/>
    <m/>
    <b v="1"/>
    <b v="1"/>
  </r>
  <r>
    <n v="53"/>
    <s v="植嘉麟"/>
    <x v="52"/>
    <m/>
    <m/>
    <m/>
    <m/>
    <m/>
    <m/>
    <m/>
    <m/>
    <m/>
    <m/>
    <m/>
    <m/>
    <m/>
    <m/>
    <m/>
    <m/>
    <m/>
    <m/>
    <m/>
    <m/>
    <m/>
    <m/>
    <m/>
    <m/>
    <m/>
    <m/>
    <m/>
    <m/>
    <n v="54"/>
    <s v="商品采购"/>
    <s v="活动物料"/>
    <s v="其他物料"/>
    <n v="3383"/>
    <d v="2018-06-01T00:00:00"/>
    <d v="2018-06-30T00:00:00"/>
    <s v="重庆精典文化传播有限公司精典书店"/>
    <s v="102无合同"/>
    <m/>
    <m/>
    <b v="1"/>
    <b v="1"/>
  </r>
  <r>
    <n v="53"/>
    <s v="植嘉麟"/>
    <x v="52"/>
    <m/>
    <m/>
    <m/>
    <m/>
    <m/>
    <m/>
    <m/>
    <m/>
    <m/>
    <m/>
    <m/>
    <m/>
    <m/>
    <m/>
    <m/>
    <m/>
    <m/>
    <m/>
    <m/>
    <m/>
    <m/>
    <m/>
    <m/>
    <m/>
    <m/>
    <m/>
    <m/>
    <m/>
    <n v="54"/>
    <s v="商品采购"/>
    <s v="活动物料"/>
    <s v="其他物料"/>
    <n v="3383"/>
    <d v="2018-06-01T00:00:00"/>
    <d v="2018-06-30T00:00:00"/>
    <s v="宁波新华书店集团有限公司"/>
    <s v="102无合同"/>
    <m/>
    <m/>
    <b v="1"/>
    <b v="1"/>
  </r>
  <r>
    <n v="53"/>
    <s v="植嘉麟"/>
    <x v="52"/>
    <m/>
    <m/>
    <m/>
    <m/>
    <m/>
    <m/>
    <m/>
    <m/>
    <m/>
    <m/>
    <m/>
    <m/>
    <m/>
    <m/>
    <m/>
    <m/>
    <m/>
    <m/>
    <m/>
    <m/>
    <m/>
    <m/>
    <m/>
    <m/>
    <m/>
    <m/>
    <m/>
    <m/>
    <n v="54"/>
    <s v="商品采购"/>
    <s v="活动物料"/>
    <s v="其他物料"/>
    <n v="3582"/>
    <d v="2018-06-01T00:00:00"/>
    <d v="2018-06-30T00:00:00"/>
    <s v="深圳书城南山城实业有限公司"/>
    <s v="102无合同"/>
    <m/>
    <m/>
    <b v="1"/>
    <b v="1"/>
  </r>
  <r>
    <n v="53"/>
    <s v="植嘉麟"/>
    <x v="52"/>
    <m/>
    <m/>
    <m/>
    <m/>
    <m/>
    <m/>
    <m/>
    <m/>
    <m/>
    <m/>
    <m/>
    <m/>
    <m/>
    <m/>
    <m/>
    <m/>
    <m/>
    <m/>
    <m/>
    <m/>
    <m/>
    <m/>
    <m/>
    <m/>
    <m/>
    <m/>
    <m/>
    <m/>
    <n v="54"/>
    <s v="商品采购"/>
    <s v="活动物料"/>
    <s v="其他物料"/>
    <n v="3582"/>
    <d v="2018-06-01T00:00:00"/>
    <d v="2018-06-30T00:00:00"/>
    <s v="深圳书城罗湖城实业有限公司"/>
    <s v="102无合同"/>
    <m/>
    <m/>
    <b v="1"/>
    <b v="1"/>
  </r>
  <r>
    <n v="53"/>
    <s v="植嘉麟"/>
    <x v="52"/>
    <m/>
    <m/>
    <m/>
    <m/>
    <m/>
    <m/>
    <m/>
    <m/>
    <m/>
    <m/>
    <m/>
    <m/>
    <m/>
    <m/>
    <m/>
    <m/>
    <m/>
    <m/>
    <m/>
    <m/>
    <m/>
    <m/>
    <m/>
    <m/>
    <m/>
    <m/>
    <m/>
    <m/>
    <n v="54"/>
    <s v="商品采购"/>
    <s v="活动物料"/>
    <s v="其他物料"/>
    <n v="3582"/>
    <d v="2018-06-01T00:00:00"/>
    <d v="2018-06-30T00:00:00"/>
    <s v="深圳书城中心城实业有限公司"/>
    <s v="102无合同"/>
    <m/>
    <m/>
    <b v="1"/>
    <b v="1"/>
  </r>
  <r>
    <n v="53"/>
    <s v="植嘉麟"/>
    <x v="52"/>
    <m/>
    <m/>
    <m/>
    <m/>
    <m/>
    <m/>
    <m/>
    <m/>
    <m/>
    <m/>
    <m/>
    <m/>
    <m/>
    <m/>
    <m/>
    <m/>
    <m/>
    <m/>
    <m/>
    <m/>
    <m/>
    <m/>
    <m/>
    <m/>
    <m/>
    <m/>
    <m/>
    <m/>
    <n v="54"/>
    <s v="商品采购"/>
    <s v="活动物料"/>
    <s v="其他物料"/>
    <n v="3502.4"/>
    <d v="2018-06-01T00:00:00"/>
    <d v="2018-06-30T00:00:00"/>
    <s v="广州购书中心有限公司"/>
    <s v="102无合同"/>
    <m/>
    <m/>
    <b v="1"/>
    <b v="1"/>
  </r>
  <r>
    <n v="53"/>
    <s v="植嘉麟"/>
    <x v="52"/>
    <m/>
    <m/>
    <m/>
    <m/>
    <m/>
    <m/>
    <m/>
    <m/>
    <m/>
    <m/>
    <m/>
    <m/>
    <m/>
    <m/>
    <m/>
    <m/>
    <m/>
    <m/>
    <m/>
    <m/>
    <m/>
    <m/>
    <m/>
    <m/>
    <m/>
    <m/>
    <m/>
    <m/>
    <n v="54"/>
    <s v="商品采购"/>
    <s v="活动物料"/>
    <s v="其他物料"/>
    <n v="3383"/>
    <d v="2018-06-01T00:00:00"/>
    <d v="2018-06-30T00:00:00"/>
    <s v="新华文轩出版传媒股份有限公司文轩连锁分公司"/>
    <s v="102无合同"/>
    <m/>
    <m/>
    <b v="1"/>
    <b v="1"/>
  </r>
  <r>
    <n v="53"/>
    <s v="植嘉麟"/>
    <x v="52"/>
    <m/>
    <m/>
    <m/>
    <m/>
    <m/>
    <m/>
    <m/>
    <m/>
    <m/>
    <m/>
    <m/>
    <m/>
    <m/>
    <m/>
    <m/>
    <m/>
    <m/>
    <m/>
    <m/>
    <m/>
    <m/>
    <m/>
    <m/>
    <m/>
    <m/>
    <m/>
    <m/>
    <m/>
    <n v="54"/>
    <s v="商品采购"/>
    <s v="活动物料"/>
    <s v="其他物料"/>
    <n v="3383"/>
    <d v="2018-06-01T00:00:00"/>
    <d v="2018-06-30T00:00:00"/>
    <s v="新华文轩出版传媒股份有限公司文轩连锁分公司"/>
    <s v="102无合同"/>
    <m/>
    <m/>
    <b v="1"/>
    <b v="1"/>
  </r>
  <r>
    <n v="53"/>
    <s v="植嘉麟"/>
    <x v="52"/>
    <m/>
    <m/>
    <m/>
    <m/>
    <m/>
    <m/>
    <m/>
    <m/>
    <m/>
    <m/>
    <m/>
    <m/>
    <m/>
    <m/>
    <m/>
    <m/>
    <m/>
    <m/>
    <m/>
    <m/>
    <m/>
    <m/>
    <m/>
    <m/>
    <m/>
    <m/>
    <m/>
    <m/>
    <n v="54"/>
    <s v="商品采购"/>
    <s v="活动物料"/>
    <s v="其他物料"/>
    <n v="3184"/>
    <d v="2018-06-01T00:00:00"/>
    <d v="2018-06-30T00:00:00"/>
    <s v="河南省郑州市新华书店有限公司"/>
    <s v="102无合同"/>
    <m/>
    <m/>
    <b v="1"/>
    <b v="1"/>
  </r>
  <r>
    <n v="53"/>
    <s v="植嘉麟"/>
    <x v="52"/>
    <m/>
    <m/>
    <m/>
    <m/>
    <m/>
    <m/>
    <m/>
    <m/>
    <m/>
    <m/>
    <m/>
    <m/>
    <m/>
    <m/>
    <m/>
    <m/>
    <m/>
    <m/>
    <m/>
    <m/>
    <m/>
    <m/>
    <m/>
    <m/>
    <m/>
    <m/>
    <m/>
    <m/>
    <n v="54"/>
    <s v="商品采购"/>
    <s v="活动物料"/>
    <s v="其他物料"/>
    <n v="3184"/>
    <d v="2018-06-01T00:00:00"/>
    <d v="2018-06-30T00:00:00"/>
    <s v="青岛新华书店有限责任公司"/>
    <s v="102无合同"/>
    <m/>
    <m/>
    <b v="1"/>
    <b v="1"/>
  </r>
  <r>
    <n v="53"/>
    <s v="植嘉麟"/>
    <x v="52"/>
    <m/>
    <m/>
    <m/>
    <m/>
    <m/>
    <m/>
    <m/>
    <m/>
    <m/>
    <m/>
    <m/>
    <m/>
    <m/>
    <m/>
    <m/>
    <m/>
    <m/>
    <m/>
    <m/>
    <m/>
    <m/>
    <m/>
    <m/>
    <m/>
    <m/>
    <m/>
    <m/>
    <m/>
    <n v="54"/>
    <s v="商品采购"/>
    <s v="活动物料"/>
    <s v="其他物料"/>
    <n v="3383"/>
    <d v="2018-06-01T00:00:00"/>
    <d v="2018-06-30T00:00:00"/>
    <s v="博库书城有限公司"/>
    <s v="102无合同"/>
    <m/>
    <m/>
    <b v="1"/>
    <b v="1"/>
  </r>
  <r>
    <n v="53"/>
    <s v="植嘉麟"/>
    <x v="52"/>
    <m/>
    <m/>
    <m/>
    <m/>
    <m/>
    <m/>
    <m/>
    <m/>
    <m/>
    <m/>
    <m/>
    <m/>
    <m/>
    <m/>
    <m/>
    <m/>
    <m/>
    <m/>
    <m/>
    <m/>
    <m/>
    <m/>
    <m/>
    <m/>
    <m/>
    <m/>
    <m/>
    <m/>
    <n v="54"/>
    <s v="商品采购"/>
    <s v="活动物料"/>
    <s v="其他物料"/>
    <n v="23728"/>
    <d v="2018-07-01T00:00:00"/>
    <d v="2018-09-30T00:00:00"/>
    <s v="河南省郑州市新华书店有限公司"/>
    <s v="102"/>
    <m/>
    <m/>
    <b v="1"/>
    <b v="1"/>
  </r>
  <r>
    <n v="53"/>
    <s v="植嘉麟"/>
    <x v="52"/>
    <m/>
    <m/>
    <m/>
    <m/>
    <m/>
    <m/>
    <m/>
    <m/>
    <m/>
    <m/>
    <m/>
    <m/>
    <m/>
    <m/>
    <m/>
    <m/>
    <m/>
    <m/>
    <m/>
    <m/>
    <m/>
    <m/>
    <m/>
    <m/>
    <m/>
    <m/>
    <m/>
    <m/>
    <n v="54"/>
    <s v="商品采购"/>
    <s v="活动物料"/>
    <s v="其他物料"/>
    <n v="27088"/>
    <d v="2018-07-01T00:00:00"/>
    <d v="2018-09-30T00:00:00"/>
    <s v="厦门外图集团有限公司"/>
    <s v="102"/>
    <m/>
    <m/>
    <b v="1"/>
    <b v="1"/>
  </r>
  <r>
    <n v="53"/>
    <s v="植嘉麟"/>
    <x v="52"/>
    <m/>
    <m/>
    <m/>
    <m/>
    <m/>
    <m/>
    <m/>
    <m/>
    <m/>
    <m/>
    <m/>
    <m/>
    <m/>
    <m/>
    <m/>
    <m/>
    <m/>
    <m/>
    <m/>
    <m/>
    <m/>
    <m/>
    <m/>
    <m/>
    <m/>
    <m/>
    <m/>
    <m/>
    <n v="54"/>
    <s v="商品采购"/>
    <s v="活动物料"/>
    <s v="其他物料"/>
    <n v="48528"/>
    <d v="2018-07-01T00:00:00"/>
    <d v="2018-09-30T00:00:00"/>
    <s v="上海新华传媒连锁有限公司"/>
    <s v="10219Genr1808159"/>
    <m/>
    <m/>
    <b v="1"/>
    <b v="1"/>
  </r>
  <r>
    <n v="53"/>
    <s v="植嘉麟"/>
    <x v="52"/>
    <m/>
    <m/>
    <m/>
    <m/>
    <m/>
    <m/>
    <m/>
    <m/>
    <m/>
    <m/>
    <m/>
    <m/>
    <m/>
    <m/>
    <m/>
    <m/>
    <m/>
    <m/>
    <m/>
    <m/>
    <m/>
    <m/>
    <m/>
    <m/>
    <m/>
    <m/>
    <m/>
    <m/>
    <n v="54"/>
    <s v="商品采购"/>
    <s v="活动物料"/>
    <s v="其他物料"/>
    <n v="30638.400000000001"/>
    <d v="2018-07-01T00:00:00"/>
    <d v="2018-09-30T00:00:00"/>
    <s v="四川言几又文化传播有限公司"/>
    <s v="10219Genr1808143"/>
    <m/>
    <m/>
    <b v="1"/>
    <b v="1"/>
  </r>
  <r>
    <n v="54"/>
    <s v="徐放"/>
    <x v="53"/>
    <s v="033857"/>
    <m/>
    <m/>
    <m/>
    <m/>
    <m/>
    <m/>
    <m/>
    <n v="0.26"/>
    <s v="否"/>
    <s v="是"/>
    <n v="49000"/>
    <m/>
    <m/>
    <m/>
    <m/>
    <m/>
    <m/>
    <m/>
    <m/>
    <m/>
    <m/>
    <m/>
    <m/>
    <s v="产品成本-广告营销服务费用"/>
    <s v="华南销售中心"/>
    <m/>
    <n v="0.32879999999999998"/>
    <n v="85"/>
    <s v="线上素材制作"/>
    <s v="视频拍摄"/>
    <s v="公司"/>
    <n v="35860"/>
    <d v="2018-06-01T00:00:00"/>
    <d v="2018-08-20T00:00:00"/>
    <s v="威普视觉文化传媒（北京）有限公司"/>
    <s v="10219Genr1809169"/>
    <m/>
    <n v="13140"/>
    <b v="0"/>
    <b v="0"/>
  </r>
  <r>
    <n v="55"/>
    <s v="李一飞"/>
    <x v="54"/>
    <s v="033885"/>
    <m/>
    <m/>
    <m/>
    <m/>
    <m/>
    <m/>
    <m/>
    <n v="0.16"/>
    <s v="否"/>
    <s v="是"/>
    <n v="350000"/>
    <m/>
    <m/>
    <m/>
    <m/>
    <m/>
    <m/>
    <m/>
    <m/>
    <m/>
    <m/>
    <m/>
    <m/>
    <s v="产品成本-广告营销服务费用"/>
    <s v="华北销售中心"/>
    <m/>
    <n v="0.50192666666666663"/>
    <n v="129"/>
    <s v="线下活动（非地产）"/>
    <s v="会场搭建及服务"/>
    <m/>
    <n v="123920.94543219381"/>
    <d v="2018-07-11T00:00:00"/>
    <d v="2018-07-16T00:00:00"/>
    <s v="广州燊易广告有限公司"/>
    <s v="10719Genr1808054"/>
    <m/>
    <n v="415000"/>
    <b v="0"/>
    <b v="0"/>
  </r>
  <r>
    <n v="55"/>
    <s v="李一飞"/>
    <x v="54"/>
    <m/>
    <m/>
    <m/>
    <m/>
    <m/>
    <m/>
    <m/>
    <m/>
    <m/>
    <m/>
    <m/>
    <n v="350000"/>
    <m/>
    <m/>
    <m/>
    <m/>
    <m/>
    <m/>
    <m/>
    <m/>
    <m/>
    <m/>
    <m/>
    <m/>
    <s v="产品成本-广告营销服务费用"/>
    <s v="华北销售中心"/>
    <m/>
    <m/>
    <n v="129"/>
    <s v="线下活动（非地产）"/>
    <s v="会场搭建及服务"/>
    <m/>
    <n v="161079.05456780619"/>
    <d v="2018-07-11T00:00:00"/>
    <d v="2018-07-16T00:00:00"/>
    <s v="广州燊易广告有限公司"/>
    <s v="10719Genr1808054"/>
    <m/>
    <m/>
    <b v="1"/>
    <b v="1"/>
  </r>
  <r>
    <n v="56"/>
    <s v="李一飞"/>
    <x v="55"/>
    <s v="034059"/>
    <m/>
    <m/>
    <m/>
    <m/>
    <m/>
    <m/>
    <m/>
    <n v="0.16"/>
    <s v="否"/>
    <s v="是"/>
    <n v="60000"/>
    <m/>
    <m/>
    <m/>
    <m/>
    <m/>
    <m/>
    <m/>
    <m/>
    <m/>
    <m/>
    <m/>
    <m/>
    <s v="产品成本-广告营销服务费用"/>
    <s v="华北销售中心"/>
    <m/>
    <n v="0.32255591836734693"/>
    <n v="33"/>
    <s v="明星/嘉宾邀请"/>
    <s v="其他嘉宾"/>
    <m/>
    <n v="21275"/>
    <d v="2018-07-17T00:00:00"/>
    <d v="2018-07-17T00:00:00"/>
    <s v="北京晟达灵韵文化发展有限公司"/>
    <s v="10519Genr1808037"/>
    <s v="崔树"/>
    <n v="120025"/>
    <b v="0"/>
    <b v="0"/>
  </r>
  <r>
    <n v="56"/>
    <s v="李一飞"/>
    <x v="55"/>
    <m/>
    <m/>
    <m/>
    <m/>
    <m/>
    <m/>
    <m/>
    <m/>
    <m/>
    <m/>
    <m/>
    <n v="60000"/>
    <m/>
    <m/>
    <m/>
    <m/>
    <m/>
    <m/>
    <m/>
    <m/>
    <m/>
    <m/>
    <m/>
    <m/>
    <s v="产品成本-广告营销服务费用"/>
    <s v="华北销售中心"/>
    <m/>
    <m/>
    <n v="33"/>
    <s v="明星/嘉宾邀请"/>
    <s v="其他嘉宾"/>
    <m/>
    <n v="19550"/>
    <d v="2018-07-17T00:00:00"/>
    <d v="2018-07-17T00:00:00"/>
    <s v="北京晟达灵韵文化发展有限公司"/>
    <s v="10519Genr1808037"/>
    <s v="陆坤"/>
    <m/>
    <b v="1"/>
    <b v="1"/>
  </r>
  <r>
    <n v="56"/>
    <s v="李一飞"/>
    <x v="55"/>
    <m/>
    <m/>
    <m/>
    <m/>
    <m/>
    <m/>
    <m/>
    <m/>
    <m/>
    <m/>
    <m/>
    <n v="60000"/>
    <m/>
    <m/>
    <m/>
    <m/>
    <m/>
    <m/>
    <m/>
    <m/>
    <m/>
    <m/>
    <m/>
    <m/>
    <s v="产品成本-广告营销服务费用"/>
    <s v="华北销售中心"/>
    <m/>
    <m/>
    <n v="85"/>
    <s v="线上素材制作"/>
    <s v="视频拍摄"/>
    <s v="公司"/>
    <n v="1150"/>
    <d v="2018-07-17T00:00:00"/>
    <d v="2018-07-17T00:00:00"/>
    <s v="北京晟达灵韵文化发展有限公司"/>
    <s v="10519Genr1808037"/>
    <m/>
    <m/>
    <b v="1"/>
    <b v="1"/>
  </r>
  <r>
    <n v="56"/>
    <s v="李一飞"/>
    <x v="55"/>
    <m/>
    <m/>
    <m/>
    <m/>
    <m/>
    <m/>
    <m/>
    <m/>
    <m/>
    <m/>
    <m/>
    <m/>
    <m/>
    <m/>
    <m/>
    <m/>
    <m/>
    <m/>
    <m/>
    <m/>
    <m/>
    <m/>
    <m/>
    <m/>
    <m/>
    <m/>
    <m/>
    <m/>
    <n v="85"/>
    <s v="线上素材制作"/>
    <s v="视频拍摄"/>
    <s v="公司"/>
    <n v="18000"/>
    <d v="2018-07-17T00:00:00"/>
    <d v="2018-07-17T00:00:00"/>
    <s v="北京枫玛影像文化有限公司"/>
    <s v="105无合同"/>
    <m/>
    <m/>
    <b v="1"/>
    <b v="1"/>
  </r>
  <r>
    <n v="57"/>
    <s v="李一飞"/>
    <x v="56"/>
    <s v="033471"/>
    <m/>
    <m/>
    <m/>
    <m/>
    <m/>
    <m/>
    <m/>
    <n v="0.27"/>
    <s v="否"/>
    <s v="是"/>
    <n v="90000"/>
    <m/>
    <m/>
    <m/>
    <m/>
    <m/>
    <m/>
    <m/>
    <m/>
    <m/>
    <m/>
    <m/>
    <m/>
    <s v="产品成本-广告营销服务费用"/>
    <s v="华北销售中心"/>
    <m/>
    <n v="0.33973297577854666"/>
    <n v="60"/>
    <s v="商品采购"/>
    <s v="礼品"/>
    <s v="其他礼品"/>
    <n v="82800"/>
    <d v="2018-07-01T00:00:00"/>
    <d v="2018-07-31T00:00:00"/>
    <s v="北京竹蜻蜓国际旅行社有限公司"/>
    <s v="10219Genr1807129"/>
    <m/>
    <n v="7200"/>
    <b v="0"/>
    <b v="0"/>
  </r>
  <r>
    <n v="59"/>
    <s v="徐放"/>
    <x v="57"/>
    <s v="032780"/>
    <m/>
    <m/>
    <m/>
    <m/>
    <m/>
    <m/>
    <m/>
    <n v="0.25"/>
    <s v="是"/>
    <s v="是"/>
    <n v="6499000"/>
    <m/>
    <m/>
    <m/>
    <m/>
    <m/>
    <m/>
    <m/>
    <m/>
    <m/>
    <m/>
    <m/>
    <m/>
    <s v="产品成本-广告营销服务费用"/>
    <s v="华南销售中心"/>
    <m/>
    <n v="0.68515000000000004"/>
    <n v="128"/>
    <s v="线下活动（非地产）"/>
    <s v="场地租赁"/>
    <m/>
    <n v="115000"/>
    <d v="2018-05-13T00:00:00"/>
    <d v="2018-05-13T00:00:00"/>
    <s v="北京民生现代美术馆"/>
    <s v="10719Genr1805022"/>
    <m/>
    <n v="17700"/>
    <b v="0"/>
    <b v="0"/>
  </r>
  <r>
    <n v="59"/>
    <s v="徐放"/>
    <x v="57"/>
    <m/>
    <m/>
    <m/>
    <m/>
    <m/>
    <m/>
    <m/>
    <m/>
    <m/>
    <m/>
    <m/>
    <m/>
    <m/>
    <m/>
    <m/>
    <m/>
    <m/>
    <m/>
    <m/>
    <m/>
    <m/>
    <m/>
    <m/>
    <m/>
    <m/>
    <m/>
    <m/>
    <m/>
    <n v="129"/>
    <s v="线下活动（非地产）"/>
    <s v="会场搭建及服务"/>
    <m/>
    <n v="460808.9328193448"/>
    <d v="2018-05-13T00:00:00"/>
    <d v="2018-05-13T00:00:00"/>
    <s v="广州燊易广告有限公司"/>
    <s v="10719Genr1806040"/>
    <m/>
    <m/>
    <b v="1"/>
    <b v="1"/>
  </r>
  <r>
    <n v="59"/>
    <s v="徐放"/>
    <x v="57"/>
    <m/>
    <m/>
    <m/>
    <m/>
    <m/>
    <m/>
    <m/>
    <m/>
    <m/>
    <m/>
    <m/>
    <m/>
    <m/>
    <m/>
    <m/>
    <m/>
    <m/>
    <m/>
    <m/>
    <m/>
    <m/>
    <m/>
    <m/>
    <m/>
    <m/>
    <m/>
    <m/>
    <m/>
    <n v="33"/>
    <s v="明星/嘉宾邀请"/>
    <s v="其他嘉宾"/>
    <m/>
    <n v="77772.400263552307"/>
    <d v="2018-05-13T00:00:00"/>
    <d v="2018-05-13T00:00:00"/>
    <s v="广州燊易广告有限公司"/>
    <s v="10719Genr1806040"/>
    <s v="冯磊"/>
    <m/>
    <b v="1"/>
    <b v="1"/>
  </r>
  <r>
    <n v="59"/>
    <s v="徐放"/>
    <x v="57"/>
    <m/>
    <m/>
    <m/>
    <m/>
    <m/>
    <m/>
    <m/>
    <m/>
    <m/>
    <m/>
    <m/>
    <m/>
    <m/>
    <m/>
    <m/>
    <m/>
    <m/>
    <m/>
    <m/>
    <m/>
    <m/>
    <m/>
    <m/>
    <m/>
    <m/>
    <m/>
    <m/>
    <m/>
    <n v="15"/>
    <s v="明星/嘉宾邀请"/>
    <s v="曾黎"/>
    <m/>
    <n v="38886.200131776153"/>
    <d v="2018-05-13T00:00:00"/>
    <d v="2018-05-13T00:00:00"/>
    <s v="广州燊易广告有限公司"/>
    <s v="10719Genr1806040"/>
    <m/>
    <m/>
    <b v="1"/>
    <b v="1"/>
  </r>
  <r>
    <n v="59"/>
    <s v="徐放"/>
    <x v="57"/>
    <m/>
    <m/>
    <m/>
    <m/>
    <m/>
    <m/>
    <m/>
    <m/>
    <m/>
    <m/>
    <m/>
    <m/>
    <m/>
    <m/>
    <m/>
    <m/>
    <m/>
    <m/>
    <m/>
    <m/>
    <m/>
    <m/>
    <m/>
    <m/>
    <m/>
    <m/>
    <m/>
    <m/>
    <n v="60"/>
    <s v="商品采购"/>
    <s v="礼品"/>
    <s v="其他礼品"/>
    <n v="12532.466785326716"/>
    <d v="2018-05-13T00:00:00"/>
    <d v="2018-05-13T00:00:00"/>
    <s v="广州燊易广告有限公司"/>
    <s v="10719Genr1806040"/>
    <m/>
    <m/>
    <b v="1"/>
    <b v="1"/>
  </r>
  <r>
    <n v="59"/>
    <s v="徐放"/>
    <x v="57"/>
    <m/>
    <m/>
    <m/>
    <m/>
    <m/>
    <m/>
    <m/>
    <m/>
    <m/>
    <m/>
    <m/>
    <m/>
    <m/>
    <m/>
    <m/>
    <m/>
    <m/>
    <m/>
    <m/>
    <m/>
    <m/>
    <m/>
    <m/>
    <m/>
    <m/>
    <m/>
    <m/>
    <m/>
    <n v="15"/>
    <s v="明星/嘉宾邀请"/>
    <s v="曾黎"/>
    <m/>
    <n v="400000"/>
    <d v="2018-05-13T00:00:00"/>
    <d v="2018-05-13T00:00:00"/>
    <s v="新沂王寰影视文化工作室"/>
    <s v="107"/>
    <m/>
    <m/>
    <b v="1"/>
    <b v="1"/>
  </r>
  <r>
    <n v="59"/>
    <s v="徐放"/>
    <x v="57"/>
    <m/>
    <m/>
    <m/>
    <m/>
    <m/>
    <m/>
    <m/>
    <m/>
    <m/>
    <m/>
    <m/>
    <m/>
    <m/>
    <m/>
    <m/>
    <m/>
    <m/>
    <m/>
    <m/>
    <m/>
    <m/>
    <m/>
    <m/>
    <m/>
    <m/>
    <m/>
    <m/>
    <m/>
    <n v="128"/>
    <s v="线下活动（非地产）"/>
    <s v="场地租赁"/>
    <m/>
    <n v="75000"/>
    <d v="2018-05-18T00:00:00"/>
    <d v="2018-05-19T00:00:00"/>
    <s v="上海寻艺文化传播有限公司"/>
    <s v="10719Genr1805026"/>
    <m/>
    <m/>
    <b v="1"/>
    <b v="1"/>
  </r>
  <r>
    <n v="59"/>
    <s v="徐放"/>
    <x v="57"/>
    <m/>
    <m/>
    <m/>
    <m/>
    <m/>
    <m/>
    <m/>
    <m/>
    <m/>
    <m/>
    <m/>
    <m/>
    <m/>
    <m/>
    <m/>
    <m/>
    <m/>
    <m/>
    <m/>
    <m/>
    <m/>
    <m/>
    <m/>
    <m/>
    <m/>
    <m/>
    <m/>
    <m/>
    <n v="129"/>
    <s v="线下活动（非地产）"/>
    <s v="会场搭建及服务"/>
    <m/>
    <n v="408464.860754436"/>
    <d v="2018-05-18T00:00:00"/>
    <d v="2018-05-19T00:00:00"/>
    <s v="广州燊易广告有限公司"/>
    <s v="10719Genr1806040"/>
    <m/>
    <m/>
    <b v="1"/>
    <b v="1"/>
  </r>
  <r>
    <n v="59"/>
    <s v="徐放"/>
    <x v="57"/>
    <m/>
    <m/>
    <m/>
    <m/>
    <m/>
    <m/>
    <m/>
    <m/>
    <m/>
    <m/>
    <m/>
    <m/>
    <m/>
    <m/>
    <m/>
    <m/>
    <m/>
    <m/>
    <m/>
    <m/>
    <m/>
    <m/>
    <m/>
    <m/>
    <m/>
    <m/>
    <m/>
    <m/>
    <n v="130"/>
    <s v="线下活动（非地产）"/>
    <s v="活动报批"/>
    <m/>
    <n v="19962.798133151358"/>
    <d v="2018-05-18T00:00:00"/>
    <d v="2018-05-19T00:00:00"/>
    <s v="广州燊易广告有限公司"/>
    <s v="10719Genr1806040"/>
    <m/>
    <m/>
    <b v="1"/>
    <b v="1"/>
  </r>
  <r>
    <n v="59"/>
    <s v="徐放"/>
    <x v="57"/>
    <m/>
    <m/>
    <m/>
    <m/>
    <m/>
    <m/>
    <m/>
    <m/>
    <m/>
    <m/>
    <m/>
    <m/>
    <m/>
    <m/>
    <m/>
    <m/>
    <m/>
    <m/>
    <m/>
    <m/>
    <m/>
    <m/>
    <m/>
    <m/>
    <m/>
    <m/>
    <m/>
    <m/>
    <n v="34"/>
    <s v="明星/嘉宾邀请"/>
    <s v="青山周平"/>
    <m/>
    <n v="113685.73649495811"/>
    <d v="2018-05-18T00:00:00"/>
    <d v="2018-05-19T00:00:00"/>
    <s v="广州燊易广告有限公司"/>
    <s v="10719Genr1806040"/>
    <m/>
    <m/>
    <b v="1"/>
    <b v="1"/>
  </r>
  <r>
    <n v="59"/>
    <s v="徐放"/>
    <x v="57"/>
    <m/>
    <m/>
    <m/>
    <m/>
    <m/>
    <m/>
    <m/>
    <m/>
    <m/>
    <m/>
    <m/>
    <m/>
    <m/>
    <m/>
    <m/>
    <m/>
    <m/>
    <m/>
    <m/>
    <m/>
    <m/>
    <m/>
    <m/>
    <m/>
    <m/>
    <m/>
    <m/>
    <m/>
    <n v="20"/>
    <s v="明星/嘉宾邀请"/>
    <s v="韩雪"/>
    <m/>
    <n v="45474.294597983244"/>
    <d v="2018-05-18T00:00:00"/>
    <d v="2018-05-19T00:00:00"/>
    <s v="广州燊易广告有限公司"/>
    <s v="10719Genr1806040"/>
    <m/>
    <m/>
    <b v="1"/>
    <b v="1"/>
  </r>
  <r>
    <n v="59"/>
    <s v="徐放"/>
    <x v="57"/>
    <m/>
    <m/>
    <m/>
    <m/>
    <m/>
    <m/>
    <m/>
    <m/>
    <m/>
    <m/>
    <m/>
    <m/>
    <m/>
    <m/>
    <m/>
    <m/>
    <m/>
    <m/>
    <m/>
    <m/>
    <m/>
    <m/>
    <m/>
    <m/>
    <m/>
    <m/>
    <m/>
    <m/>
    <n v="60"/>
    <s v="商品采购"/>
    <s v="礼品"/>
    <s v="其他礼品"/>
    <n v="7412.3100194712688"/>
    <d v="2018-05-18T00:00:00"/>
    <d v="2018-05-19T00:00:00"/>
    <s v="广州燊易广告有限公司"/>
    <s v="10719Genr1806040"/>
    <m/>
    <m/>
    <b v="1"/>
    <b v="1"/>
  </r>
  <r>
    <n v="59"/>
    <s v="徐放"/>
    <x v="57"/>
    <m/>
    <m/>
    <m/>
    <m/>
    <m/>
    <m/>
    <m/>
    <m/>
    <m/>
    <m/>
    <m/>
    <m/>
    <m/>
    <m/>
    <m/>
    <m/>
    <m/>
    <m/>
    <m/>
    <m/>
    <m/>
    <m/>
    <m/>
    <m/>
    <m/>
    <m/>
    <m/>
    <m/>
    <n v="20"/>
    <s v="明星/嘉宾邀请"/>
    <s v="韩雪"/>
    <m/>
    <n v="820000"/>
    <d v="2018-05-19T00:00:00"/>
    <d v="2018-05-19T00:00:00"/>
    <s v="韩雪（上海）影视文化工作室"/>
    <s v="10719Genr1805024"/>
    <m/>
    <m/>
    <b v="1"/>
    <b v="1"/>
  </r>
  <r>
    <n v="59"/>
    <s v="徐放"/>
    <x v="57"/>
    <m/>
    <m/>
    <m/>
    <m/>
    <m/>
    <m/>
    <m/>
    <m/>
    <m/>
    <m/>
    <m/>
    <m/>
    <m/>
    <m/>
    <m/>
    <m/>
    <m/>
    <m/>
    <m/>
    <m/>
    <m/>
    <m/>
    <m/>
    <m/>
    <m/>
    <m/>
    <m/>
    <m/>
    <n v="128"/>
    <s v="线下活动（非地产）"/>
    <s v="场地租赁"/>
    <m/>
    <n v="47000"/>
    <d v="2018-05-26T00:00:00"/>
    <d v="2018-05-26T00:00:00"/>
    <s v="摩登大道时尚集团股份有限公司"/>
    <s v="10719Genr1805030"/>
    <m/>
    <m/>
    <b v="1"/>
    <b v="1"/>
  </r>
  <r>
    <n v="59"/>
    <s v="徐放"/>
    <x v="57"/>
    <m/>
    <m/>
    <m/>
    <m/>
    <m/>
    <m/>
    <m/>
    <m/>
    <m/>
    <m/>
    <m/>
    <m/>
    <m/>
    <m/>
    <m/>
    <m/>
    <m/>
    <m/>
    <m/>
    <m/>
    <m/>
    <m/>
    <m/>
    <m/>
    <m/>
    <m/>
    <m/>
    <m/>
    <n v="32"/>
    <s v="明星/嘉宾邀请"/>
    <s v="潘粤明"/>
    <m/>
    <n v="608300"/>
    <d v="2018-05-26T00:00:00"/>
    <d v="2018-05-26T00:00:00"/>
    <s v="潘粤明（上海）影视文化工作室"/>
    <s v="107"/>
    <m/>
    <m/>
    <b v="1"/>
    <b v="1"/>
  </r>
  <r>
    <n v="59"/>
    <s v="徐放"/>
    <x v="57"/>
    <m/>
    <m/>
    <m/>
    <m/>
    <m/>
    <m/>
    <m/>
    <m/>
    <m/>
    <m/>
    <m/>
    <m/>
    <m/>
    <m/>
    <m/>
    <m/>
    <m/>
    <m/>
    <m/>
    <m/>
    <m/>
    <m/>
    <m/>
    <m/>
    <m/>
    <m/>
    <m/>
    <m/>
    <n v="129"/>
    <s v="线下活动（非地产）"/>
    <s v="会场搭建及服务"/>
    <m/>
    <n v="427084.07431113551"/>
    <d v="2018-05-26T00:00:00"/>
    <d v="2018-05-26T00:00:00"/>
    <s v="广州燊易广告有限公司"/>
    <s v="10719Genr1808052"/>
    <m/>
    <m/>
    <b v="1"/>
    <b v="1"/>
  </r>
  <r>
    <n v="59"/>
    <s v="徐放"/>
    <x v="57"/>
    <m/>
    <m/>
    <m/>
    <m/>
    <m/>
    <m/>
    <m/>
    <m/>
    <m/>
    <m/>
    <m/>
    <m/>
    <m/>
    <m/>
    <m/>
    <m/>
    <m/>
    <m/>
    <m/>
    <m/>
    <m/>
    <m/>
    <m/>
    <m/>
    <m/>
    <m/>
    <m/>
    <m/>
    <n v="32"/>
    <s v="明星/嘉宾邀请"/>
    <s v="潘粤明"/>
    <m/>
    <n v="45155.110802168863"/>
    <d v="2018-05-26T00:00:00"/>
    <d v="2018-05-26T00:00:00"/>
    <s v="广州燊易广告有限公司"/>
    <s v="10719Genr1808052"/>
    <m/>
    <m/>
    <b v="1"/>
    <b v="1"/>
  </r>
  <r>
    <n v="59"/>
    <s v="徐放"/>
    <x v="57"/>
    <m/>
    <m/>
    <m/>
    <m/>
    <m/>
    <m/>
    <m/>
    <m/>
    <m/>
    <m/>
    <m/>
    <m/>
    <m/>
    <m/>
    <m/>
    <m/>
    <m/>
    <m/>
    <m/>
    <m/>
    <m/>
    <m/>
    <m/>
    <m/>
    <m/>
    <m/>
    <m/>
    <m/>
    <n v="33"/>
    <s v="明星/嘉宾邀请"/>
    <s v="其他嘉宾"/>
    <m/>
    <n v="90310.221604337727"/>
    <d v="2018-05-26T00:00:00"/>
    <d v="2018-05-26T00:00:00"/>
    <s v="广州燊易广告有限公司"/>
    <s v="10719Genr1808052"/>
    <s v="杨超"/>
    <m/>
    <b v="1"/>
    <b v="1"/>
  </r>
  <r>
    <n v="59"/>
    <s v="徐放"/>
    <x v="57"/>
    <m/>
    <m/>
    <m/>
    <m/>
    <m/>
    <m/>
    <m/>
    <m/>
    <m/>
    <m/>
    <m/>
    <m/>
    <m/>
    <m/>
    <m/>
    <m/>
    <m/>
    <m/>
    <m/>
    <m/>
    <m/>
    <m/>
    <m/>
    <m/>
    <m/>
    <m/>
    <m/>
    <m/>
    <n v="60"/>
    <s v="商品采购"/>
    <s v="礼品"/>
    <s v="其他礼品"/>
    <n v="7450.5932823578623"/>
    <d v="2018-05-26T00:00:00"/>
    <d v="2018-05-26T00:00:00"/>
    <s v="广州燊易广告有限公司"/>
    <s v="10719Genr1808052"/>
    <m/>
    <m/>
    <b v="1"/>
    <b v="1"/>
  </r>
  <r>
    <n v="59"/>
    <s v="徐放"/>
    <x v="57"/>
    <m/>
    <m/>
    <m/>
    <m/>
    <m/>
    <m/>
    <m/>
    <m/>
    <m/>
    <m/>
    <m/>
    <m/>
    <m/>
    <m/>
    <m/>
    <m/>
    <m/>
    <m/>
    <m/>
    <m/>
    <m/>
    <m/>
    <m/>
    <m/>
    <m/>
    <m/>
    <m/>
    <m/>
    <n v="128"/>
    <s v="线下活动（非地产）"/>
    <s v="场地租赁"/>
    <m/>
    <n v="60000"/>
    <d v="2018-06-02T00:00:00"/>
    <d v="2018-06-02T00:00:00"/>
    <s v="成都马哥孛罗酒店有限公司"/>
    <s v="10719Genr1806033"/>
    <m/>
    <m/>
    <b v="1"/>
    <b v="1"/>
  </r>
  <r>
    <n v="59"/>
    <s v="徐放"/>
    <x v="57"/>
    <m/>
    <m/>
    <m/>
    <m/>
    <m/>
    <m/>
    <m/>
    <m/>
    <m/>
    <m/>
    <m/>
    <m/>
    <m/>
    <m/>
    <m/>
    <m/>
    <m/>
    <m/>
    <m/>
    <m/>
    <m/>
    <m/>
    <m/>
    <m/>
    <m/>
    <m/>
    <m/>
    <m/>
    <n v="129"/>
    <s v="线下活动（非地产）"/>
    <s v="会场搭建及服务"/>
    <m/>
    <n v="379189.41553148109"/>
    <d v="2018-06-02T00:00:00"/>
    <d v="2018-06-02T00:00:00"/>
    <s v="广州燊易广告有限公司"/>
    <s v="10719Genr1808052"/>
    <m/>
    <m/>
    <b v="1"/>
    <b v="1"/>
  </r>
  <r>
    <n v="59"/>
    <s v="徐放"/>
    <x v="57"/>
    <m/>
    <m/>
    <m/>
    <m/>
    <m/>
    <m/>
    <m/>
    <m/>
    <m/>
    <m/>
    <m/>
    <m/>
    <m/>
    <m/>
    <m/>
    <m/>
    <m/>
    <m/>
    <m/>
    <m/>
    <m/>
    <m/>
    <m/>
    <m/>
    <m/>
    <m/>
    <m/>
    <m/>
    <n v="31"/>
    <s v="明星/嘉宾邀请"/>
    <s v="潘怡良"/>
    <m/>
    <n v="100810.58446851913"/>
    <d v="2018-06-02T00:00:00"/>
    <d v="2018-06-02T00:00:00"/>
    <s v="广州燊易广告有限公司"/>
    <s v="10719Genr1808052"/>
    <m/>
    <m/>
    <b v="1"/>
    <b v="1"/>
  </r>
  <r>
    <n v="59"/>
    <s v="徐放"/>
    <x v="57"/>
    <m/>
    <m/>
    <m/>
    <m/>
    <m/>
    <m/>
    <m/>
    <m/>
    <m/>
    <m/>
    <m/>
    <m/>
    <m/>
    <m/>
    <m/>
    <m/>
    <m/>
    <m/>
    <m/>
    <m/>
    <m/>
    <m/>
    <m/>
    <m/>
    <m/>
    <m/>
    <m/>
    <m/>
    <n v="48"/>
    <s v="明星/嘉宾邀请"/>
    <s v="张梓琳"/>
    <m/>
    <n v="610000"/>
    <d v="2018-06-02T00:00:00"/>
    <d v="2018-06-02T00:00:00"/>
    <s v="北京龙宇卓森文化艺术工作室"/>
    <s v="10719Genr1805032"/>
    <m/>
    <m/>
    <b v="1"/>
    <b v="1"/>
  </r>
  <r>
    <n v="59"/>
    <s v="徐放"/>
    <x v="57"/>
    <m/>
    <m/>
    <m/>
    <m/>
    <m/>
    <m/>
    <m/>
    <m/>
    <m/>
    <m/>
    <m/>
    <m/>
    <m/>
    <m/>
    <m/>
    <m/>
    <m/>
    <m/>
    <m/>
    <m/>
    <m/>
    <m/>
    <m/>
    <m/>
    <m/>
    <m/>
    <m/>
    <m/>
    <n v="128"/>
    <s v="线下活动（非地产）"/>
    <s v="场地租赁"/>
    <m/>
    <n v="81000"/>
    <d v="2018-06-08T00:00:00"/>
    <d v="2018-06-09T00:00:00"/>
    <s v="国采（武汉）会展运营管理有限公司"/>
    <s v="10719Genr1806041"/>
    <m/>
    <m/>
    <b v="1"/>
    <b v="1"/>
  </r>
  <r>
    <n v="59"/>
    <s v="徐放"/>
    <x v="57"/>
    <m/>
    <m/>
    <m/>
    <m/>
    <m/>
    <m/>
    <m/>
    <m/>
    <m/>
    <m/>
    <m/>
    <m/>
    <m/>
    <m/>
    <m/>
    <m/>
    <m/>
    <m/>
    <m/>
    <m/>
    <m/>
    <m/>
    <m/>
    <m/>
    <m/>
    <m/>
    <m/>
    <m/>
    <n v="129"/>
    <s v="线下活动（非地产）"/>
    <s v="会场搭建及服务"/>
    <m/>
    <n v="506134.10085032496"/>
    <d v="2018-06-09T00:00:00"/>
    <d v="2018-06-09T00:00:00"/>
    <s v="广州燊易广告有限公司"/>
    <s v="10719Genr1808052"/>
    <m/>
    <m/>
    <b v="1"/>
    <b v="1"/>
  </r>
  <r>
    <n v="59"/>
    <s v="徐放"/>
    <x v="57"/>
    <m/>
    <m/>
    <m/>
    <m/>
    <m/>
    <m/>
    <m/>
    <m/>
    <m/>
    <m/>
    <m/>
    <m/>
    <m/>
    <m/>
    <m/>
    <m/>
    <m/>
    <m/>
    <m/>
    <m/>
    <m/>
    <m/>
    <m/>
    <m/>
    <m/>
    <m/>
    <m/>
    <m/>
    <n v="47"/>
    <s v="明星/嘉宾邀请"/>
    <s v="在峰&amp;黄莺"/>
    <m/>
    <n v="111530.61331683348"/>
    <d v="2018-06-09T00:00:00"/>
    <d v="2018-06-09T00:00:00"/>
    <s v="广州燊易广告有限公司"/>
    <s v="10719Genr1808052"/>
    <m/>
    <m/>
    <b v="1"/>
    <b v="1"/>
  </r>
  <r>
    <n v="59"/>
    <s v="徐放"/>
    <x v="57"/>
    <m/>
    <m/>
    <m/>
    <m/>
    <m/>
    <m/>
    <m/>
    <m/>
    <m/>
    <m/>
    <m/>
    <m/>
    <m/>
    <m/>
    <m/>
    <m/>
    <m/>
    <m/>
    <m/>
    <m/>
    <m/>
    <m/>
    <m/>
    <m/>
    <m/>
    <m/>
    <m/>
    <m/>
    <n v="60"/>
    <s v="商品采购"/>
    <s v="礼品"/>
    <s v="其他礼品"/>
    <n v="12335.285832841782"/>
    <d v="2018-06-09T00:00:00"/>
    <d v="2018-06-09T00:00:00"/>
    <s v="广州燊易广告有限公司"/>
    <s v="10719Genr1808052"/>
    <m/>
    <m/>
    <b v="1"/>
    <b v="1"/>
  </r>
  <r>
    <n v="59"/>
    <s v="徐放"/>
    <x v="57"/>
    <m/>
    <m/>
    <m/>
    <m/>
    <m/>
    <m/>
    <m/>
    <m/>
    <m/>
    <m/>
    <m/>
    <m/>
    <m/>
    <m/>
    <m/>
    <m/>
    <m/>
    <m/>
    <m/>
    <m/>
    <m/>
    <m/>
    <m/>
    <m/>
    <m/>
    <m/>
    <m/>
    <m/>
    <n v="67"/>
    <s v="线上传播（非地产）"/>
    <s v="KOL发稿"/>
    <s v="公司"/>
    <n v="300000"/>
    <d v="2018-06-22T00:00:00"/>
    <d v="2018-06-22T00:00:00"/>
    <s v="霍尔果斯异想天开广告传媒有限公司"/>
    <s v="107"/>
    <m/>
    <m/>
    <b v="1"/>
    <b v="1"/>
  </r>
  <r>
    <n v="59"/>
    <s v="徐放"/>
    <x v="57"/>
    <m/>
    <m/>
    <m/>
    <m/>
    <m/>
    <m/>
    <m/>
    <m/>
    <m/>
    <m/>
    <m/>
    <m/>
    <m/>
    <m/>
    <m/>
    <m/>
    <m/>
    <m/>
    <m/>
    <m/>
    <m/>
    <m/>
    <m/>
    <m/>
    <m/>
    <m/>
    <m/>
    <m/>
    <n v="24"/>
    <s v="明星/嘉宾邀请"/>
    <s v="黎贝卡"/>
    <m/>
    <n v="300000"/>
    <d v="2018-06-09T00:00:00"/>
    <d v="2018-06-09T00:00:00"/>
    <s v="霍尔果斯异想天开广告传媒有限公司"/>
    <s v="107"/>
    <m/>
    <m/>
    <b v="1"/>
    <b v="1"/>
  </r>
  <r>
    <n v="59"/>
    <s v="徐放"/>
    <x v="57"/>
    <m/>
    <m/>
    <m/>
    <m/>
    <m/>
    <m/>
    <m/>
    <m/>
    <m/>
    <m/>
    <m/>
    <m/>
    <m/>
    <m/>
    <m/>
    <m/>
    <m/>
    <m/>
    <m/>
    <m/>
    <m/>
    <m/>
    <m/>
    <m/>
    <m/>
    <m/>
    <m/>
    <m/>
    <n v="85"/>
    <s v="线上素材制作"/>
    <s v="视频拍摄"/>
    <s v="公司"/>
    <n v="200000"/>
    <d v="2018-05-26T00:00:00"/>
    <d v="2018-06-09T00:00:00"/>
    <s v="广州燊易广告有限公司"/>
    <s v="10719Genr1808052"/>
    <m/>
    <m/>
    <b v="1"/>
    <b v="1"/>
  </r>
  <r>
    <n v="60"/>
    <s v="朱力"/>
    <x v="58"/>
    <s v="033383"/>
    <m/>
    <m/>
    <m/>
    <m/>
    <m/>
    <m/>
    <m/>
    <n v="0.17"/>
    <s v="否"/>
    <s v="是"/>
    <n v="37500"/>
    <m/>
    <m/>
    <m/>
    <m/>
    <m/>
    <m/>
    <m/>
    <m/>
    <m/>
    <m/>
    <m/>
    <m/>
    <s v="产品成本-广告营销服务费用"/>
    <s v="华东销售中心"/>
    <m/>
    <n v="0.27737000000000001"/>
    <n v="60"/>
    <s v="商品采购"/>
    <s v="礼品"/>
    <s v="其他礼品"/>
    <n v="31069.499999999996"/>
    <d v="2018-07-01T00:00:00"/>
    <d v="2018-07-31T00:00:00"/>
    <s v="北京奇良海德印刷有限公司"/>
    <s v="10519Genr1808038"/>
    <m/>
    <n v="6430.5000000000036"/>
    <b v="0"/>
    <b v="0"/>
  </r>
  <r>
    <n v="61"/>
    <s v="朱力"/>
    <x v="59"/>
    <s v="033506、033881"/>
    <m/>
    <m/>
    <m/>
    <m/>
    <m/>
    <m/>
    <m/>
    <n v="0.26"/>
    <s v="否"/>
    <s v="是"/>
    <n v="20000"/>
    <m/>
    <m/>
    <m/>
    <m/>
    <m/>
    <m/>
    <m/>
    <m/>
    <m/>
    <m/>
    <m/>
    <m/>
    <s v="产品成本-广告营销服务费用"/>
    <s v="华东销售中心"/>
    <m/>
    <n v="0.33050000000000002"/>
    <n v="60"/>
    <s v="商品采购"/>
    <s v="礼品"/>
    <s v="其他礼品"/>
    <n v="13315.5"/>
    <d v="2018-07-01T00:00:00"/>
    <d v="2018-07-31T00:00:00"/>
    <s v="北京奇良海德印刷有限公司"/>
    <s v="10519Genr1808038"/>
    <m/>
    <n v="6684.5"/>
    <b v="0"/>
    <b v="0"/>
  </r>
  <r>
    <n v="63"/>
    <s v="付杨"/>
    <x v="60"/>
    <s v="033826"/>
    <m/>
    <m/>
    <m/>
    <m/>
    <m/>
    <m/>
    <m/>
    <n v="0"/>
    <s v="否"/>
    <s v="是"/>
    <n v="4081"/>
    <m/>
    <m/>
    <m/>
    <m/>
    <m/>
    <m/>
    <m/>
    <m/>
    <m/>
    <m/>
    <m/>
    <m/>
    <s v="产品成本-广告营销服务费用"/>
    <s v="华北销售中心"/>
    <m/>
    <n v="4.0918069905544079E-2"/>
    <n v="92"/>
    <s v="线上素材制作"/>
    <s v="撰稿"/>
    <s v="公司"/>
    <n v="4081"/>
    <d v="2018-07-01T00:00:00"/>
    <d v="2018-07-31T00:00:00"/>
    <s v="北京时空视点整合营销顾问股份有限公司"/>
    <s v="102无合同"/>
    <m/>
    <n v="0"/>
    <b v="0"/>
    <b v="0"/>
  </r>
  <r>
    <n v="64"/>
    <s v="李一飞"/>
    <x v="61"/>
    <s v="033142、033392"/>
    <m/>
    <m/>
    <m/>
    <m/>
    <m/>
    <m/>
    <m/>
    <n v="0.26"/>
    <s v="否"/>
    <s v="是"/>
    <n v="355000"/>
    <m/>
    <m/>
    <m/>
    <m/>
    <m/>
    <m/>
    <m/>
    <m/>
    <m/>
    <m/>
    <m/>
    <m/>
    <s v="产品成本-广告营销服务费用"/>
    <s v="华北销售中心"/>
    <m/>
    <n v="0.31780615384615385"/>
    <n v="60"/>
    <s v="商品采购"/>
    <s v="礼品"/>
    <s v="其他礼品"/>
    <n v="196487.5"/>
    <d v="2018-06-01T00:00:00"/>
    <d v="2018-07-05T00:00:00"/>
    <s v="深圳市我爱我动网络技术有限公司"/>
    <s v="10219Genr18070116"/>
    <m/>
    <n v="54742.5"/>
    <b v="0"/>
    <b v="0"/>
  </r>
  <r>
    <n v="64"/>
    <s v="李一飞"/>
    <x v="61"/>
    <m/>
    <m/>
    <m/>
    <m/>
    <m/>
    <m/>
    <m/>
    <m/>
    <m/>
    <m/>
    <m/>
    <m/>
    <m/>
    <m/>
    <m/>
    <m/>
    <m/>
    <m/>
    <m/>
    <m/>
    <m/>
    <m/>
    <m/>
    <m/>
    <m/>
    <m/>
    <m/>
    <m/>
    <n v="8"/>
    <s v="户外投放（非地产）"/>
    <s v="机场"/>
    <s v="制作费用"/>
    <n v="11970"/>
    <d v="2018-06-15T00:00:00"/>
    <d v="2018-07-15T00:00:00"/>
    <s v="北京首都机场广告有限公司"/>
    <s v="102无合同"/>
    <m/>
    <m/>
    <b v="1"/>
    <b v="1"/>
  </r>
  <r>
    <n v="64"/>
    <s v="李一飞"/>
    <x v="61"/>
    <m/>
    <m/>
    <m/>
    <m/>
    <m/>
    <m/>
    <m/>
    <m/>
    <m/>
    <m/>
    <m/>
    <m/>
    <m/>
    <m/>
    <m/>
    <m/>
    <m/>
    <m/>
    <m/>
    <m/>
    <m/>
    <m/>
    <m/>
    <m/>
    <m/>
    <m/>
    <m/>
    <m/>
    <n v="67"/>
    <s v="线上传播（非地产）"/>
    <s v="KOL发稿"/>
    <s v="公司"/>
    <n v="4000"/>
    <d v="2018-06-15T00:00:00"/>
    <d v="2018-07-15T00:00:00"/>
    <s v="北京集媒互动科技股份有限公司"/>
    <s v="102无合同"/>
    <m/>
    <m/>
    <b v="1"/>
    <b v="1"/>
  </r>
  <r>
    <n v="64"/>
    <s v="李一飞"/>
    <x v="61"/>
    <m/>
    <m/>
    <m/>
    <m/>
    <m/>
    <m/>
    <m/>
    <m/>
    <m/>
    <m/>
    <m/>
    <m/>
    <m/>
    <m/>
    <m/>
    <m/>
    <m/>
    <m/>
    <m/>
    <m/>
    <m/>
    <m/>
    <m/>
    <m/>
    <m/>
    <m/>
    <m/>
    <m/>
    <n v="67"/>
    <s v="线上传播（非地产）"/>
    <s v="KOL发稿"/>
    <s v="公司"/>
    <n v="24000"/>
    <d v="2018-07-20T00:00:00"/>
    <d v="2018-07-20T00:00:00"/>
    <s v="上海舍而文化传媒有限公司"/>
    <s v="10219Genr1809165"/>
    <m/>
    <m/>
    <b v="1"/>
    <b v="1"/>
  </r>
  <r>
    <n v="64"/>
    <s v="李一飞"/>
    <x v="61"/>
    <m/>
    <m/>
    <m/>
    <m/>
    <m/>
    <m/>
    <m/>
    <m/>
    <m/>
    <m/>
    <m/>
    <m/>
    <m/>
    <m/>
    <m/>
    <m/>
    <m/>
    <m/>
    <m/>
    <m/>
    <m/>
    <m/>
    <m/>
    <m/>
    <m/>
    <m/>
    <m/>
    <m/>
    <n v="67"/>
    <s v="线上传播（非地产）"/>
    <s v="KOL发稿"/>
    <s v="公司"/>
    <n v="63800"/>
    <d v="2018-07-20T00:00:00"/>
    <d v="2018-07-20T00:00:00"/>
    <s v="北京诺金文化传媒有限公司"/>
    <s v="102"/>
    <m/>
    <m/>
    <b v="1"/>
    <b v="1"/>
  </r>
  <r>
    <n v="65"/>
    <s v="成丝倩"/>
    <x v="62"/>
    <s v="034427"/>
    <m/>
    <m/>
    <m/>
    <m/>
    <m/>
    <m/>
    <m/>
    <n v="0.24"/>
    <s v="是"/>
    <s v="是"/>
    <n v="295592"/>
    <m/>
    <m/>
    <m/>
    <m/>
    <m/>
    <m/>
    <m/>
    <m/>
    <m/>
    <m/>
    <m/>
    <m/>
    <s v="产品成本-广告营销服务费用"/>
    <s v="华东销售中心"/>
    <m/>
    <n v="0.36133852972232106"/>
    <n v="57"/>
    <s v="商品采购"/>
    <s v="礼品"/>
    <s v="王三三周边"/>
    <n v="1564.2"/>
    <d v="2018-09-01T00:00:00"/>
    <d v="2018-09-30T00:00:00"/>
    <s v="王三三"/>
    <s v="105无合同"/>
    <m/>
    <n v="44027.799999999988"/>
    <b v="0"/>
    <b v="0"/>
  </r>
  <r>
    <n v="65"/>
    <s v="成丝倩"/>
    <x v="62"/>
    <m/>
    <m/>
    <m/>
    <m/>
    <m/>
    <m/>
    <m/>
    <m/>
    <m/>
    <m/>
    <m/>
    <m/>
    <m/>
    <m/>
    <m/>
    <m/>
    <m/>
    <m/>
    <m/>
    <m/>
    <m/>
    <m/>
    <m/>
    <m/>
    <m/>
    <m/>
    <m/>
    <m/>
    <n v="89"/>
    <s v="线上素材制作"/>
    <s v="直播"/>
    <s v="公司"/>
    <n v="195000"/>
    <d v="2018-09-07T00:00:00"/>
    <d v="2018-09-15T00:00:00"/>
    <s v="威普视觉文化传媒（北京）有限公司"/>
    <s v="105"/>
    <m/>
    <m/>
    <b v="1"/>
    <b v="1"/>
  </r>
  <r>
    <n v="65"/>
    <s v="成丝倩"/>
    <x v="62"/>
    <m/>
    <m/>
    <m/>
    <m/>
    <m/>
    <m/>
    <m/>
    <m/>
    <m/>
    <m/>
    <m/>
    <m/>
    <m/>
    <m/>
    <m/>
    <m/>
    <m/>
    <m/>
    <m/>
    <m/>
    <m/>
    <m/>
    <m/>
    <m/>
    <m/>
    <m/>
    <m/>
    <m/>
    <n v="67"/>
    <s v="线上传播（非地产）"/>
    <s v="KOL发稿"/>
    <s v="公司"/>
    <n v="55000"/>
    <d v="2019-09-30T00:00:00"/>
    <d v="2019-09-30T00:00:00"/>
    <s v="北京集媒互动科技股份有限公司"/>
    <s v="105"/>
    <m/>
    <m/>
    <b v="1"/>
    <b v="1"/>
  </r>
  <r>
    <n v="66"/>
    <s v="李一飞"/>
    <x v="63"/>
    <s v="034534"/>
    <m/>
    <m/>
    <m/>
    <m/>
    <m/>
    <m/>
    <m/>
    <n v="0.15"/>
    <s v="否"/>
    <s v="是"/>
    <n v="139500"/>
    <m/>
    <m/>
    <m/>
    <m/>
    <m/>
    <m/>
    <m/>
    <m/>
    <m/>
    <m/>
    <m/>
    <m/>
    <s v="产品成本-广告营销服务费用"/>
    <s v="华北销售中心"/>
    <m/>
    <n v="0.40773991494532202"/>
    <n v="5"/>
    <s v="户外投放（非地产）"/>
    <s v="地铁"/>
    <s v="制作费用"/>
    <n v="55800"/>
    <d v="2018-09-10T00:00:00"/>
    <d v="2018-09-10T00:00:00"/>
    <s v="北京峰言风语文化传播有限公司"/>
    <s v="10219Genr1809180"/>
    <m/>
    <n v="6200"/>
    <b v="0"/>
    <b v="0"/>
  </r>
  <r>
    <n v="66"/>
    <s v="李一飞"/>
    <x v="63"/>
    <m/>
    <m/>
    <m/>
    <m/>
    <m/>
    <m/>
    <m/>
    <m/>
    <m/>
    <m/>
    <m/>
    <m/>
    <m/>
    <m/>
    <m/>
    <m/>
    <m/>
    <m/>
    <m/>
    <m/>
    <m/>
    <m/>
    <m/>
    <m/>
    <m/>
    <m/>
    <m/>
    <m/>
    <n v="67"/>
    <s v="线上传播（非地产）"/>
    <s v="KOL发稿"/>
    <s v="公司"/>
    <n v="22400"/>
    <d v="2018-09-10T00:00:00"/>
    <d v="2018-09-10T00:00:00"/>
    <s v="北京骏智鹏博科技发展有限公司"/>
    <s v="10219Genr1809179"/>
    <m/>
    <m/>
    <b v="1"/>
    <b v="1"/>
  </r>
  <r>
    <n v="66"/>
    <s v="李一飞"/>
    <x v="63"/>
    <m/>
    <m/>
    <m/>
    <m/>
    <m/>
    <m/>
    <m/>
    <m/>
    <m/>
    <m/>
    <m/>
    <m/>
    <m/>
    <m/>
    <m/>
    <m/>
    <m/>
    <m/>
    <m/>
    <m/>
    <m/>
    <m/>
    <m/>
    <m/>
    <m/>
    <m/>
    <m/>
    <m/>
    <n v="67"/>
    <s v="线上传播（非地产）"/>
    <s v="KOL发稿"/>
    <s v="公司"/>
    <n v="19500"/>
    <d v="2018-09-10T00:00:00"/>
    <d v="2018-09-10T00:00:00"/>
    <s v="北京骏智鹏博科技发展有限公司"/>
    <s v="10219Genr1809179"/>
    <m/>
    <m/>
    <b v="1"/>
    <b v="1"/>
  </r>
  <r>
    <n v="66"/>
    <s v="李一飞"/>
    <x v="63"/>
    <m/>
    <m/>
    <m/>
    <m/>
    <m/>
    <m/>
    <m/>
    <m/>
    <m/>
    <m/>
    <m/>
    <m/>
    <m/>
    <m/>
    <m/>
    <m/>
    <m/>
    <m/>
    <m/>
    <m/>
    <m/>
    <m/>
    <m/>
    <m/>
    <m/>
    <m/>
    <m/>
    <m/>
    <n v="67"/>
    <s v="线上传播（非地产）"/>
    <s v="KOL发稿"/>
    <s v="公司"/>
    <n v="35600"/>
    <d v="2018-09-12T00:00:00"/>
    <d v="2018-09-12T00:00:00"/>
    <s v="北京骏智鹏博科技发展有限公司"/>
    <s v="10219Genr1809179"/>
    <m/>
    <m/>
    <b v="1"/>
    <b v="1"/>
  </r>
  <r>
    <n v="67"/>
    <s v="李一飞"/>
    <x v="64"/>
    <s v="034535"/>
    <m/>
    <m/>
    <m/>
    <m/>
    <m/>
    <m/>
    <m/>
    <n v="0.16"/>
    <s v="否"/>
    <s v="是"/>
    <n v="290000"/>
    <m/>
    <m/>
    <m/>
    <m/>
    <m/>
    <m/>
    <m/>
    <m/>
    <m/>
    <m/>
    <m/>
    <m/>
    <s v="产品成本-广告营销服务费用"/>
    <s v="华北销售中心"/>
    <m/>
    <n v="0.35039999999999999"/>
    <n v="89"/>
    <s v="线上素材制作"/>
    <s v="直播"/>
    <s v="公司"/>
    <n v="200000"/>
    <d v="2018-09-13T00:00:00"/>
    <d v="2018-09-15T00:00:00"/>
    <s v="天翼视讯传媒有限公司"/>
    <s v="102"/>
    <m/>
    <n v="15000"/>
    <b v="0"/>
    <b v="0"/>
  </r>
  <r>
    <n v="67"/>
    <s v="李一飞"/>
    <x v="64"/>
    <m/>
    <m/>
    <m/>
    <m/>
    <m/>
    <m/>
    <m/>
    <m/>
    <m/>
    <m/>
    <m/>
    <m/>
    <m/>
    <m/>
    <m/>
    <m/>
    <m/>
    <m/>
    <m/>
    <m/>
    <m/>
    <m/>
    <m/>
    <m/>
    <m/>
    <m/>
    <m/>
    <m/>
    <n v="33"/>
    <s v="明星/嘉宾邀请"/>
    <s v="其他嘉宾"/>
    <m/>
    <n v="75000"/>
    <d v="2018-09-13T00:00:00"/>
    <d v="2018-09-15T00:00:00"/>
    <s v="北京诺金文化传媒有限公司"/>
    <s v="102待出"/>
    <s v="薛宇呈（大锤）"/>
    <m/>
    <b v="1"/>
    <b v="1"/>
  </r>
  <r>
    <n v="68"/>
    <s v="周倩云"/>
    <x v="65"/>
    <s v="031091"/>
    <m/>
    <m/>
    <m/>
    <m/>
    <m/>
    <m/>
    <m/>
    <n v="0.25"/>
    <s v="否"/>
    <s v="否"/>
    <n v="30000"/>
    <m/>
    <m/>
    <m/>
    <m/>
    <m/>
    <m/>
    <m/>
    <m/>
    <m/>
    <m/>
    <m/>
    <m/>
    <s v="产品成本-广告营销服务费用"/>
    <s v="华东销售中心"/>
    <m/>
    <n v="0.30719999999999997"/>
    <n v="60"/>
    <s v="商品采购"/>
    <s v="礼品"/>
    <s v="其他礼品"/>
    <n v="15000"/>
    <d v="2018-01-01T00:00:00"/>
    <d v="2018-02-28T00:00:00"/>
    <s v="北京雅茜图文设计有限公司"/>
    <s v="102无合同"/>
    <m/>
    <n v="1448"/>
    <b v="0"/>
    <b v="0"/>
  </r>
  <r>
    <n v="68"/>
    <s v="周倩云"/>
    <x v="65"/>
    <m/>
    <m/>
    <m/>
    <m/>
    <m/>
    <m/>
    <m/>
    <m/>
    <m/>
    <m/>
    <m/>
    <m/>
    <m/>
    <m/>
    <m/>
    <m/>
    <m/>
    <m/>
    <m/>
    <m/>
    <m/>
    <m/>
    <m/>
    <m/>
    <m/>
    <m/>
    <m/>
    <m/>
    <n v="60"/>
    <s v="商品采购"/>
    <s v="礼品"/>
    <s v="其他礼品"/>
    <n v="13000"/>
    <d v="2018-01-01T00:00:00"/>
    <d v="2018-02-28T00:00:00"/>
    <s v="温州优然文化用品有限公司"/>
    <s v="102无合同"/>
    <m/>
    <m/>
    <b v="1"/>
    <b v="1"/>
  </r>
  <r>
    <n v="68"/>
    <s v="周倩云"/>
    <x v="65"/>
    <m/>
    <m/>
    <m/>
    <m/>
    <m/>
    <m/>
    <m/>
    <m/>
    <m/>
    <m/>
    <m/>
    <m/>
    <m/>
    <m/>
    <m/>
    <m/>
    <m/>
    <m/>
    <m/>
    <m/>
    <m/>
    <m/>
    <m/>
    <m/>
    <m/>
    <m/>
    <m/>
    <m/>
    <n v="60"/>
    <s v="商品采购"/>
    <s v="礼品"/>
    <s v="其他礼品"/>
    <n v="552"/>
    <d v="2018-01-01T00:00:00"/>
    <d v="2018-02-28T00:00:00"/>
    <s v="温州优然文化用品有限公司"/>
    <s v="102无合同"/>
    <m/>
    <m/>
    <b v="1"/>
    <b v="1"/>
  </r>
  <r>
    <n v="69"/>
    <s v="吕珊琴"/>
    <x v="66"/>
    <s v="031028"/>
    <m/>
    <m/>
    <m/>
    <m/>
    <m/>
    <m/>
    <m/>
    <n v="0.18"/>
    <s v="否"/>
    <s v="是"/>
    <n v="228000"/>
    <m/>
    <m/>
    <m/>
    <m/>
    <m/>
    <m/>
    <m/>
    <m/>
    <m/>
    <m/>
    <m/>
    <m/>
    <s v="产品成本-广告营销服务费用"/>
    <s v="华东销售中心"/>
    <m/>
    <n v="0.3462466666666667"/>
    <n v="59"/>
    <s v="商品采购"/>
    <s v="礼品"/>
    <s v="严选礼品"/>
    <n v="228000"/>
    <d v="2018-01-01T00:00:00"/>
    <d v="2018-01-31T00:00:00"/>
    <s v="严选"/>
    <s v="102内采"/>
    <m/>
    <n v="0"/>
    <b v="0"/>
    <b v="0"/>
  </r>
  <r>
    <n v="70"/>
    <s v="王琦"/>
    <x v="67"/>
    <s v="030934、031359"/>
    <m/>
    <m/>
    <m/>
    <m/>
    <m/>
    <m/>
    <m/>
    <n v="0.25"/>
    <s v="否"/>
    <s v="是"/>
    <n v="88033"/>
    <m/>
    <m/>
    <m/>
    <m/>
    <m/>
    <m/>
    <m/>
    <m/>
    <m/>
    <m/>
    <m/>
    <m/>
    <s v="产品成本-广告营销服务费用"/>
    <s v="华南销售中心"/>
    <m/>
    <n v="0.74582490000000001"/>
    <n v="85"/>
    <s v="线上素材制作"/>
    <s v="视频拍摄"/>
    <s v="公司"/>
    <n v="80560"/>
    <d v="2018-01-08T00:00:00"/>
    <d v="2018-01-31T00:00:00"/>
    <s v="广州燊易广告有限公司"/>
    <s v="10219Genr1803042"/>
    <m/>
    <n v="7473"/>
    <b v="0"/>
    <b v="0"/>
  </r>
  <r>
    <n v="71"/>
    <s v="李一飞"/>
    <x v="68"/>
    <s v="031463"/>
    <m/>
    <m/>
    <m/>
    <m/>
    <m/>
    <m/>
    <m/>
    <n v="0.15"/>
    <s v="否"/>
    <s v="是"/>
    <n v="125000"/>
    <m/>
    <m/>
    <m/>
    <m/>
    <m/>
    <m/>
    <m/>
    <m/>
    <m/>
    <m/>
    <m/>
    <m/>
    <s v="产品成本-广告营销服务费用"/>
    <s v="华北销售中心"/>
    <m/>
    <n v="0.21689005305039788"/>
    <n v="59"/>
    <s v="商品采购"/>
    <s v="礼品"/>
    <s v="严选礼品"/>
    <n v="58800"/>
    <d v="2018-01-01T00:00:00"/>
    <d v="2018-01-31T00:00:00"/>
    <s v="严选"/>
    <s v="105内采"/>
    <m/>
    <n v="5015.7300000000105"/>
    <b v="0"/>
    <b v="0"/>
  </r>
  <r>
    <n v="71"/>
    <s v="李一飞"/>
    <x v="68"/>
    <m/>
    <m/>
    <m/>
    <m/>
    <m/>
    <m/>
    <m/>
    <m/>
    <m/>
    <m/>
    <m/>
    <m/>
    <m/>
    <m/>
    <m/>
    <m/>
    <m/>
    <m/>
    <m/>
    <m/>
    <m/>
    <m/>
    <m/>
    <m/>
    <m/>
    <m/>
    <m/>
    <m/>
    <n v="21"/>
    <s v="明星/嘉宾邀请"/>
    <s v="嘉宾邀请"/>
    <m/>
    <n v="61184.27"/>
    <d v="2018-01-01T00:00:00"/>
    <d v="2018-01-31T00:00:00"/>
    <s v="孙迪"/>
    <s v="105"/>
    <s v="地产行业孙迪"/>
    <m/>
    <b v="1"/>
    <b v="1"/>
  </r>
  <r>
    <n v="72"/>
    <s v="杨纯清"/>
    <x v="69"/>
    <s v="031409"/>
    <m/>
    <m/>
    <m/>
    <m/>
    <m/>
    <m/>
    <m/>
    <n v="0.18"/>
    <s v="否"/>
    <s v="是"/>
    <n v="25000"/>
    <m/>
    <m/>
    <m/>
    <m/>
    <m/>
    <m/>
    <m/>
    <m/>
    <m/>
    <m/>
    <m/>
    <m/>
    <s v="产品成本-广告营销服务费用"/>
    <s v="华东销售中心"/>
    <m/>
    <n v="0.25066613138686133"/>
    <n v="85"/>
    <s v="线上素材制作"/>
    <s v="视频拍摄"/>
    <s v="公司"/>
    <n v="19900"/>
    <d v="2018-01-01T00:00:00"/>
    <d v="2018-01-31T00:00:00"/>
    <s v="威普视觉文化传媒（北京）有限公司"/>
    <s v="102无合同"/>
    <m/>
    <n v="5100"/>
    <b v="0"/>
    <b v="0"/>
  </r>
  <r>
    <n v="145"/>
    <s v="杨纯清"/>
    <x v="70"/>
    <s v="031512、031511"/>
    <m/>
    <m/>
    <m/>
    <m/>
    <m/>
    <m/>
    <m/>
    <n v="0.1"/>
    <s v="否"/>
    <s v="是"/>
    <n v="380000"/>
    <m/>
    <m/>
    <m/>
    <m/>
    <m/>
    <m/>
    <m/>
    <m/>
    <m/>
    <m/>
    <m/>
    <m/>
    <s v="产品成本-广告营销服务费用"/>
    <s v="华东销售中心"/>
    <m/>
    <n v="0.24065581111111109"/>
    <n v="129"/>
    <s v="线下活动（非地产）"/>
    <s v="会场搭建及服务"/>
    <m/>
    <n v="329550"/>
    <d v="2018-02-03T00:00:00"/>
    <d v="2018-02-03T00:00:00"/>
    <s v="北京天玺世纪文化传媒有限公司"/>
    <s v="10219Genr1802033"/>
    <m/>
    <n v="16014"/>
    <b v="0"/>
    <b v="0"/>
  </r>
  <r>
    <n v="145"/>
    <s v="杨纯清"/>
    <x v="70"/>
    <m/>
    <m/>
    <m/>
    <m/>
    <m/>
    <m/>
    <m/>
    <m/>
    <m/>
    <m/>
    <m/>
    <m/>
    <m/>
    <m/>
    <m/>
    <m/>
    <m/>
    <m/>
    <m/>
    <m/>
    <m/>
    <m/>
    <m/>
    <m/>
    <m/>
    <m/>
    <m/>
    <m/>
    <n v="67"/>
    <s v="线上传播（非地产）"/>
    <s v="KOL发稿"/>
    <s v="公司"/>
    <n v="24380"/>
    <d v="2018-02-08T00:00:00"/>
    <d v="2018-02-28T00:00:00"/>
    <s v="绵阳市新媒信息技术有限公司"/>
    <s v="10219Genr1802034"/>
    <m/>
    <m/>
    <b v="1"/>
    <b v="1"/>
  </r>
  <r>
    <n v="145"/>
    <s v="杨纯清"/>
    <x v="70"/>
    <m/>
    <m/>
    <m/>
    <m/>
    <m/>
    <m/>
    <m/>
    <m/>
    <m/>
    <m/>
    <m/>
    <m/>
    <m/>
    <m/>
    <m/>
    <m/>
    <m/>
    <m/>
    <m/>
    <m/>
    <m/>
    <m/>
    <m/>
    <m/>
    <m/>
    <m/>
    <m/>
    <m/>
    <n v="60"/>
    <s v="商品采购"/>
    <s v="礼品"/>
    <s v="其他礼品"/>
    <n v="10056"/>
    <d v="2018-02-08T00:00:00"/>
    <d v="2018-02-28T00:00:00"/>
    <s v="北京赛格盛世数码科技有限公司"/>
    <s v="102无合同"/>
    <m/>
    <m/>
    <b v="1"/>
    <b v="1"/>
  </r>
  <r>
    <n v="73"/>
    <s v="徐放"/>
    <x v="71"/>
    <s v="031264"/>
    <m/>
    <m/>
    <m/>
    <m/>
    <m/>
    <m/>
    <m/>
    <n v="0.22"/>
    <s v="否"/>
    <s v="否"/>
    <n v="1895600"/>
    <m/>
    <m/>
    <m/>
    <m/>
    <m/>
    <m/>
    <m/>
    <m/>
    <m/>
    <m/>
    <m/>
    <m/>
    <s v="产品成本-广告营销服务费用"/>
    <s v="华南销售中心"/>
    <m/>
    <n v="0.73357500000000009"/>
    <n v="36"/>
    <s v="明星/嘉宾邀请"/>
    <s v="史航"/>
    <m/>
    <n v="106000"/>
    <d v="2018-01-21T00:00:00"/>
    <d v="2018-01-22T00:00:00"/>
    <s v="佳作如期文化传媒有限公司"/>
    <s v="102"/>
    <m/>
    <n v="6058.4200000001583"/>
    <b v="0"/>
    <b v="0"/>
  </r>
  <r>
    <n v="73"/>
    <s v="徐放"/>
    <x v="71"/>
    <m/>
    <m/>
    <m/>
    <m/>
    <m/>
    <m/>
    <m/>
    <m/>
    <m/>
    <m/>
    <m/>
    <m/>
    <m/>
    <m/>
    <m/>
    <m/>
    <m/>
    <m/>
    <m/>
    <m/>
    <m/>
    <m/>
    <m/>
    <m/>
    <m/>
    <m/>
    <m/>
    <m/>
    <n v="129"/>
    <s v="线下活动（非地产）"/>
    <s v="会场搭建及服务"/>
    <m/>
    <n v="630000"/>
    <d v="2018-01-13T00:00:00"/>
    <d v="2018-01-13T00:00:00"/>
    <s v="广州燊易广告有限公司"/>
    <s v="102"/>
    <m/>
    <m/>
    <b v="1"/>
    <b v="1"/>
  </r>
  <r>
    <n v="73"/>
    <s v="徐放"/>
    <x v="71"/>
    <m/>
    <m/>
    <m/>
    <m/>
    <m/>
    <m/>
    <m/>
    <m/>
    <m/>
    <m/>
    <m/>
    <m/>
    <m/>
    <m/>
    <m/>
    <m/>
    <m/>
    <m/>
    <m/>
    <m/>
    <m/>
    <m/>
    <m/>
    <m/>
    <m/>
    <m/>
    <m/>
    <m/>
    <n v="25"/>
    <s v="明星/嘉宾邀请"/>
    <s v="李大霄"/>
    <m/>
    <n v="115000"/>
    <d v="2018-01-13T00:00:00"/>
    <d v="2018-01-13T00:00:00"/>
    <s v="广州燊易广告有限公司"/>
    <s v="102"/>
    <m/>
    <m/>
    <b v="1"/>
    <b v="1"/>
  </r>
  <r>
    <n v="73"/>
    <s v="徐放"/>
    <x v="71"/>
    <m/>
    <m/>
    <m/>
    <m/>
    <m/>
    <m/>
    <m/>
    <m/>
    <m/>
    <m/>
    <m/>
    <m/>
    <m/>
    <m/>
    <m/>
    <m/>
    <m/>
    <m/>
    <m/>
    <m/>
    <m/>
    <m/>
    <m/>
    <m/>
    <m/>
    <m/>
    <m/>
    <m/>
    <n v="129"/>
    <s v="线下活动（非地产）"/>
    <s v="会场搭建及服务"/>
    <m/>
    <n v="490000"/>
    <d v="2018-01-21T00:00:00"/>
    <d v="2018-01-21T00:00:00"/>
    <s v="广州燊易广告有限公司"/>
    <s v="102"/>
    <m/>
    <m/>
    <b v="1"/>
    <b v="1"/>
  </r>
  <r>
    <n v="73"/>
    <s v="徐放"/>
    <x v="71"/>
    <m/>
    <m/>
    <m/>
    <m/>
    <m/>
    <m/>
    <m/>
    <m/>
    <m/>
    <m/>
    <m/>
    <m/>
    <m/>
    <m/>
    <m/>
    <m/>
    <m/>
    <m/>
    <m/>
    <m/>
    <m/>
    <m/>
    <m/>
    <m/>
    <m/>
    <m/>
    <m/>
    <m/>
    <n v="129"/>
    <s v="线下活动（非地产）"/>
    <s v="会场搭建及服务"/>
    <m/>
    <n v="303000"/>
    <d v="2018-02-03T00:00:00"/>
    <d v="2018-02-04T00:00:00"/>
    <s v="北京爱梦林文化传媒有限公司"/>
    <s v="102"/>
    <m/>
    <m/>
    <b v="1"/>
    <b v="1"/>
  </r>
  <r>
    <n v="73"/>
    <s v="徐放"/>
    <x v="71"/>
    <m/>
    <m/>
    <m/>
    <m/>
    <m/>
    <m/>
    <m/>
    <m/>
    <m/>
    <m/>
    <m/>
    <m/>
    <m/>
    <m/>
    <m/>
    <m/>
    <m/>
    <m/>
    <m/>
    <m/>
    <m/>
    <m/>
    <m/>
    <m/>
    <m/>
    <m/>
    <m/>
    <m/>
    <n v="23"/>
    <s v="明星/嘉宾邀请"/>
    <s v="蒋方舟"/>
    <m/>
    <n v="115000"/>
    <d v="2018-02-03T00:00:00"/>
    <d v="2018-02-04T00:00:00"/>
    <s v="北京爱梦林文化传媒有限公司"/>
    <s v="102"/>
    <m/>
    <m/>
    <b v="1"/>
    <b v="1"/>
  </r>
  <r>
    <n v="73"/>
    <s v="徐放"/>
    <x v="71"/>
    <m/>
    <m/>
    <m/>
    <m/>
    <m/>
    <m/>
    <m/>
    <m/>
    <m/>
    <m/>
    <m/>
    <m/>
    <m/>
    <m/>
    <m/>
    <m/>
    <m/>
    <m/>
    <m/>
    <m/>
    <m/>
    <m/>
    <m/>
    <m/>
    <m/>
    <m/>
    <m/>
    <m/>
    <n v="59"/>
    <s v="商品采购"/>
    <s v="礼品"/>
    <s v="严选礼品"/>
    <n v="103756.88"/>
    <d v="2018-01-01T00:00:00"/>
    <d v="2018-02-28T00:00:00"/>
    <s v="严选"/>
    <s v="102内采"/>
    <m/>
    <m/>
    <b v="1"/>
    <b v="1"/>
  </r>
  <r>
    <n v="73"/>
    <s v="徐放"/>
    <x v="71"/>
    <m/>
    <m/>
    <m/>
    <m/>
    <m/>
    <m/>
    <m/>
    <m/>
    <m/>
    <m/>
    <m/>
    <m/>
    <m/>
    <m/>
    <m/>
    <m/>
    <m/>
    <m/>
    <m/>
    <m/>
    <m/>
    <m/>
    <m/>
    <m/>
    <m/>
    <m/>
    <m/>
    <m/>
    <n v="58"/>
    <s v="商品采购"/>
    <s v="礼品"/>
    <s v="味央礼品"/>
    <n v="24570.7"/>
    <d v="2018-01-01T00:00:00"/>
    <d v="2018-02-28T00:00:00"/>
    <s v="味央"/>
    <s v="102内采"/>
    <m/>
    <m/>
    <b v="1"/>
    <b v="1"/>
  </r>
  <r>
    <n v="73"/>
    <s v="徐放"/>
    <x v="71"/>
    <m/>
    <m/>
    <m/>
    <m/>
    <m/>
    <m/>
    <m/>
    <m/>
    <m/>
    <m/>
    <m/>
    <m/>
    <m/>
    <m/>
    <m/>
    <m/>
    <m/>
    <m/>
    <m/>
    <m/>
    <m/>
    <m/>
    <m/>
    <m/>
    <m/>
    <m/>
    <m/>
    <m/>
    <n v="58"/>
    <s v="商品采购"/>
    <s v="礼品"/>
    <s v="味央礼品"/>
    <n v="2214"/>
    <d v="2018-01-01T00:00:00"/>
    <d v="2018-02-28T00:00:00"/>
    <s v="味央"/>
    <s v="102内采"/>
    <m/>
    <m/>
    <b v="1"/>
    <b v="1"/>
  </r>
  <r>
    <n v="74"/>
    <s v="钮效准"/>
    <x v="72"/>
    <s v="031520"/>
    <m/>
    <m/>
    <m/>
    <m/>
    <m/>
    <m/>
    <m/>
    <n v="0.25"/>
    <s v="否"/>
    <s v="是"/>
    <n v="81000"/>
    <m/>
    <m/>
    <m/>
    <m/>
    <m/>
    <m/>
    <m/>
    <m/>
    <m/>
    <m/>
    <m/>
    <m/>
    <s v="产品成本-广告营销服务费用"/>
    <s v="华东销售中心"/>
    <m/>
    <n v="0.34462903225806452"/>
    <n v="85"/>
    <s v="线上素材制作"/>
    <s v="视频拍摄"/>
    <s v="公司"/>
    <n v="44561"/>
    <d v="2018-02-18T00:00:00"/>
    <d v="2018-02-28T00:00:00"/>
    <s v="北京诺金文化传媒有限公司"/>
    <s v="10219Genr1804055"/>
    <m/>
    <n v="36439"/>
    <b v="0"/>
    <b v="0"/>
  </r>
  <r>
    <n v="75"/>
    <s v="王成"/>
    <x v="73"/>
    <s v="031396"/>
    <m/>
    <m/>
    <m/>
    <m/>
    <m/>
    <m/>
    <m/>
    <n v="0.25"/>
    <s v="否"/>
    <s v="是"/>
    <n v="330000"/>
    <m/>
    <m/>
    <m/>
    <m/>
    <m/>
    <m/>
    <m/>
    <m/>
    <m/>
    <m/>
    <m/>
    <m/>
    <s v="产品成本-广告营销服务费用"/>
    <s v="华东销售中心"/>
    <m/>
    <n v="0.41509466019417479"/>
    <n v="129"/>
    <s v="线下活动（非地产）"/>
    <s v="会场搭建及服务"/>
    <m/>
    <n v="329834.40000000002"/>
    <d v="2018-03-14T00:00:00"/>
    <d v="2018-03-20T00:00:00"/>
    <s v="北京诺金文化传媒有限公司"/>
    <s v="10219Genr1805075"/>
    <m/>
    <n v="165.59999999997672"/>
    <b v="0"/>
    <b v="0"/>
  </r>
  <r>
    <n v="76"/>
    <s v="钮效准"/>
    <x v="74"/>
    <s v="031368"/>
    <m/>
    <m/>
    <m/>
    <m/>
    <m/>
    <m/>
    <m/>
    <n v="0.25"/>
    <s v="否"/>
    <s v="是"/>
    <n v="6000"/>
    <m/>
    <m/>
    <m/>
    <m/>
    <m/>
    <m/>
    <m/>
    <m/>
    <m/>
    <m/>
    <m/>
    <m/>
    <s v="产品成本-广告营销服务费用"/>
    <s v="华东销售中心"/>
    <m/>
    <n v="0.31458333333333338"/>
    <n v="88"/>
    <s v="线上素材制作"/>
    <s v="直播"/>
    <s v="个人"/>
    <n v="5952.38"/>
    <d v="2018-02-01T00:00:00"/>
    <d v="2018-02-28T00:00:00"/>
    <s v="刘可维"/>
    <s v="102无合同"/>
    <m/>
    <n v="47.619999999999891"/>
    <b v="0"/>
    <b v="0"/>
  </r>
  <r>
    <n v="77"/>
    <s v="李一飞"/>
    <x v="75"/>
    <s v="031577"/>
    <m/>
    <m/>
    <m/>
    <m/>
    <m/>
    <m/>
    <m/>
    <n v="0.23"/>
    <s v="否"/>
    <s v="是"/>
    <n v="60000"/>
    <m/>
    <m/>
    <m/>
    <m/>
    <m/>
    <m/>
    <m/>
    <m/>
    <m/>
    <m/>
    <m/>
    <m/>
    <s v="产品成本-广告营销服务费用"/>
    <s v="华北销售中心"/>
    <m/>
    <n v="0.28557216867469887"/>
    <n v="60"/>
    <s v="商品采购"/>
    <s v="礼品"/>
    <s v="其他礼品"/>
    <n v="60000"/>
    <d v="2018-12-18T00:00:00"/>
    <d v="2018-01-10T00:00:00"/>
    <s v="北京携程国际旅行社有限公司"/>
    <s v="102"/>
    <m/>
    <n v="0"/>
    <b v="0"/>
    <b v="0"/>
  </r>
  <r>
    <n v="138"/>
    <s v="李一飞"/>
    <x v="76"/>
    <s v="031277"/>
    <m/>
    <m/>
    <m/>
    <m/>
    <m/>
    <m/>
    <m/>
    <n v="0.26"/>
    <s v="否"/>
    <s v="是"/>
    <n v="120000"/>
    <m/>
    <m/>
    <m/>
    <m/>
    <m/>
    <m/>
    <m/>
    <m/>
    <m/>
    <m/>
    <m/>
    <m/>
    <s v="产品成本-广告营销服务费用"/>
    <s v="华北销售中心"/>
    <m/>
    <m/>
    <n v="85"/>
    <s v="线上素材制作"/>
    <s v="视频拍摄"/>
    <s v="公司"/>
    <n v="120000"/>
    <d v="2018-12-18T00:00:00"/>
    <d v="2018-01-10T00:00:00"/>
    <s v="天津龙渊影业有限公司"/>
    <s v="10219Genr1802021"/>
    <m/>
    <m/>
    <b v="0"/>
    <b v="0"/>
  </r>
  <r>
    <n v="146"/>
    <s v="李一飞"/>
    <x v="77"/>
    <s v="031582"/>
    <m/>
    <m/>
    <m/>
    <m/>
    <m/>
    <m/>
    <m/>
    <n v="0"/>
    <s v="否"/>
    <s v="是"/>
    <n v="30000"/>
    <m/>
    <m/>
    <m/>
    <m/>
    <m/>
    <m/>
    <m/>
    <m/>
    <m/>
    <m/>
    <m/>
    <m/>
    <s v="产品成本-广告营销服务费用"/>
    <s v="华北销售中心"/>
    <m/>
    <n v="6.0199999999999997E-2"/>
    <n v="85"/>
    <s v="线上素材制作"/>
    <s v="视频拍摄"/>
    <s v="公司"/>
    <n v="23500"/>
    <d v="2018-01-18T00:00:00"/>
    <d v="2018-02-18T00:00:00"/>
    <s v="北京天率科技有限公司"/>
    <s v="10219Genr1802031"/>
    <m/>
    <n v="6500"/>
    <b v="0"/>
    <b v="0"/>
  </r>
  <r>
    <n v="79"/>
    <s v="李一飞"/>
    <x v="78"/>
    <s v="031532"/>
    <m/>
    <m/>
    <m/>
    <m/>
    <m/>
    <m/>
    <m/>
    <n v="0.26"/>
    <s v="否"/>
    <s v="是"/>
    <n v="77387"/>
    <m/>
    <m/>
    <m/>
    <m/>
    <m/>
    <m/>
    <m/>
    <m/>
    <m/>
    <m/>
    <m/>
    <m/>
    <s v="产品成本-广告营销服务费用"/>
    <s v="华北销售中心"/>
    <m/>
    <n v="0.316203336"/>
    <n v="82"/>
    <s v="线上素材制作"/>
    <s v="配音"/>
    <s v="公司"/>
    <n v="780"/>
    <d v="2018-02-01T00:00:00"/>
    <d v="2018-02-28T00:00:00"/>
    <s v="北京爱梦林文化传媒有限公司"/>
    <s v="102无合同"/>
    <m/>
    <n v="3611"/>
    <b v="0"/>
    <b v="0"/>
  </r>
  <r>
    <n v="79"/>
    <s v="李一飞"/>
    <x v="78"/>
    <m/>
    <m/>
    <m/>
    <m/>
    <m/>
    <m/>
    <m/>
    <m/>
    <m/>
    <m/>
    <m/>
    <m/>
    <m/>
    <m/>
    <m/>
    <m/>
    <m/>
    <m/>
    <m/>
    <m/>
    <m/>
    <m/>
    <m/>
    <m/>
    <m/>
    <m/>
    <m/>
    <m/>
    <n v="60"/>
    <s v="商品采购"/>
    <s v="礼品"/>
    <s v="其他礼品"/>
    <n v="55896"/>
    <d v="2018-02-01T00:00:00"/>
    <d v="2018-02-28T00:00:00"/>
    <s v="北京赛格盛世数码科技有限公司"/>
    <s v="10219Genr180508X"/>
    <m/>
    <m/>
    <b v="1"/>
    <b v="1"/>
  </r>
  <r>
    <n v="79"/>
    <s v="李一飞"/>
    <x v="78"/>
    <m/>
    <m/>
    <m/>
    <m/>
    <m/>
    <m/>
    <m/>
    <m/>
    <m/>
    <m/>
    <m/>
    <m/>
    <m/>
    <m/>
    <m/>
    <m/>
    <m/>
    <m/>
    <m/>
    <m/>
    <m/>
    <m/>
    <m/>
    <m/>
    <m/>
    <m/>
    <m/>
    <m/>
    <n v="59"/>
    <s v="商品采购"/>
    <s v="礼品"/>
    <s v="严选礼品"/>
    <n v="17100"/>
    <d v="2018-02-01T00:00:00"/>
    <d v="2018-02-28T00:00:00"/>
    <s v="严选"/>
    <s v="102内采"/>
    <m/>
    <m/>
    <b v="1"/>
    <b v="1"/>
  </r>
  <r>
    <n v="80"/>
    <s v="吕珊琴"/>
    <x v="79"/>
    <s v="031621"/>
    <m/>
    <m/>
    <m/>
    <m/>
    <m/>
    <m/>
    <m/>
    <n v="0.18"/>
    <s v="否"/>
    <s v="是"/>
    <n v="90000"/>
    <m/>
    <m/>
    <m/>
    <m/>
    <m/>
    <m/>
    <m/>
    <m/>
    <m/>
    <m/>
    <m/>
    <m/>
    <s v="产品成本-广告营销服务费用"/>
    <s v="华东销售中心"/>
    <m/>
    <n v="0.29531333333333337"/>
    <n v="135"/>
    <s v="其他"/>
    <s v="调研服务"/>
    <m/>
    <n v="81000"/>
    <d v="2018-02-01T00:00:00"/>
    <d v="2018-02-28T00:00:00"/>
    <s v="中国家用电器研究院/中国家电院"/>
    <s v="102无合同"/>
    <m/>
    <n v="9000"/>
    <b v="0"/>
    <b v="0"/>
  </r>
  <r>
    <n v="81"/>
    <s v="王琦"/>
    <x v="80"/>
    <s v="031496"/>
    <m/>
    <m/>
    <m/>
    <m/>
    <m/>
    <m/>
    <m/>
    <n v="0.25"/>
    <s v="否"/>
    <s v="是"/>
    <n v="6000"/>
    <m/>
    <m/>
    <m/>
    <m/>
    <m/>
    <m/>
    <m/>
    <m/>
    <m/>
    <m/>
    <m/>
    <m/>
    <s v="产品成本-广告营销服务费用"/>
    <s v="华南销售中心"/>
    <m/>
    <n v="0.28773000000000004"/>
    <n v="57"/>
    <s v="商品采购"/>
    <s v="礼品"/>
    <s v="王三三周边"/>
    <n v="4631.7959999999994"/>
    <d v="2018-02-01T00:00:00"/>
    <d v="2018-02-28T00:00:00"/>
    <s v="传媒内采"/>
    <s v="105内采"/>
    <m/>
    <n v="1368.2040000000006"/>
    <b v="0"/>
    <b v="0"/>
  </r>
  <r>
    <n v="82"/>
    <s v="李一飞"/>
    <x v="81"/>
    <s v="031759、032673"/>
    <m/>
    <m/>
    <m/>
    <m/>
    <m/>
    <m/>
    <m/>
    <n v="0.2"/>
    <s v="否"/>
    <s v="是"/>
    <n v="110000"/>
    <m/>
    <m/>
    <m/>
    <m/>
    <m/>
    <m/>
    <m/>
    <m/>
    <m/>
    <m/>
    <m/>
    <m/>
    <s v="产品成本-广告营销服务费用"/>
    <s v="华北销售中心"/>
    <m/>
    <n v="0.32545113268608411"/>
    <n v="33"/>
    <s v="明星/嘉宾邀请"/>
    <s v="其他嘉宾"/>
    <m/>
    <n v="82400"/>
    <d v="2018-02-11T00:00:00"/>
    <d v="2018-02-11T00:00:00"/>
    <s v="九江市继恩企业管理咨询中心"/>
    <s v="105"/>
    <s v="谷大白话"/>
    <n v="13314.290000000008"/>
    <b v="0"/>
    <b v="0"/>
  </r>
  <r>
    <n v="82"/>
    <s v="李一飞"/>
    <x v="81"/>
    <m/>
    <m/>
    <m/>
    <m/>
    <m/>
    <m/>
    <m/>
    <m/>
    <m/>
    <m/>
    <m/>
    <m/>
    <m/>
    <m/>
    <m/>
    <m/>
    <m/>
    <m/>
    <m/>
    <m/>
    <m/>
    <m/>
    <m/>
    <m/>
    <m/>
    <m/>
    <m/>
    <m/>
    <n v="91"/>
    <s v="线上素材制作"/>
    <s v="撰稿"/>
    <s v="个人"/>
    <n v="14285.71"/>
    <d v="2018-02-01T00:00:00"/>
    <d v="2018-02-28T00:00:00"/>
    <s v="徐丹丹"/>
    <s v="102无合同"/>
    <m/>
    <m/>
    <b v="1"/>
    <b v="1"/>
  </r>
  <r>
    <n v="83"/>
    <s v="储凡"/>
    <x v="82"/>
    <s v="031407"/>
    <m/>
    <m/>
    <m/>
    <m/>
    <m/>
    <m/>
    <m/>
    <n v="0.25"/>
    <s v="否"/>
    <s v="是"/>
    <n v="4800"/>
    <m/>
    <m/>
    <m/>
    <m/>
    <m/>
    <m/>
    <m/>
    <m/>
    <m/>
    <m/>
    <m/>
    <m/>
    <s v="产品成本-广告营销服务费用"/>
    <s v="华东销售中心"/>
    <m/>
    <n v="0.28216743119266058"/>
    <n v="92"/>
    <s v="线上素材制作"/>
    <s v="撰稿"/>
    <s v="公司"/>
    <n v="3000"/>
    <d v="2018-02-01T00:00:00"/>
    <d v="2018-02-28T00:00:00"/>
    <s v="北京诺金文化传媒有限公司"/>
    <s v="102无合同"/>
    <m/>
    <n v="1800"/>
    <b v="0"/>
    <b v="0"/>
  </r>
  <r>
    <n v="84"/>
    <s v="付杨"/>
    <x v="83"/>
    <s v="031534"/>
    <m/>
    <m/>
    <m/>
    <m/>
    <m/>
    <m/>
    <m/>
    <n v="0"/>
    <s v="否"/>
    <s v="是"/>
    <n v="31800"/>
    <m/>
    <m/>
    <m/>
    <m/>
    <m/>
    <m/>
    <m/>
    <m/>
    <m/>
    <m/>
    <m/>
    <m/>
    <s v="产品成本-广告营销服务费用"/>
    <s v="华北销售中心"/>
    <m/>
    <n v="4.571452702702701E-2"/>
    <n v="91"/>
    <s v="线上素材制作"/>
    <s v="撰稿"/>
    <s v="个人"/>
    <n v="15000"/>
    <d v="2018-02-01T00:00:00"/>
    <d v="2018-02-28T00:00:00"/>
    <s v="北京爱梦林文化传媒有限公司"/>
    <s v="102无合同"/>
    <m/>
    <n v="16800"/>
    <b v="0"/>
    <b v="0"/>
  </r>
  <r>
    <n v="85"/>
    <s v="李一飞"/>
    <x v="84"/>
    <s v="031801、031897"/>
    <m/>
    <m/>
    <m/>
    <m/>
    <m/>
    <m/>
    <m/>
    <n v="0.15"/>
    <s v="否"/>
    <s v="是"/>
    <n v="420000"/>
    <m/>
    <m/>
    <m/>
    <m/>
    <m/>
    <m/>
    <m/>
    <m/>
    <m/>
    <m/>
    <m/>
    <m/>
    <s v="产品成本-广告营销服务费用"/>
    <s v="华北销售中心"/>
    <m/>
    <n v="0.39952910085054683"/>
    <n v="67"/>
    <s v="线上传播（非地产）"/>
    <s v="KOL发稿"/>
    <s v="公司"/>
    <n v="70000"/>
    <d v="2018-03-02T00:00:00"/>
    <d v="2018-04-02T00:00:00"/>
    <s v="深圳市载乐网络科技有限公司"/>
    <s v="102"/>
    <m/>
    <n v="55438.099999999977"/>
    <b v="0"/>
    <b v="0"/>
  </r>
  <r>
    <n v="85"/>
    <s v="李一飞"/>
    <x v="84"/>
    <m/>
    <m/>
    <m/>
    <m/>
    <m/>
    <m/>
    <m/>
    <m/>
    <m/>
    <m/>
    <m/>
    <m/>
    <m/>
    <m/>
    <m/>
    <m/>
    <m/>
    <m/>
    <m/>
    <m/>
    <m/>
    <m/>
    <m/>
    <m/>
    <m/>
    <m/>
    <m/>
    <m/>
    <n v="41"/>
    <s v="明星/嘉宾邀请"/>
    <s v="王自如"/>
    <m/>
    <n v="289800"/>
    <d v="2018-03-06T00:00:00"/>
    <d v="2018-03-10T00:00:00"/>
    <s v="北京诺金文化传媒有限公司"/>
    <s v="10219Genr1803047"/>
    <m/>
    <m/>
    <b v="1"/>
    <b v="1"/>
  </r>
  <r>
    <n v="86"/>
    <s v="李一飞"/>
    <x v="85"/>
    <s v="031356"/>
    <m/>
    <m/>
    <m/>
    <m/>
    <m/>
    <m/>
    <m/>
    <n v="0.2"/>
    <s v="否"/>
    <s v="是"/>
    <n v="500000"/>
    <m/>
    <m/>
    <m/>
    <m/>
    <m/>
    <m/>
    <m/>
    <m/>
    <m/>
    <m/>
    <m/>
    <m/>
    <s v="产品成本-广告营销服务费用"/>
    <s v="华北销售中心"/>
    <m/>
    <n v="0.33060357852882705"/>
    <n v="129"/>
    <s v="线下活动（非地产）"/>
    <s v="会场搭建及服务"/>
    <m/>
    <n v="500000"/>
    <d v="2018-02-01T00:00:00"/>
    <d v="2018-03-31T00:00:00"/>
    <s v="上海乾扬传媒有限公司"/>
    <s v="102"/>
    <m/>
    <n v="0"/>
    <b v="0"/>
    <b v="0"/>
  </r>
  <r>
    <n v="87"/>
    <s v="李一飞"/>
    <x v="86"/>
    <s v="032154、032436、032437"/>
    <m/>
    <m/>
    <m/>
    <m/>
    <m/>
    <m/>
    <m/>
    <n v="0.21"/>
    <s v="否"/>
    <s v="是"/>
    <n v="395500"/>
    <m/>
    <m/>
    <m/>
    <m/>
    <m/>
    <m/>
    <m/>
    <m/>
    <m/>
    <m/>
    <m/>
    <m/>
    <s v="产品成本-广告营销服务费用"/>
    <s v="华北销售中心"/>
    <m/>
    <n v="0.45042499999999991"/>
    <n v="4"/>
    <s v="户外投放（非地产）"/>
    <s v="地铁"/>
    <s v="投放费用"/>
    <n v="286200"/>
    <d v="2018-03-01T00:00:00"/>
    <d v="2018-03-31T00:00:00"/>
    <s v="上海申通德高地铁广告有限公司"/>
    <s v="10219Genr1804060"/>
    <m/>
    <n v="49943"/>
    <b v="0"/>
    <b v="0"/>
  </r>
  <r>
    <n v="87"/>
    <s v="李一飞"/>
    <x v="86"/>
    <m/>
    <m/>
    <m/>
    <m/>
    <m/>
    <m/>
    <m/>
    <m/>
    <m/>
    <m/>
    <m/>
    <m/>
    <m/>
    <m/>
    <m/>
    <m/>
    <m/>
    <m/>
    <m/>
    <m/>
    <m/>
    <m/>
    <m/>
    <m/>
    <m/>
    <m/>
    <m/>
    <m/>
    <n v="5"/>
    <s v="户外投放（非地产）"/>
    <s v="地铁"/>
    <s v="制作费用"/>
    <n v="59357"/>
    <d v="2018-03-01T00:00:00"/>
    <d v="2018-03-31T00:00:00"/>
    <s v="德高广告(上海)有限公司"/>
    <s v="10219Genr1804061"/>
    <m/>
    <m/>
    <b v="1"/>
    <b v="1"/>
  </r>
  <r>
    <n v="88"/>
    <s v="储凡"/>
    <x v="87"/>
    <s v="031898"/>
    <m/>
    <m/>
    <m/>
    <m/>
    <m/>
    <m/>
    <m/>
    <n v="0"/>
    <s v="否"/>
    <s v="是"/>
    <n v="63200"/>
    <m/>
    <m/>
    <m/>
    <m/>
    <m/>
    <m/>
    <m/>
    <m/>
    <m/>
    <m/>
    <m/>
    <m/>
    <s v="产品成本-广告营销服务费用"/>
    <s v="华东销售中心"/>
    <m/>
    <n v="0.17299999999999999"/>
    <n v="129"/>
    <s v="线下活动（非地产）"/>
    <s v="会场搭建及服务"/>
    <m/>
    <n v="63200"/>
    <d v="2018-03-13T00:00:00"/>
    <d v="2018-03-13T00:00:00"/>
    <s v="上海雷西广告有限公司"/>
    <s v="10219Genr1803045"/>
    <m/>
    <n v="0"/>
    <b v="0"/>
    <b v="0"/>
  </r>
  <r>
    <n v="89"/>
    <s v="植嘉麟"/>
    <x v="88"/>
    <s v="032038、032059、032508"/>
    <m/>
    <m/>
    <m/>
    <m/>
    <m/>
    <m/>
    <m/>
    <n v="0.19"/>
    <s v="否"/>
    <s v="是"/>
    <n v="568147"/>
    <m/>
    <m/>
    <m/>
    <m/>
    <m/>
    <m/>
    <m/>
    <m/>
    <m/>
    <m/>
    <m/>
    <m/>
    <s v="产品成本-广告营销服务费用"/>
    <s v="华南销售中心"/>
    <m/>
    <n v="0.45321916153846153"/>
    <n v="85"/>
    <s v="线上素材制作"/>
    <s v="视频拍摄"/>
    <s v="公司"/>
    <n v="100000"/>
    <d v="2018-03-01T00:00:00"/>
    <d v="2018-03-31T00:00:00"/>
    <s v="广州市想象文化传媒有限公司"/>
    <s v="10219Genr1804052"/>
    <m/>
    <n v="-0.35999999998603016"/>
    <b v="0"/>
    <b v="0"/>
  </r>
  <r>
    <n v="89"/>
    <s v="植嘉麟"/>
    <x v="88"/>
    <m/>
    <m/>
    <m/>
    <m/>
    <m/>
    <m/>
    <m/>
    <m/>
    <m/>
    <m/>
    <m/>
    <m/>
    <m/>
    <m/>
    <m/>
    <m/>
    <m/>
    <m/>
    <m/>
    <m/>
    <m/>
    <m/>
    <m/>
    <m/>
    <m/>
    <m/>
    <m/>
    <m/>
    <n v="129"/>
    <s v="线下活动（非地产）"/>
    <s v="会场搭建及服务"/>
    <m/>
    <n v="333400"/>
    <d v="2018-03-17T00:00:00"/>
    <d v="2018-03-17T00:00:00"/>
    <s v="广州燊易广告有限公司"/>
    <s v="10219Genr1804054"/>
    <m/>
    <m/>
    <b v="1"/>
    <b v="1"/>
  </r>
  <r>
    <n v="89"/>
    <s v="植嘉麟"/>
    <x v="88"/>
    <m/>
    <m/>
    <m/>
    <m/>
    <m/>
    <m/>
    <m/>
    <m/>
    <m/>
    <m/>
    <m/>
    <m/>
    <m/>
    <m/>
    <m/>
    <m/>
    <m/>
    <m/>
    <m/>
    <m/>
    <m/>
    <m/>
    <m/>
    <m/>
    <m/>
    <m/>
    <m/>
    <m/>
    <n v="128"/>
    <s v="线下活动（非地产）"/>
    <s v="场地租赁"/>
    <m/>
    <n v="116600"/>
    <d v="2018-03-17T00:00:00"/>
    <d v="2018-03-17T00:00:00"/>
    <s v="广州燊易广告有限公司"/>
    <s v="10219Genr1804054"/>
    <m/>
    <m/>
    <b v="1"/>
    <b v="1"/>
  </r>
  <r>
    <n v="89"/>
    <s v="植嘉麟"/>
    <x v="88"/>
    <m/>
    <m/>
    <m/>
    <m/>
    <m/>
    <m/>
    <m/>
    <m/>
    <m/>
    <m/>
    <m/>
    <m/>
    <m/>
    <m/>
    <m/>
    <m/>
    <m/>
    <m/>
    <m/>
    <m/>
    <m/>
    <m/>
    <m/>
    <m/>
    <m/>
    <m/>
    <m/>
    <m/>
    <n v="59"/>
    <s v="商品采购"/>
    <s v="礼品"/>
    <s v="严选礼品"/>
    <n v="18147.359999999997"/>
    <d v="2018-03-01T00:00:00"/>
    <d v="2018-03-31T00:00:00"/>
    <s v="严选"/>
    <s v="102内采"/>
    <m/>
    <m/>
    <b v="1"/>
    <b v="1"/>
  </r>
  <r>
    <n v="90"/>
    <s v="王琦"/>
    <x v="89"/>
    <s v="031930"/>
    <m/>
    <m/>
    <m/>
    <m/>
    <m/>
    <m/>
    <m/>
    <n v="0.24"/>
    <s v="否"/>
    <s v="是"/>
    <n v="55000"/>
    <m/>
    <m/>
    <m/>
    <m/>
    <m/>
    <m/>
    <m/>
    <m/>
    <m/>
    <m/>
    <m/>
    <m/>
    <s v="产品成本-广告营销服务费用"/>
    <s v="华南销售中心"/>
    <m/>
    <n v="0.30630666666666662"/>
    <n v="129"/>
    <s v="线下活动（非地产）"/>
    <s v="会场搭建及服务"/>
    <m/>
    <n v="51000"/>
    <d v="2018-03-13T00:00:00"/>
    <d v="2018-03-13T00:00:00"/>
    <s v="冉十科技（北京）有限公司"/>
    <m/>
    <m/>
    <n v="4000"/>
    <b v="0"/>
    <b v="0"/>
  </r>
  <r>
    <n v="91"/>
    <s v="李一飞"/>
    <x v="90"/>
    <s v="032021"/>
    <m/>
    <m/>
    <m/>
    <m/>
    <m/>
    <m/>
    <m/>
    <n v="0.16"/>
    <s v="否"/>
    <s v="是"/>
    <n v="100000"/>
    <m/>
    <m/>
    <m/>
    <m/>
    <m/>
    <m/>
    <m/>
    <m/>
    <m/>
    <m/>
    <m/>
    <m/>
    <s v="产品成本-广告营销服务费用"/>
    <s v="华北销售中心"/>
    <m/>
    <n v="0.34185999999999994"/>
    <n v="89"/>
    <s v="线上素材制作"/>
    <s v="直播"/>
    <s v="公司"/>
    <n v="67900"/>
    <d v="2018-03-18T00:00:00"/>
    <d v="2018-03-18T00:00:00"/>
    <s v="北京国士无双影视传媒有限公司"/>
    <s v="10219Genr1804053"/>
    <m/>
    <n v="32100"/>
    <b v="0"/>
    <b v="0"/>
  </r>
  <r>
    <n v="147"/>
    <s v="李一飞"/>
    <x v="91"/>
    <s v="032064"/>
    <m/>
    <m/>
    <m/>
    <m/>
    <m/>
    <m/>
    <m/>
    <n v="0.22"/>
    <s v="否"/>
    <s v="否"/>
    <n v="31700"/>
    <m/>
    <m/>
    <m/>
    <m/>
    <m/>
    <m/>
    <m/>
    <m/>
    <m/>
    <m/>
    <m/>
    <m/>
    <s v="产品成本-广告营销服务费用"/>
    <s v="华北销售中心"/>
    <m/>
    <n v="0.28010000000000002"/>
    <n v="86"/>
    <s v="线上素材制作"/>
    <s v="视频拍摄"/>
    <s v="员工报销"/>
    <n v="18302.22"/>
    <d v="2018-03-01T00:00:00"/>
    <d v="2018-03-31T00:00:00"/>
    <s v="无确定供应商"/>
    <s v="102"/>
    <m/>
    <n v="13397.779999999999"/>
    <b v="0"/>
    <b v="0"/>
  </r>
  <r>
    <n v="92"/>
    <s v="吕珊琴"/>
    <x v="92"/>
    <s v="031821"/>
    <m/>
    <m/>
    <m/>
    <m/>
    <m/>
    <m/>
    <m/>
    <n v="0.25"/>
    <s v="否"/>
    <s v="是"/>
    <n v="2800"/>
    <m/>
    <m/>
    <m/>
    <m/>
    <m/>
    <m/>
    <m/>
    <m/>
    <m/>
    <m/>
    <m/>
    <m/>
    <s v="产品成本-广告营销服务费用"/>
    <s v="华东销售中心"/>
    <m/>
    <n v="0.28781565656565655"/>
    <n v="91"/>
    <s v="线上素材制作"/>
    <s v="撰稿"/>
    <s v="个人"/>
    <n v="2800"/>
    <d v="2018-03-01T00:00:00"/>
    <d v="2018-03-31T00:00:00"/>
    <s v="庄潘雯"/>
    <s v="102无合同"/>
    <m/>
    <n v="0"/>
    <b v="0"/>
    <b v="0"/>
  </r>
  <r>
    <n v="93"/>
    <s v="张龙"/>
    <x v="93"/>
    <s v="031960、031824、031786、031667、031547"/>
    <m/>
    <m/>
    <m/>
    <m/>
    <m/>
    <m/>
    <m/>
    <n v="0.25"/>
    <s v="否"/>
    <s v="是"/>
    <n v="320000"/>
    <m/>
    <m/>
    <m/>
    <m/>
    <m/>
    <m/>
    <m/>
    <m/>
    <m/>
    <m/>
    <m/>
    <m/>
    <s v="产品成本-广告营销服务费用"/>
    <s v="华东销售中心"/>
    <m/>
    <n v="0.34211836935166995"/>
    <n v="67"/>
    <s v="线上传播（非地产）"/>
    <s v="KOL发稿"/>
    <s v="公司"/>
    <n v="309341"/>
    <d v="2018-03-15T00:00:00"/>
    <d v="2018-03-16T00:00:00"/>
    <s v="北京诺金文化传媒有限公司"/>
    <s v="10219Genr1803046"/>
    <m/>
    <n v="10659"/>
    <b v="0"/>
    <b v="0"/>
  </r>
  <r>
    <n v="94"/>
    <s v="植嘉麟"/>
    <x v="94"/>
    <s v="032124"/>
    <m/>
    <m/>
    <m/>
    <m/>
    <m/>
    <m/>
    <m/>
    <n v="0.26"/>
    <s v="否"/>
    <s v="是"/>
    <n v="14920.8"/>
    <m/>
    <m/>
    <m/>
    <m/>
    <m/>
    <m/>
    <m/>
    <m/>
    <m/>
    <m/>
    <m/>
    <m/>
    <s v="产品成本-广告营销服务费用"/>
    <s v="华南销售中心"/>
    <m/>
    <n v="0.32840011999999996"/>
    <n v="58"/>
    <s v="商品采购"/>
    <s v="礼品"/>
    <s v="味央礼品"/>
    <n v="12434"/>
    <d v="2018-03-01T00:00:00"/>
    <d v="2018-03-31T00:00:00"/>
    <s v="味央"/>
    <s v="105内采"/>
    <m/>
    <n v="2486.7999999999993"/>
    <b v="0"/>
    <b v="0"/>
  </r>
  <r>
    <n v="95"/>
    <s v="吕珊琴"/>
    <x v="95"/>
    <s v="031951"/>
    <m/>
    <m/>
    <m/>
    <m/>
    <m/>
    <m/>
    <m/>
    <n v="0.25"/>
    <s v="否"/>
    <s v="是"/>
    <n v="10600"/>
    <m/>
    <m/>
    <m/>
    <m/>
    <m/>
    <m/>
    <m/>
    <m/>
    <m/>
    <m/>
    <m/>
    <m/>
    <s v="产品成本-广告营销服务费用"/>
    <s v="华东销售中心"/>
    <m/>
    <n v="0.31670333333333334"/>
    <n v="89"/>
    <s v="线上素材制作"/>
    <s v="直播"/>
    <s v="公司"/>
    <n v="10600"/>
    <d v="2018-03-18T00:00:00"/>
    <d v="2018-03-18T00:00:00"/>
    <s v="上海润霖文化传媒有限公司"/>
    <s v="102无合同"/>
    <m/>
    <n v="0"/>
    <b v="0"/>
    <b v="0"/>
  </r>
  <r>
    <n v="96"/>
    <s v="徐彬"/>
    <x v="96"/>
    <s v="031959"/>
    <m/>
    <m/>
    <m/>
    <m/>
    <m/>
    <m/>
    <m/>
    <n v="0"/>
    <s v="否"/>
    <s v="是"/>
    <n v="800"/>
    <m/>
    <m/>
    <m/>
    <m/>
    <m/>
    <m/>
    <m/>
    <m/>
    <m/>
    <m/>
    <m/>
    <m/>
    <s v="产品成本-广告营销服务费用"/>
    <s v="华东销售中心"/>
    <m/>
    <n v="4.3239999999999994E-2"/>
    <n v="84"/>
    <s v="线上素材制作"/>
    <s v="视频拍摄"/>
    <s v="个人"/>
    <n v="800"/>
    <d v="2018-03-01T00:00:00"/>
    <d v="2018-03-31T00:00:00"/>
    <s v="黄庆"/>
    <s v="102无合同"/>
    <m/>
    <n v="0"/>
    <b v="0"/>
    <b v="0"/>
  </r>
  <r>
    <n v="97"/>
    <s v="付杨"/>
    <x v="97"/>
    <s v="032025"/>
    <m/>
    <m/>
    <m/>
    <m/>
    <m/>
    <m/>
    <m/>
    <n v="0"/>
    <s v="否"/>
    <s v="是"/>
    <n v="34000"/>
    <m/>
    <m/>
    <m/>
    <m/>
    <m/>
    <m/>
    <m/>
    <m/>
    <m/>
    <m/>
    <m/>
    <m/>
    <s v="产品成本-广告营销服务费用"/>
    <s v="华北销售中心"/>
    <m/>
    <n v="7.1178571428571438E-2"/>
    <n v="92"/>
    <s v="线上素材制作"/>
    <s v="撰稿"/>
    <s v="公司"/>
    <n v="16000"/>
    <d v="2018-03-01T00:00:00"/>
    <d v="2018-03-31T00:00:00"/>
    <s v="北京爱梦林文化传媒有限公司"/>
    <s v="102无合同"/>
    <m/>
    <n v="0"/>
    <b v="0"/>
    <b v="0"/>
  </r>
  <r>
    <n v="97"/>
    <s v="付杨"/>
    <x v="97"/>
    <m/>
    <m/>
    <m/>
    <m/>
    <m/>
    <m/>
    <m/>
    <m/>
    <m/>
    <m/>
    <m/>
    <m/>
    <m/>
    <m/>
    <m/>
    <m/>
    <m/>
    <m/>
    <m/>
    <m/>
    <m/>
    <m/>
    <m/>
    <m/>
    <m/>
    <m/>
    <m/>
    <m/>
    <n v="91"/>
    <s v="线上素材制作"/>
    <s v="撰稿"/>
    <s v="个人"/>
    <n v="18000"/>
    <d v="2018-03-01T00:00:00"/>
    <d v="2018-03-31T00:00:00"/>
    <s v="北京易美广告有限公司"/>
    <s v="102无合同"/>
    <m/>
    <m/>
    <b v="1"/>
    <b v="1"/>
  </r>
  <r>
    <n v="98"/>
    <s v="徐梦娟"/>
    <x v="98"/>
    <s v="031464、031577、031583、031294、032118、031810、031718、031901、031668"/>
    <m/>
    <m/>
    <m/>
    <m/>
    <m/>
    <m/>
    <m/>
    <n v="0.26"/>
    <s v="否"/>
    <s v="是"/>
    <n v="880000"/>
    <m/>
    <m/>
    <m/>
    <m/>
    <m/>
    <m/>
    <m/>
    <m/>
    <m/>
    <m/>
    <m/>
    <m/>
    <s v="产品成本-广告营销服务费用"/>
    <s v="华北销售中心"/>
    <m/>
    <n v="0.34787407025002531"/>
    <n v="67"/>
    <s v="线上传播（非地产）"/>
    <s v="KOL发稿"/>
    <s v="公司"/>
    <n v="880000"/>
    <d v="2018-03-01T00:00:00"/>
    <d v="2018-03-31T00:00:00"/>
    <s v="宜春志普科技技术咨询有限公司"/>
    <s v="10219Genr1806105"/>
    <m/>
    <n v="0"/>
    <b v="0"/>
    <b v="0"/>
  </r>
  <r>
    <n v="100"/>
    <s v="周倩云"/>
    <x v="99"/>
    <s v="032199"/>
    <m/>
    <m/>
    <m/>
    <m/>
    <m/>
    <m/>
    <m/>
    <n v="0.26"/>
    <s v="是"/>
    <s v="是"/>
    <n v="100000"/>
    <m/>
    <m/>
    <m/>
    <m/>
    <m/>
    <m/>
    <m/>
    <m/>
    <m/>
    <m/>
    <m/>
    <m/>
    <s v="产品成本-广告营销服务费用"/>
    <s v="华东销售中心"/>
    <m/>
    <n v="0.34078107995846313"/>
    <n v="67"/>
    <s v="线上传播（非地产）"/>
    <s v="KOL发稿"/>
    <s v="公司"/>
    <n v="23479"/>
    <d v="2018-04-01T00:00:00"/>
    <d v="2018-04-30T00:00:00"/>
    <s v="绵阳市兵法信息技术有限公司"/>
    <s v="12019Genr1805066"/>
    <s v="“广告行业”“营销界”"/>
    <n v="6921"/>
    <b v="0"/>
    <b v="0"/>
  </r>
  <r>
    <n v="100"/>
    <s v="周倩云"/>
    <x v="99"/>
    <m/>
    <m/>
    <m/>
    <m/>
    <m/>
    <m/>
    <m/>
    <m/>
    <m/>
    <m/>
    <m/>
    <m/>
    <m/>
    <m/>
    <m/>
    <m/>
    <m/>
    <m/>
    <m/>
    <m/>
    <m/>
    <m/>
    <m/>
    <m/>
    <m/>
    <m/>
    <m/>
    <m/>
    <n v="79"/>
    <s v="线上素材制作"/>
    <s v="H5制作"/>
    <m/>
    <n v="69600"/>
    <d v="2018-04-01T00:00:00"/>
    <d v="2018-04-30T00:00:00"/>
    <s v="北京凝聚众智营销策划有限公司"/>
    <s v="10219Genr1806108"/>
    <m/>
    <m/>
    <b v="1"/>
    <b v="1"/>
  </r>
  <r>
    <n v="101"/>
    <s v="赖沛健"/>
    <x v="100"/>
    <s v="031737、032255"/>
    <m/>
    <m/>
    <m/>
    <m/>
    <m/>
    <m/>
    <m/>
    <n v="0.26"/>
    <s v="否"/>
    <s v="是"/>
    <n v="230000"/>
    <m/>
    <m/>
    <m/>
    <m/>
    <m/>
    <m/>
    <m/>
    <m/>
    <m/>
    <m/>
    <m/>
    <m/>
    <s v="产品成本-广告营销服务费用"/>
    <s v="华北销售中心"/>
    <m/>
    <n v="0.40478962434617211"/>
    <n v="91"/>
    <s v="线上素材制作"/>
    <s v="撰稿"/>
    <s v="个人"/>
    <n v="2300"/>
    <d v="2018-04-01T00:00:00"/>
    <d v="2018-04-30T00:00:00"/>
    <s v="王晨旭"/>
    <s v="107"/>
    <m/>
    <n v="2940"/>
    <b v="0"/>
    <b v="0"/>
  </r>
  <r>
    <n v="101"/>
    <s v="赖沛健"/>
    <x v="100"/>
    <m/>
    <m/>
    <m/>
    <m/>
    <m/>
    <m/>
    <m/>
    <m/>
    <m/>
    <m/>
    <m/>
    <m/>
    <m/>
    <m/>
    <m/>
    <m/>
    <m/>
    <m/>
    <m/>
    <m/>
    <m/>
    <m/>
    <m/>
    <m/>
    <m/>
    <m/>
    <m/>
    <m/>
    <n v="129"/>
    <s v="线下活动（非地产）"/>
    <s v="会场搭建及服务"/>
    <m/>
    <n v="207360"/>
    <d v="2018-04-07T00:00:00"/>
    <d v="2018-04-07T00:00:00"/>
    <s v="广州燊易广告有限公司"/>
    <s v="107"/>
    <m/>
    <m/>
    <b v="1"/>
    <b v="1"/>
  </r>
  <r>
    <n v="101"/>
    <s v="赖沛健"/>
    <x v="100"/>
    <m/>
    <m/>
    <m/>
    <m/>
    <m/>
    <m/>
    <m/>
    <m/>
    <m/>
    <m/>
    <m/>
    <m/>
    <m/>
    <m/>
    <m/>
    <m/>
    <m/>
    <m/>
    <m/>
    <m/>
    <m/>
    <m/>
    <m/>
    <m/>
    <m/>
    <m/>
    <m/>
    <m/>
    <n v="128"/>
    <s v="线下活动（非地产）"/>
    <s v="场地租赁"/>
    <m/>
    <n v="17400"/>
    <d v="2018-04-07T00:00:00"/>
    <d v="2018-04-07T00:00:00"/>
    <s v="广州燊易广告有限公司"/>
    <s v="107"/>
    <m/>
    <m/>
    <b v="1"/>
    <b v="1"/>
  </r>
  <r>
    <n v="148"/>
    <s v="赖沛健"/>
    <x v="101"/>
    <s v="032676"/>
    <m/>
    <m/>
    <m/>
    <m/>
    <m/>
    <m/>
    <m/>
    <n v="0.19"/>
    <s v="否"/>
    <s v="是"/>
    <n v="1534487"/>
    <m/>
    <m/>
    <m/>
    <m/>
    <m/>
    <m/>
    <m/>
    <m/>
    <m/>
    <m/>
    <m/>
    <m/>
    <s v="产品成本-广告营销服务费用"/>
    <s v="华北销售中心"/>
    <m/>
    <n v="0.64963111052631584"/>
    <n v="59"/>
    <s v="商品采购"/>
    <s v="礼品"/>
    <s v="严选礼品"/>
    <n v="1534486.8"/>
    <d v="2018-05-01T00:00:00"/>
    <d v="2018-05-31T00:00:00"/>
    <s v="严选"/>
    <s v="102内采"/>
    <m/>
    <n v="0.19999999995343387"/>
    <b v="0"/>
    <b v="0"/>
  </r>
  <r>
    <n v="102"/>
    <s v="黄威"/>
    <x v="102"/>
    <s v="032141"/>
    <m/>
    <m/>
    <m/>
    <m/>
    <m/>
    <m/>
    <m/>
    <n v="0.26"/>
    <s v="否"/>
    <s v="是"/>
    <n v="22195.599999999999"/>
    <m/>
    <m/>
    <m/>
    <m/>
    <m/>
    <m/>
    <m/>
    <m/>
    <m/>
    <m/>
    <m/>
    <m/>
    <s v="产品成本-广告营销服务费用"/>
    <s v="华南销售中心"/>
    <m/>
    <n v="0.33057513475177308"/>
    <n v="54"/>
    <s v="商品采购"/>
    <s v="活动物料"/>
    <s v="其他物料"/>
    <n v="3437.5"/>
    <d v="2018-02-01T00:00:00"/>
    <d v="2018-03-31T00:00:00"/>
    <s v="广州采蓝广告有限公司"/>
    <s v="102无合同"/>
    <m/>
    <n v="102.39999999999782"/>
    <b v="0"/>
    <b v="0"/>
  </r>
  <r>
    <n v="102"/>
    <s v="黄威"/>
    <x v="102"/>
    <m/>
    <m/>
    <m/>
    <m/>
    <m/>
    <m/>
    <m/>
    <m/>
    <m/>
    <m/>
    <m/>
    <m/>
    <m/>
    <m/>
    <m/>
    <m/>
    <m/>
    <m/>
    <m/>
    <m/>
    <m/>
    <m/>
    <m/>
    <m/>
    <m/>
    <m/>
    <m/>
    <m/>
    <n v="54"/>
    <s v="商品采购"/>
    <s v="活动物料"/>
    <s v="其他物料"/>
    <n v="16855.7"/>
    <d v="2018-02-01T00:00:00"/>
    <d v="2018-03-31T00:00:00"/>
    <s v="上海耀宇广告传媒有限公司"/>
    <s v="102无合同"/>
    <m/>
    <m/>
    <b v="1"/>
    <b v="1"/>
  </r>
  <r>
    <n v="102"/>
    <s v="黄威"/>
    <x v="102"/>
    <m/>
    <m/>
    <m/>
    <m/>
    <m/>
    <m/>
    <m/>
    <m/>
    <m/>
    <m/>
    <m/>
    <m/>
    <m/>
    <m/>
    <m/>
    <m/>
    <m/>
    <m/>
    <m/>
    <m/>
    <m/>
    <m/>
    <m/>
    <m/>
    <m/>
    <m/>
    <m/>
    <m/>
    <n v="54"/>
    <s v="商品采购"/>
    <s v="活动物料"/>
    <s v="其他物料"/>
    <n v="1800"/>
    <d v="2018-02-01T00:00:00"/>
    <d v="2018-03-31T00:00:00"/>
    <s v="北京诺金文化传媒有限公司"/>
    <s v="102无合同"/>
    <m/>
    <m/>
    <b v="1"/>
    <b v="1"/>
  </r>
  <r>
    <n v="149"/>
    <s v="储凡"/>
    <x v="103"/>
    <s v="032490"/>
    <m/>
    <m/>
    <m/>
    <m/>
    <m/>
    <m/>
    <m/>
    <n v="0.25"/>
    <s v="是"/>
    <s v="是"/>
    <n v="92000"/>
    <m/>
    <m/>
    <m/>
    <m/>
    <m/>
    <m/>
    <m/>
    <m/>
    <m/>
    <m/>
    <m/>
    <m/>
    <s v="产品成本-广告营销服务费用"/>
    <s v="华东销售中心"/>
    <m/>
    <n v="0.32904040000000001"/>
    <n v="85"/>
    <s v="线上素材制作"/>
    <s v="视频拍摄"/>
    <s v="公司"/>
    <n v="82400"/>
    <d v="2018-04-01T00:00:00"/>
    <d v="2018-04-30T00:00:00"/>
    <s v="博山山头高艺轩动画设计工作室"/>
    <s v="10219Genr1805080"/>
    <s v="动画制作"/>
    <n v="9600"/>
    <b v="0"/>
    <b v="0"/>
  </r>
  <r>
    <n v="103"/>
    <s v="储凡"/>
    <x v="104"/>
    <s v="032017"/>
    <m/>
    <m/>
    <m/>
    <m/>
    <m/>
    <m/>
    <m/>
    <n v="0.25"/>
    <s v="否"/>
    <s v="是"/>
    <n v="56000"/>
    <m/>
    <m/>
    <m/>
    <m/>
    <m/>
    <m/>
    <m/>
    <m/>
    <m/>
    <m/>
    <m/>
    <m/>
    <s v="产品成本-广告营销服务费用"/>
    <s v="华东销售中心"/>
    <m/>
    <n v="0.35363596491228066"/>
    <n v="85"/>
    <s v="线上素材制作"/>
    <s v="视频拍摄"/>
    <s v="公司"/>
    <n v="52410"/>
    <d v="2018-03-01T00:00:00"/>
    <d v="2018-03-23T00:00:00"/>
    <s v="北京诺金文化传媒有限公司"/>
    <s v="10719Genr1804013"/>
    <s v="公开课视频制作"/>
    <n v="3590"/>
    <b v="0"/>
    <b v="0"/>
  </r>
  <r>
    <n v="104"/>
    <s v="吕珊琴"/>
    <x v="105"/>
    <s v="030861、031821、032489"/>
    <m/>
    <m/>
    <m/>
    <m/>
    <m/>
    <m/>
    <m/>
    <n v="0.25"/>
    <s v="是"/>
    <s v="是"/>
    <n v="1340000"/>
    <m/>
    <m/>
    <m/>
    <m/>
    <m/>
    <m/>
    <m/>
    <m/>
    <m/>
    <m/>
    <m/>
    <m/>
    <s v="产品成本-广告营销服务费用"/>
    <s v="华东销售中心"/>
    <m/>
    <n v="0.49925915055946163"/>
    <n v="130"/>
    <s v="线下活动（非地产）"/>
    <s v="活动报批"/>
    <m/>
    <n v="11600"/>
    <d v="2018-05-06T00:00:00"/>
    <d v="2018-08-02T00:00:00"/>
    <s v="广州燊易广告有限公司"/>
    <s v="10719Genr1805023"/>
    <m/>
    <n v="0"/>
    <b v="0"/>
    <b v="0"/>
  </r>
  <r>
    <n v="104"/>
    <s v="吕珊琴"/>
    <x v="105"/>
    <m/>
    <m/>
    <m/>
    <m/>
    <m/>
    <m/>
    <m/>
    <m/>
    <m/>
    <m/>
    <m/>
    <m/>
    <m/>
    <m/>
    <m/>
    <m/>
    <m/>
    <m/>
    <m/>
    <m/>
    <m/>
    <m/>
    <m/>
    <m/>
    <m/>
    <m/>
    <m/>
    <m/>
    <n v="128"/>
    <s v="线下活动（非地产）"/>
    <s v="场地租赁"/>
    <m/>
    <n v="301600"/>
    <d v="2018-05-06T00:00:00"/>
    <d v="2018-08-02T00:00:00"/>
    <s v="广州燊易广告有限公司"/>
    <s v="10719Genr1805023"/>
    <m/>
    <m/>
    <b v="1"/>
    <b v="1"/>
  </r>
  <r>
    <n v="104"/>
    <s v="吕珊琴"/>
    <x v="105"/>
    <m/>
    <m/>
    <m/>
    <m/>
    <m/>
    <m/>
    <m/>
    <m/>
    <m/>
    <m/>
    <m/>
    <m/>
    <m/>
    <m/>
    <m/>
    <m/>
    <m/>
    <m/>
    <m/>
    <m/>
    <m/>
    <m/>
    <m/>
    <m/>
    <m/>
    <m/>
    <m/>
    <m/>
    <n v="21"/>
    <s v="明星/嘉宾邀请"/>
    <s v="嘉宾邀请"/>
    <m/>
    <n v="343360"/>
    <d v="2018-05-06T00:00:00"/>
    <d v="2018-08-02T00:00:00"/>
    <s v="广州燊易广告有限公司"/>
    <s v="10719Genr1805023"/>
    <s v="12站，每站主厨及嘉宾"/>
    <m/>
    <b v="1"/>
    <b v="1"/>
  </r>
  <r>
    <n v="104"/>
    <s v="吕珊琴"/>
    <x v="105"/>
    <m/>
    <m/>
    <m/>
    <m/>
    <m/>
    <m/>
    <m/>
    <m/>
    <m/>
    <m/>
    <m/>
    <m/>
    <m/>
    <m/>
    <m/>
    <m/>
    <m/>
    <m/>
    <m/>
    <m/>
    <m/>
    <m/>
    <m/>
    <m/>
    <m/>
    <m/>
    <m/>
    <m/>
    <n v="129"/>
    <s v="线下活动（非地产）"/>
    <s v="会场搭建及服务"/>
    <m/>
    <n v="396087.12"/>
    <d v="2018-05-06T00:00:00"/>
    <d v="2018-08-02T00:00:00"/>
    <s v="广州燊易广告有限公司"/>
    <s v="10719Genr1805023"/>
    <s v="12站活动费用"/>
    <m/>
    <b v="1"/>
    <b v="1"/>
  </r>
  <r>
    <n v="104"/>
    <s v="吕珊琴"/>
    <x v="105"/>
    <m/>
    <m/>
    <m/>
    <m/>
    <m/>
    <m/>
    <m/>
    <m/>
    <m/>
    <m/>
    <m/>
    <m/>
    <m/>
    <m/>
    <m/>
    <m/>
    <m/>
    <m/>
    <m/>
    <m/>
    <m/>
    <m/>
    <m/>
    <m/>
    <m/>
    <m/>
    <m/>
    <m/>
    <n v="54"/>
    <s v="商品采购"/>
    <s v="活动物料"/>
    <s v="其他物料"/>
    <n v="287352.88"/>
    <d v="2018-05-06T00:00:00"/>
    <d v="2018-08-02T00:00:00"/>
    <s v="广州燊易广告有限公司"/>
    <s v="10719Genr1805023"/>
    <s v="房车改造费用"/>
    <m/>
    <b v="1"/>
    <b v="1"/>
  </r>
  <r>
    <n v="105"/>
    <s v="徐放"/>
    <x v="106"/>
    <s v="032548"/>
    <m/>
    <m/>
    <m/>
    <m/>
    <m/>
    <m/>
    <m/>
    <n v="0.25"/>
    <s v="否"/>
    <s v="是"/>
    <n v="120000"/>
    <m/>
    <m/>
    <m/>
    <m/>
    <m/>
    <m/>
    <m/>
    <m/>
    <m/>
    <m/>
    <m/>
    <m/>
    <s v="产品成本-广告营销服务费用"/>
    <s v="华南销售中心"/>
    <m/>
    <n v="0.33163879736408564"/>
    <n v="27"/>
    <s v="明星/嘉宾邀请"/>
    <s v="李锐"/>
    <m/>
    <n v="103360"/>
    <d v="2018-04-14T00:00:00"/>
    <d v="2018-04-14T00:00:00"/>
    <s v="北京诺金文化传媒有限公司"/>
    <s v="10219Genr1804058"/>
    <m/>
    <n v="16640"/>
    <b v="0"/>
    <b v="0"/>
  </r>
  <r>
    <n v="106"/>
    <s v="李一飞"/>
    <x v="107"/>
    <s v="032897"/>
    <m/>
    <m/>
    <m/>
    <m/>
    <m/>
    <m/>
    <m/>
    <n v="0.22"/>
    <s v="否"/>
    <s v="否"/>
    <n v="1510000"/>
    <m/>
    <m/>
    <m/>
    <m/>
    <m/>
    <m/>
    <m/>
    <m/>
    <m/>
    <m/>
    <m/>
    <m/>
    <s v="产品成本-广告营销服务费用"/>
    <s v="华北销售中心"/>
    <m/>
    <n v="0.64961600000000008"/>
    <n v="29"/>
    <s v="明星/嘉宾邀请"/>
    <s v="卢正雨"/>
    <m/>
    <n v="200000"/>
    <d v="2018-05-12T00:00:00"/>
    <d v="2018-05-12T00:00:00"/>
    <s v="上海卢正雨影视文化工作室"/>
    <s v="107"/>
    <m/>
    <n v="0"/>
    <b v="0"/>
    <b v="0"/>
  </r>
  <r>
    <n v="106"/>
    <s v="李一飞"/>
    <x v="107"/>
    <m/>
    <m/>
    <m/>
    <m/>
    <m/>
    <m/>
    <m/>
    <m/>
    <m/>
    <m/>
    <m/>
    <m/>
    <m/>
    <m/>
    <m/>
    <m/>
    <m/>
    <m/>
    <m/>
    <m/>
    <m/>
    <m/>
    <m/>
    <m/>
    <m/>
    <m/>
    <m/>
    <m/>
    <n v="17"/>
    <s v="明星/嘉宾邀请"/>
    <s v="陈正飞"/>
    <m/>
    <n v="110000"/>
    <d v="2018-05-12T00:00:00"/>
    <d v="2018-05-12T00:00:00"/>
    <s v="浙江飞驰影视传媒有限公司"/>
    <s v="10719Genr1804016"/>
    <m/>
    <m/>
    <b v="1"/>
    <b v="1"/>
  </r>
  <r>
    <n v="106"/>
    <s v="李一飞"/>
    <x v="107"/>
    <m/>
    <m/>
    <m/>
    <m/>
    <m/>
    <m/>
    <m/>
    <m/>
    <m/>
    <m/>
    <m/>
    <m/>
    <m/>
    <m/>
    <m/>
    <m/>
    <m/>
    <m/>
    <m/>
    <m/>
    <m/>
    <m/>
    <m/>
    <m/>
    <m/>
    <m/>
    <m/>
    <m/>
    <n v="26"/>
    <s v="明星/嘉宾邀请"/>
    <s v="李乐皓"/>
    <m/>
    <n v="300000"/>
    <d v="2018-05-12T00:00:00"/>
    <d v="2018-05-12T00:00:00"/>
    <s v="上海洪兴信息科技有限公司"/>
    <s v="10719Genr1804018"/>
    <m/>
    <m/>
    <b v="1"/>
    <b v="1"/>
  </r>
  <r>
    <n v="106"/>
    <s v="李一飞"/>
    <x v="107"/>
    <m/>
    <m/>
    <m/>
    <m/>
    <m/>
    <m/>
    <m/>
    <m/>
    <m/>
    <m/>
    <m/>
    <m/>
    <m/>
    <m/>
    <m/>
    <m/>
    <m/>
    <m/>
    <m/>
    <m/>
    <m/>
    <m/>
    <m/>
    <m/>
    <m/>
    <m/>
    <m/>
    <m/>
    <n v="44"/>
    <s v="明星/嘉宾邀请"/>
    <s v="吴晓波"/>
    <m/>
    <n v="400000"/>
    <d v="2018-05-22T00:00:00"/>
    <d v="2018-05-22T00:00:00"/>
    <s v="北京乐幕传媒科技有限公司"/>
    <s v="102"/>
    <m/>
    <m/>
    <b v="1"/>
    <b v="1"/>
  </r>
  <r>
    <n v="106"/>
    <s v="李一飞"/>
    <x v="107"/>
    <m/>
    <m/>
    <m/>
    <m/>
    <m/>
    <m/>
    <m/>
    <m/>
    <m/>
    <m/>
    <m/>
    <m/>
    <m/>
    <m/>
    <m/>
    <m/>
    <m/>
    <m/>
    <m/>
    <m/>
    <m/>
    <m/>
    <m/>
    <m/>
    <m/>
    <m/>
    <m/>
    <m/>
    <n v="16"/>
    <s v="明星/嘉宾邀请"/>
    <s v="陈铭"/>
    <m/>
    <n v="100000"/>
    <d v="2018-05-22T00:00:00"/>
    <d v="2018-05-22T00:00:00"/>
    <s v="北京泽润传媒科技有限公司"/>
    <s v="102"/>
    <m/>
    <m/>
    <b v="1"/>
    <b v="1"/>
  </r>
  <r>
    <n v="106"/>
    <s v="李一飞"/>
    <x v="107"/>
    <m/>
    <m/>
    <m/>
    <m/>
    <m/>
    <m/>
    <m/>
    <m/>
    <m/>
    <m/>
    <m/>
    <m/>
    <m/>
    <m/>
    <m/>
    <m/>
    <m/>
    <m/>
    <m/>
    <m/>
    <m/>
    <m/>
    <m/>
    <m/>
    <m/>
    <m/>
    <m/>
    <m/>
    <n v="128"/>
    <s v="线下活动（非地产）"/>
    <s v="场地租赁"/>
    <m/>
    <n v="90000"/>
    <d v="2018-05-12T00:00:00"/>
    <d v="2018-05-13T00:00:00"/>
    <s v="北京安特维奥文化交流咨询有限公司"/>
    <s v="10719Genr1808021"/>
    <m/>
    <m/>
    <b v="1"/>
    <b v="1"/>
  </r>
  <r>
    <n v="106"/>
    <s v="李一飞"/>
    <x v="107"/>
    <m/>
    <m/>
    <m/>
    <m/>
    <m/>
    <m/>
    <m/>
    <m/>
    <m/>
    <m/>
    <m/>
    <m/>
    <m/>
    <m/>
    <m/>
    <m/>
    <m/>
    <m/>
    <m/>
    <m/>
    <m/>
    <m/>
    <m/>
    <m/>
    <m/>
    <m/>
    <m/>
    <m/>
    <n v="129"/>
    <s v="线下活动（非地产）"/>
    <s v="会场搭建及服务"/>
    <m/>
    <n v="280000"/>
    <d v="2018-05-12T00:00:00"/>
    <d v="2018-05-12T00:00:00"/>
    <s v="北京诺金文化传媒有限公司"/>
    <s v="107"/>
    <m/>
    <m/>
    <b v="1"/>
    <b v="1"/>
  </r>
  <r>
    <n v="106"/>
    <s v="李一飞"/>
    <x v="107"/>
    <m/>
    <m/>
    <m/>
    <m/>
    <m/>
    <m/>
    <m/>
    <m/>
    <m/>
    <m/>
    <m/>
    <m/>
    <m/>
    <m/>
    <m/>
    <m/>
    <m/>
    <m/>
    <m/>
    <m/>
    <m/>
    <m/>
    <m/>
    <m/>
    <m/>
    <m/>
    <m/>
    <m/>
    <n v="85"/>
    <s v="线上素材制作"/>
    <s v="视频拍摄"/>
    <s v="公司"/>
    <n v="30000"/>
    <d v="2018-05-01T00:00:00"/>
    <d v="2018-05-12T00:00:00"/>
    <s v="北京诺金文化传媒有限公司"/>
    <s v="107"/>
    <m/>
    <m/>
    <b v="1"/>
    <b v="1"/>
  </r>
  <r>
    <n v="113"/>
    <s v="孙昊辉"/>
    <x v="108"/>
    <s v="034422"/>
    <m/>
    <m/>
    <m/>
    <m/>
    <m/>
    <m/>
    <m/>
    <n v="0.26"/>
    <s v="是"/>
    <s v="是"/>
    <n v="3800000"/>
    <m/>
    <m/>
    <m/>
    <m/>
    <m/>
    <m/>
    <m/>
    <m/>
    <m/>
    <m/>
    <m/>
    <m/>
    <s v="产品成本-广告营销服务费用"/>
    <s v="华东销售中心"/>
    <m/>
    <n v="0.6357484782905205"/>
    <n v="37"/>
    <s v="明星/嘉宾邀请"/>
    <s v="苏恋雅"/>
    <m/>
    <n v="600000"/>
    <d v="2018-09-12T00:00:00"/>
    <d v="2018-09-12T00:00:00"/>
    <s v="上海欢影文化传播有限公司"/>
    <s v="10219Genr1809176"/>
    <m/>
    <n v="11270.100000000093"/>
    <b v="0"/>
    <b v="0"/>
  </r>
  <r>
    <n v="113"/>
    <s v="孙昊辉"/>
    <x v="108"/>
    <m/>
    <m/>
    <m/>
    <m/>
    <m/>
    <m/>
    <m/>
    <m/>
    <m/>
    <m/>
    <m/>
    <m/>
    <m/>
    <m/>
    <m/>
    <m/>
    <m/>
    <m/>
    <m/>
    <m/>
    <m/>
    <m/>
    <m/>
    <m/>
    <m/>
    <m/>
    <m/>
    <m/>
    <n v="38"/>
    <s v="明星/嘉宾邀请"/>
    <s v="王琳凯"/>
    <m/>
    <n v="2050000"/>
    <d v="2018-09-13T00:00:00"/>
    <d v="2018-09-13T00:00:00"/>
    <s v="北京汉迪文化传媒有限公司"/>
    <s v="102"/>
    <m/>
    <m/>
    <b v="1"/>
    <b v="1"/>
  </r>
  <r>
    <n v="113"/>
    <s v="孙昊辉"/>
    <x v="108"/>
    <m/>
    <m/>
    <m/>
    <m/>
    <m/>
    <m/>
    <m/>
    <m/>
    <m/>
    <m/>
    <m/>
    <m/>
    <m/>
    <m/>
    <m/>
    <m/>
    <m/>
    <m/>
    <m/>
    <m/>
    <m/>
    <m/>
    <m/>
    <m/>
    <m/>
    <m/>
    <m/>
    <m/>
    <n v="37"/>
    <s v="明星/嘉宾邀请"/>
    <s v="苏恋雅"/>
    <m/>
    <n v="1584"/>
    <d v="2018-09-13T00:00:00"/>
    <d v="2018-09-13T00:00:00"/>
    <s v="打车费及租车费"/>
    <s v="102"/>
    <m/>
    <m/>
    <b v="1"/>
    <b v="1"/>
  </r>
  <r>
    <n v="113"/>
    <s v="孙昊辉"/>
    <x v="108"/>
    <m/>
    <m/>
    <m/>
    <m/>
    <m/>
    <m/>
    <m/>
    <m/>
    <m/>
    <m/>
    <m/>
    <m/>
    <m/>
    <m/>
    <m/>
    <m/>
    <m/>
    <m/>
    <m/>
    <m/>
    <m/>
    <m/>
    <m/>
    <m/>
    <m/>
    <m/>
    <m/>
    <m/>
    <n v="38"/>
    <s v="明星/嘉宾邀请"/>
    <s v="王琳凯"/>
    <m/>
    <n v="1500"/>
    <d v="2018-09-13T00:00:00"/>
    <d v="2018-09-13T00:00:00"/>
    <s v="中国平安财产保险股份有限公司上海分公司"/>
    <s v="102无合同"/>
    <m/>
    <m/>
    <b v="1"/>
    <b v="1"/>
  </r>
  <r>
    <n v="113"/>
    <s v="孙昊辉"/>
    <x v="108"/>
    <m/>
    <m/>
    <m/>
    <m/>
    <m/>
    <m/>
    <m/>
    <m/>
    <m/>
    <m/>
    <m/>
    <m/>
    <m/>
    <m/>
    <m/>
    <m/>
    <m/>
    <m/>
    <m/>
    <m/>
    <m/>
    <m/>
    <m/>
    <m/>
    <m/>
    <m/>
    <m/>
    <m/>
    <n v="85"/>
    <s v="线上素材制作"/>
    <s v="视频拍摄"/>
    <s v="公司"/>
    <n v="468000"/>
    <d v="2018-09-15T00:00:00"/>
    <d v="2018-10-15T00:00:00"/>
    <s v="威普视觉文化传媒（北京）有限公司"/>
    <s v="102"/>
    <m/>
    <m/>
    <b v="1"/>
    <b v="1"/>
  </r>
  <r>
    <n v="113"/>
    <s v="孙昊辉"/>
    <x v="108"/>
    <m/>
    <m/>
    <m/>
    <m/>
    <m/>
    <m/>
    <m/>
    <m/>
    <m/>
    <m/>
    <m/>
    <m/>
    <m/>
    <m/>
    <m/>
    <m/>
    <m/>
    <m/>
    <m/>
    <m/>
    <m/>
    <m/>
    <m/>
    <m/>
    <m/>
    <m/>
    <m/>
    <m/>
    <n v="128"/>
    <s v="线下活动（非地产）"/>
    <s v="场地租赁"/>
    <m/>
    <n v="140000"/>
    <d v="2018-10-13T00:00:00"/>
    <d v="2018-10-14T00:00:00"/>
    <s v="杭州龙翔商业发展有限公司湖滨分公司"/>
    <s v="107"/>
    <m/>
    <m/>
    <b v="1"/>
    <b v="1"/>
  </r>
  <r>
    <n v="113"/>
    <s v="孙昊辉"/>
    <x v="108"/>
    <m/>
    <m/>
    <m/>
    <m/>
    <m/>
    <m/>
    <m/>
    <m/>
    <m/>
    <m/>
    <m/>
    <m/>
    <m/>
    <m/>
    <m/>
    <m/>
    <m/>
    <m/>
    <m/>
    <m/>
    <m/>
    <m/>
    <m/>
    <m/>
    <m/>
    <m/>
    <m/>
    <m/>
    <n v="130"/>
    <s v="线下活动（非地产）"/>
    <s v="活动报批"/>
    <m/>
    <n v="520200"/>
    <d v="2018-10-13T00:00:00"/>
    <d v="2018-10-14T00:00:00"/>
    <s v="北京诺金文化传媒有限公司"/>
    <s v="107"/>
    <m/>
    <m/>
    <b v="1"/>
    <b v="1"/>
  </r>
  <r>
    <n v="116"/>
    <s v="李莉"/>
    <x v="109"/>
    <s v="034349"/>
    <m/>
    <m/>
    <m/>
    <m/>
    <m/>
    <m/>
    <m/>
    <n v="0"/>
    <s v="否"/>
    <s v="是"/>
    <n v="493550"/>
    <m/>
    <m/>
    <m/>
    <m/>
    <m/>
    <m/>
    <m/>
    <m/>
    <m/>
    <m/>
    <m/>
    <m/>
    <s v="产品成本-广告营销服务费用"/>
    <s v="华南销售中心"/>
    <m/>
    <n v="0.36803333333333332"/>
    <n v="128"/>
    <s v="线下活动（非地产）"/>
    <s v="场地租赁"/>
    <m/>
    <n v="24720"/>
    <d v="2018-09-16T00:00:00"/>
    <d v="2018-09-16T00:00:00"/>
    <s v="广州市锐风公关顾问有限公司"/>
    <s v="107"/>
    <m/>
    <n v="136480"/>
    <b v="0"/>
    <b v="0"/>
  </r>
  <r>
    <n v="116"/>
    <s v="李莉"/>
    <x v="109"/>
    <m/>
    <m/>
    <m/>
    <m/>
    <m/>
    <m/>
    <m/>
    <m/>
    <m/>
    <m/>
    <m/>
    <m/>
    <m/>
    <m/>
    <m/>
    <m/>
    <m/>
    <m/>
    <m/>
    <m/>
    <m/>
    <m/>
    <m/>
    <m/>
    <m/>
    <m/>
    <m/>
    <m/>
    <n v="128"/>
    <s v="线下活动（非地产）"/>
    <s v="场地租赁"/>
    <m/>
    <n v="90000"/>
    <d v="2018-09-04T00:00:00"/>
    <d v="2018-09-04T00:00:00"/>
    <s v="开世艺商业管理（武汉）有限公司"/>
    <s v="10719Genr1809061"/>
    <m/>
    <m/>
    <b v="1"/>
    <b v="1"/>
  </r>
  <r>
    <n v="116"/>
    <s v="李莉"/>
    <x v="109"/>
    <m/>
    <m/>
    <m/>
    <m/>
    <m/>
    <m/>
    <m/>
    <m/>
    <m/>
    <m/>
    <m/>
    <n v="127650"/>
    <m/>
    <m/>
    <m/>
    <m/>
    <m/>
    <m/>
    <m/>
    <m/>
    <m/>
    <m/>
    <m/>
    <m/>
    <s v="产品成本-广告营销服务费用"/>
    <s v="华南销售中心"/>
    <m/>
    <m/>
    <n v="129"/>
    <s v="线下活动（非地产）"/>
    <s v="会场搭建及服务"/>
    <m/>
    <n v="370000"/>
    <d v="2018-08-21T00:00:00"/>
    <d v="2018-08-21T00:00:00"/>
    <s v="北京诺金文化传媒有限公司"/>
    <s v="107"/>
    <m/>
    <m/>
    <b v="1"/>
    <b v="1"/>
  </r>
  <r>
    <n v="150"/>
    <s v="史文韬"/>
    <x v="110"/>
    <s v="034242"/>
    <m/>
    <m/>
    <m/>
    <m/>
    <m/>
    <m/>
    <m/>
    <n v="0.1"/>
    <s v="是"/>
    <s v="是"/>
    <n v="50000"/>
    <m/>
    <m/>
    <m/>
    <m/>
    <m/>
    <m/>
    <m/>
    <m/>
    <m/>
    <m/>
    <m/>
    <m/>
    <s v="产品成本-广告营销服务费用"/>
    <s v="华东销售中心"/>
    <m/>
    <n v="0.16543265136015764"/>
    <n v="85"/>
    <s v="线上素材制作"/>
    <s v="视频拍摄"/>
    <s v="公司"/>
    <n v="8000"/>
    <d v="2018-09-01T00:00:00"/>
    <d v="2018-09-30T00:00:00"/>
    <s v="威普视觉文化传媒（北京）有限公司"/>
    <s v="105无合同"/>
    <m/>
    <n v="36400"/>
    <b v="0"/>
    <b v="0"/>
  </r>
  <r>
    <n v="150"/>
    <s v="史文韬"/>
    <x v="110"/>
    <m/>
    <m/>
    <m/>
    <m/>
    <m/>
    <m/>
    <m/>
    <m/>
    <m/>
    <m/>
    <m/>
    <m/>
    <m/>
    <m/>
    <m/>
    <m/>
    <m/>
    <m/>
    <m/>
    <m/>
    <m/>
    <m/>
    <m/>
    <m/>
    <m/>
    <m/>
    <m/>
    <m/>
    <n v="85"/>
    <s v="线上素材制作"/>
    <s v="视频拍摄"/>
    <s v="公司"/>
    <n v="5600"/>
    <d v="2018-09-01T00:00:00"/>
    <d v="2018-09-30T00:00:00"/>
    <s v="北京诺金文化传媒有限公司"/>
    <s v="105无合同"/>
    <m/>
    <m/>
    <b v="1"/>
    <b v="1"/>
  </r>
  <r>
    <n v="118"/>
    <s v="朱力"/>
    <x v="111"/>
    <s v="032782、034264"/>
    <m/>
    <m/>
    <m/>
    <m/>
    <m/>
    <m/>
    <m/>
    <n v="0.17"/>
    <s v="是"/>
    <s v="是"/>
    <n v="834000"/>
    <m/>
    <m/>
    <m/>
    <m/>
    <m/>
    <m/>
    <m/>
    <m/>
    <m/>
    <m/>
    <m/>
    <m/>
    <s v="产品成本-广告营销服务费用"/>
    <s v="华东销售中心"/>
    <m/>
    <n v="0.34960000000000002"/>
    <n v="128"/>
    <s v="线下活动（非地产）"/>
    <s v="场地租赁"/>
    <m/>
    <n v="190800"/>
    <d v="2018-08-21T00:00:00"/>
    <d v="2018-09-29T00:00:00"/>
    <s v="北京翔辰文化发展有限公司"/>
    <s v="10519Genr1809049"/>
    <m/>
    <n v="9230"/>
    <b v="0"/>
    <b v="0"/>
  </r>
  <r>
    <n v="118"/>
    <s v="朱力"/>
    <x v="111"/>
    <m/>
    <m/>
    <m/>
    <m/>
    <m/>
    <m/>
    <m/>
    <m/>
    <m/>
    <m/>
    <m/>
    <m/>
    <m/>
    <m/>
    <m/>
    <m/>
    <m/>
    <m/>
    <m/>
    <m/>
    <m/>
    <m/>
    <m/>
    <m/>
    <m/>
    <m/>
    <m/>
    <m/>
    <n v="67"/>
    <s v="线上传播（非地产）"/>
    <s v="KOL发稿"/>
    <s v="公司"/>
    <n v="37000"/>
    <d v="2018-08-21T00:00:00"/>
    <d v="2018-09-29T00:00:00"/>
    <s v="北京金狐互动公关顾问有限公司"/>
    <s v="105"/>
    <m/>
    <m/>
    <b v="1"/>
    <b v="1"/>
  </r>
  <r>
    <n v="118"/>
    <s v="朱力"/>
    <x v="111"/>
    <m/>
    <m/>
    <m/>
    <m/>
    <m/>
    <m/>
    <m/>
    <m/>
    <m/>
    <m/>
    <m/>
    <m/>
    <m/>
    <m/>
    <m/>
    <m/>
    <m/>
    <m/>
    <m/>
    <m/>
    <m/>
    <m/>
    <m/>
    <m/>
    <m/>
    <m/>
    <m/>
    <m/>
    <n v="129"/>
    <s v="线下活动（非地产）"/>
    <s v="会场搭建及服务"/>
    <m/>
    <n v="45000"/>
    <d v="2018-08-21T00:00:00"/>
    <d v="2018-09-29T00:00:00"/>
    <s v="威普视觉文化传媒（北京）有限公司"/>
    <s v="105"/>
    <m/>
    <m/>
    <b v="1"/>
    <b v="1"/>
  </r>
  <r>
    <n v="118"/>
    <s v="朱力"/>
    <x v="111"/>
    <m/>
    <m/>
    <m/>
    <m/>
    <m/>
    <m/>
    <m/>
    <m/>
    <m/>
    <m/>
    <m/>
    <m/>
    <m/>
    <m/>
    <m/>
    <m/>
    <m/>
    <m/>
    <m/>
    <m/>
    <m/>
    <m/>
    <m/>
    <m/>
    <m/>
    <m/>
    <m/>
    <m/>
    <n v="8"/>
    <s v="户外投放（非地产）"/>
    <s v="机场"/>
    <s v="制作费用"/>
    <n v="11970"/>
    <d v="2018-09-12T00:00:00"/>
    <d v="2018-09-29T00:00:00"/>
    <s v="北京首都机场广告有限公司"/>
    <s v="102"/>
    <m/>
    <m/>
    <b v="1"/>
    <b v="1"/>
  </r>
  <r>
    <n v="118"/>
    <s v="朱力"/>
    <x v="111"/>
    <m/>
    <m/>
    <m/>
    <m/>
    <m/>
    <m/>
    <m/>
    <m/>
    <m/>
    <m/>
    <m/>
    <m/>
    <m/>
    <m/>
    <m/>
    <m/>
    <m/>
    <m/>
    <m/>
    <m/>
    <m/>
    <m/>
    <m/>
    <m/>
    <m/>
    <m/>
    <m/>
    <m/>
    <n v="129"/>
    <s v="线下活动（非地产）"/>
    <s v="会场搭建及服务"/>
    <m/>
    <n v="540000"/>
    <d v="2018-08-21T00:00:00"/>
    <d v="2018-09-29T00:00:00"/>
    <s v="北京博翀圣屹文化传播有限公司"/>
    <s v="105"/>
    <m/>
    <m/>
    <b v="1"/>
    <b v="1"/>
  </r>
  <r>
    <n v="119"/>
    <s v="吕珊琴"/>
    <x v="112"/>
    <s v="034181、034195"/>
    <m/>
    <m/>
    <m/>
    <m/>
    <m/>
    <m/>
    <m/>
    <n v="0.18"/>
    <s v="否"/>
    <s v="是"/>
    <n v="385000"/>
    <m/>
    <m/>
    <m/>
    <m/>
    <m/>
    <m/>
    <m/>
    <m/>
    <m/>
    <m/>
    <m/>
    <m/>
    <s v="产品成本-广告营销服务费用"/>
    <s v="华东销售中心"/>
    <m/>
    <n v="0.33655264957264958"/>
    <n v="85"/>
    <s v="线上素材制作"/>
    <s v="视频拍摄"/>
    <s v="公司"/>
    <n v="20000"/>
    <d v="2018-08-12T00:00:00"/>
    <d v="2018-09-07T00:00:00"/>
    <s v="威普视觉文化传媒（北京）有限公司"/>
    <s v="105"/>
    <m/>
    <n v="10000"/>
    <b v="0"/>
    <b v="0"/>
  </r>
  <r>
    <n v="119"/>
    <s v="吕珊琴"/>
    <x v="112"/>
    <m/>
    <m/>
    <m/>
    <m/>
    <m/>
    <m/>
    <m/>
    <m/>
    <m/>
    <m/>
    <m/>
    <m/>
    <m/>
    <m/>
    <m/>
    <m/>
    <m/>
    <m/>
    <m/>
    <m/>
    <m/>
    <m/>
    <m/>
    <m/>
    <m/>
    <m/>
    <m/>
    <m/>
    <n v="85"/>
    <s v="线上素材制作"/>
    <s v="视频拍摄"/>
    <s v="公司"/>
    <n v="275000"/>
    <d v="2018-08-12T00:00:00"/>
    <d v="2018-09-07T00:00:00"/>
    <s v="威普视觉文化传媒（北京）有限公司"/>
    <s v="102"/>
    <m/>
    <m/>
    <b v="1"/>
    <b v="1"/>
  </r>
  <r>
    <n v="119"/>
    <s v="吕珊琴"/>
    <x v="112"/>
    <m/>
    <m/>
    <m/>
    <m/>
    <m/>
    <m/>
    <m/>
    <m/>
    <m/>
    <m/>
    <m/>
    <m/>
    <m/>
    <m/>
    <m/>
    <m/>
    <m/>
    <m/>
    <m/>
    <m/>
    <m/>
    <m/>
    <m/>
    <m/>
    <m/>
    <m/>
    <m/>
    <m/>
    <n v="129"/>
    <s v="线下活动（非地产）"/>
    <s v="会场搭建及服务"/>
    <m/>
    <n v="80000"/>
    <d v="2018-09-24T00:00:00"/>
    <d v="2018-09-24T00:00:00"/>
    <s v="北京诺金文化传媒有限公司"/>
    <s v="102"/>
    <m/>
    <m/>
    <b v="1"/>
    <b v="1"/>
  </r>
  <r>
    <n v="120"/>
    <s v="徐放"/>
    <x v="113"/>
    <s v="033978"/>
    <m/>
    <m/>
    <m/>
    <m/>
    <m/>
    <m/>
    <m/>
    <n v="0.12"/>
    <s v="否"/>
    <s v="是"/>
    <n v="23000"/>
    <m/>
    <m/>
    <m/>
    <m/>
    <m/>
    <m/>
    <m/>
    <m/>
    <m/>
    <m/>
    <m/>
    <m/>
    <s v="产品成本-广告营销服务费用"/>
    <s v="华南销售中心"/>
    <m/>
    <n v="0.2332196763754045"/>
    <n v="21"/>
    <s v="明星/嘉宾邀请"/>
    <s v="嘉宾邀请"/>
    <m/>
    <n v="23000"/>
    <d v="2018-08-01T00:00:00"/>
    <d v="2018-08-31T00:00:00"/>
    <s v="北京诺金文化传媒有限公司"/>
    <s v="10219Genr1808158"/>
    <s v="专家贾大成"/>
    <n v="0"/>
    <b v="0"/>
    <b v="0"/>
  </r>
  <r>
    <n v="123"/>
    <s v="朱力"/>
    <x v="114"/>
    <s v="034085"/>
    <m/>
    <m/>
    <m/>
    <m/>
    <m/>
    <m/>
    <m/>
    <n v="0.26"/>
    <s v="否"/>
    <s v="是"/>
    <n v="8000"/>
    <m/>
    <m/>
    <m/>
    <m/>
    <m/>
    <m/>
    <m/>
    <m/>
    <m/>
    <m/>
    <m/>
    <m/>
    <s v="产品成本-广告营销服务费用"/>
    <s v="华东销售中心"/>
    <m/>
    <n v="0.29946"/>
    <n v="82"/>
    <s v="线上素材制作"/>
    <s v="配音"/>
    <s v="公司"/>
    <n v="7725"/>
    <d v="2018-08-01T00:00:00"/>
    <d v="2018-08-31T00:00:00"/>
    <s v="一粒文化传媒（北京）有限公司"/>
    <s v="102无合同"/>
    <m/>
    <n v="275"/>
    <b v="0"/>
    <b v="0"/>
  </r>
  <r>
    <n v="125"/>
    <s v="李一飞"/>
    <x v="115"/>
    <s v="033776"/>
    <m/>
    <m/>
    <m/>
    <m/>
    <m/>
    <m/>
    <m/>
    <n v="0.22"/>
    <s v="否"/>
    <s v="是"/>
    <n v="3000000"/>
    <m/>
    <m/>
    <m/>
    <m/>
    <m/>
    <m/>
    <m/>
    <m/>
    <m/>
    <m/>
    <m/>
    <m/>
    <s v="产品成本-广告营销服务费用"/>
    <s v="华北销售中心"/>
    <m/>
    <n v="0.64792000000000005"/>
    <n v="20"/>
    <s v="明星/嘉宾邀请"/>
    <s v="韩雪"/>
    <m/>
    <n v="820000"/>
    <d v="2018-09-08T00:00:00"/>
    <d v="2018-09-08T00:00:00"/>
    <s v="韩雪（上海）影视文化工作室"/>
    <s v="107"/>
    <m/>
    <n v="-9619.9500000001863"/>
    <b v="0"/>
    <b v="0"/>
  </r>
  <r>
    <n v="125"/>
    <s v="李一飞"/>
    <x v="115"/>
    <m/>
    <m/>
    <m/>
    <m/>
    <m/>
    <m/>
    <m/>
    <m/>
    <m/>
    <m/>
    <m/>
    <m/>
    <m/>
    <m/>
    <m/>
    <m/>
    <m/>
    <m/>
    <m/>
    <m/>
    <m/>
    <m/>
    <m/>
    <m/>
    <m/>
    <m/>
    <m/>
    <m/>
    <n v="4"/>
    <s v="户外投放（非地产）"/>
    <s v="地铁"/>
    <s v="投放费用"/>
    <n v="402857"/>
    <d v="2018-08-20T00:00:00"/>
    <d v="2018-09-16T00:00:00"/>
    <s v="北京地下铁道通成广告有限公司"/>
    <s v="10719Genr1808051"/>
    <m/>
    <m/>
    <b v="1"/>
    <b v="1"/>
  </r>
  <r>
    <n v="125"/>
    <s v="李一飞"/>
    <x v="115"/>
    <m/>
    <m/>
    <m/>
    <m/>
    <m/>
    <m/>
    <m/>
    <m/>
    <m/>
    <m/>
    <m/>
    <m/>
    <m/>
    <m/>
    <m/>
    <m/>
    <m/>
    <m/>
    <m/>
    <m/>
    <m/>
    <m/>
    <m/>
    <m/>
    <m/>
    <m/>
    <m/>
    <m/>
    <n v="5"/>
    <s v="户外投放（非地产）"/>
    <s v="地铁"/>
    <s v="制作费用"/>
    <n v="229001"/>
    <d v="2018-08-20T00:00:00"/>
    <d v="2018-09-16T00:00:00"/>
    <s v="北京地下铁道通成广告有限公司"/>
    <s v="10719Genr1808050"/>
    <m/>
    <m/>
    <b v="1"/>
    <b v="1"/>
  </r>
  <r>
    <n v="125"/>
    <s v="李一飞"/>
    <x v="115"/>
    <m/>
    <m/>
    <m/>
    <m/>
    <m/>
    <m/>
    <m/>
    <m/>
    <m/>
    <m/>
    <m/>
    <m/>
    <m/>
    <m/>
    <m/>
    <m/>
    <m/>
    <m/>
    <m/>
    <m/>
    <m/>
    <m/>
    <m/>
    <m/>
    <m/>
    <m/>
    <m/>
    <m/>
    <n v="128"/>
    <s v="线下活动（非地产）"/>
    <s v="场地租赁"/>
    <m/>
    <n v="135000"/>
    <d v="2018-09-08T00:00:00"/>
    <d v="2018-09-08T00:00:00"/>
    <s v="华顿国际投资有限公司"/>
    <s v="107"/>
    <m/>
    <m/>
    <b v="1"/>
    <b v="1"/>
  </r>
  <r>
    <n v="125"/>
    <s v="李一飞"/>
    <x v="115"/>
    <m/>
    <m/>
    <m/>
    <m/>
    <m/>
    <m/>
    <m/>
    <m/>
    <m/>
    <m/>
    <m/>
    <m/>
    <m/>
    <m/>
    <m/>
    <m/>
    <m/>
    <m/>
    <m/>
    <m/>
    <m/>
    <m/>
    <m/>
    <m/>
    <m/>
    <m/>
    <m/>
    <m/>
    <n v="85"/>
    <s v="线上素材制作"/>
    <s v="视频拍摄"/>
    <s v="公司"/>
    <n v="90000"/>
    <d v="2018-09-15T00:00:00"/>
    <d v="2018-09-15T00:00:00"/>
    <s v="威普视觉文化传媒（北京）有限公司"/>
    <s v="10719Genr1808058"/>
    <m/>
    <m/>
    <b v="1"/>
    <b v="1"/>
  </r>
  <r>
    <n v="125"/>
    <s v="李一飞"/>
    <x v="115"/>
    <m/>
    <m/>
    <m/>
    <m/>
    <m/>
    <m/>
    <m/>
    <m/>
    <m/>
    <m/>
    <m/>
    <m/>
    <m/>
    <m/>
    <m/>
    <m/>
    <m/>
    <m/>
    <m/>
    <m/>
    <m/>
    <m/>
    <m/>
    <m/>
    <m/>
    <m/>
    <m/>
    <m/>
    <n v="67"/>
    <s v="线上传播（非地产）"/>
    <s v="KOL发稿"/>
    <s v="公司"/>
    <n v="258000"/>
    <d v="2018-09-08T00:00:00"/>
    <d v="2018-09-18T00:00:00"/>
    <s v="北京金狐互动公关顾问有限公司"/>
    <s v="107"/>
    <m/>
    <m/>
    <b v="1"/>
    <b v="1"/>
  </r>
  <r>
    <n v="125"/>
    <s v="李一飞"/>
    <x v="115"/>
    <m/>
    <m/>
    <m/>
    <m/>
    <m/>
    <m/>
    <m/>
    <m/>
    <m/>
    <m/>
    <m/>
    <m/>
    <m/>
    <m/>
    <m/>
    <m/>
    <m/>
    <m/>
    <m/>
    <m/>
    <m/>
    <m/>
    <m/>
    <m/>
    <m/>
    <m/>
    <m/>
    <m/>
    <n v="129"/>
    <s v="线下活动（非地产）"/>
    <s v="会场搭建及服务"/>
    <m/>
    <n v="858000"/>
    <d v="2018-09-08T00:00:00"/>
    <d v="2018-09-08T00:00:00"/>
    <s v="凝聚众智营销策划有限公司"/>
    <s v="107"/>
    <m/>
    <m/>
    <b v="1"/>
    <b v="1"/>
  </r>
  <r>
    <n v="125"/>
    <s v="李一飞"/>
    <x v="115"/>
    <m/>
    <m/>
    <m/>
    <m/>
    <m/>
    <m/>
    <m/>
    <m/>
    <m/>
    <m/>
    <m/>
    <m/>
    <m/>
    <m/>
    <m/>
    <m/>
    <m/>
    <m/>
    <m/>
    <m/>
    <m/>
    <m/>
    <m/>
    <m/>
    <m/>
    <m/>
    <m/>
    <m/>
    <n v="130"/>
    <s v="线下活动（非地产）"/>
    <s v="活动报批"/>
    <m/>
    <n v="72000"/>
    <d v="2018-09-08T00:00:00"/>
    <d v="2018-09-08T00:00:00"/>
    <s v="凝聚众智营销策划有限公司"/>
    <s v="107"/>
    <m/>
    <m/>
    <b v="1"/>
    <b v="1"/>
  </r>
  <r>
    <n v="125"/>
    <s v="李一飞"/>
    <x v="115"/>
    <m/>
    <m/>
    <m/>
    <m/>
    <m/>
    <m/>
    <m/>
    <m/>
    <m/>
    <m/>
    <m/>
    <m/>
    <m/>
    <m/>
    <m/>
    <m/>
    <m/>
    <m/>
    <m/>
    <m/>
    <m/>
    <m/>
    <m/>
    <m/>
    <m/>
    <m/>
    <m/>
    <m/>
    <n v="59"/>
    <s v="商品采购"/>
    <s v="礼品"/>
    <s v="严选礼品"/>
    <n v="137551.95000000001"/>
    <d v="2018-09-08T00:00:00"/>
    <d v="2018-09-08T00:00:00"/>
    <s v="严选"/>
    <s v="107"/>
    <m/>
    <m/>
    <b v="1"/>
    <b v="1"/>
  </r>
  <r>
    <n v="125"/>
    <s v="李一飞"/>
    <x v="115"/>
    <m/>
    <m/>
    <m/>
    <m/>
    <m/>
    <m/>
    <m/>
    <m/>
    <m/>
    <m/>
    <m/>
    <m/>
    <m/>
    <m/>
    <m/>
    <m/>
    <m/>
    <m/>
    <m/>
    <m/>
    <m/>
    <m/>
    <m/>
    <m/>
    <m/>
    <m/>
    <m/>
    <m/>
    <n v="67"/>
    <s v="线上传播（非地产）"/>
    <s v="KOL发稿"/>
    <s v="公司"/>
    <n v="7210"/>
    <d v="2018-09-08T00:00:00"/>
    <d v="2018-09-08T00:00:00"/>
    <s v="北京简豆科技有限公司"/>
    <s v="107"/>
    <m/>
    <m/>
    <b v="1"/>
    <b v="1"/>
  </r>
  <r>
    <n v="131"/>
    <s v="张龙"/>
    <x v="116"/>
    <s v="031914、032344"/>
    <m/>
    <m/>
    <m/>
    <m/>
    <m/>
    <m/>
    <m/>
    <n v="0.25"/>
    <s v="是"/>
    <s v="是"/>
    <n v="704730"/>
    <m/>
    <m/>
    <m/>
    <m/>
    <m/>
    <m/>
    <m/>
    <m/>
    <m/>
    <m/>
    <m/>
    <m/>
    <s v="产品成本-广告营销服务费用"/>
    <s v="华东销售中心"/>
    <m/>
    <n v="0.48619662793726126"/>
    <n v="128"/>
    <s v="线下活动（非地产）"/>
    <s v="场地租赁"/>
    <m/>
    <n v="180000"/>
    <d v="2018-05-02T00:00:00"/>
    <d v="2018-05-10T00:00:00"/>
    <s v="上海应加网络科技有限公司"/>
    <s v="10719Genr1804014"/>
    <m/>
    <n v="9235"/>
    <b v="0"/>
    <b v="0"/>
  </r>
  <r>
    <n v="131"/>
    <s v="张龙"/>
    <x v="116"/>
    <m/>
    <m/>
    <m/>
    <m/>
    <m/>
    <m/>
    <m/>
    <m/>
    <m/>
    <m/>
    <m/>
    <m/>
    <m/>
    <m/>
    <m/>
    <m/>
    <m/>
    <m/>
    <m/>
    <m/>
    <m/>
    <m/>
    <m/>
    <m/>
    <m/>
    <m/>
    <m/>
    <m/>
    <n v="130"/>
    <s v="线下活动（非地产）"/>
    <s v="活动报批"/>
    <m/>
    <n v="74730"/>
    <d v="2018-05-02T00:00:00"/>
    <d v="2018-05-10T00:00:00"/>
    <s v="上海应加网络科技有限公司"/>
    <s v="10719Genr1804014-01"/>
    <m/>
    <m/>
    <b v="1"/>
    <b v="1"/>
  </r>
  <r>
    <n v="131"/>
    <s v="张龙"/>
    <x v="116"/>
    <m/>
    <m/>
    <m/>
    <m/>
    <m/>
    <m/>
    <m/>
    <m/>
    <m/>
    <m/>
    <m/>
    <m/>
    <m/>
    <m/>
    <m/>
    <m/>
    <m/>
    <m/>
    <m/>
    <m/>
    <m/>
    <m/>
    <m/>
    <m/>
    <m/>
    <m/>
    <m/>
    <m/>
    <n v="129"/>
    <s v="线下活动（非地产）"/>
    <s v="会场搭建及服务"/>
    <m/>
    <n v="285765"/>
    <d v="2018-05-02T00:00:00"/>
    <d v="2018-05-10T00:00:00"/>
    <s v="北京诺金文化传媒有限公司"/>
    <s v="107"/>
    <m/>
    <m/>
    <b v="1"/>
    <b v="1"/>
  </r>
  <r>
    <n v="131"/>
    <s v="张龙"/>
    <x v="116"/>
    <m/>
    <m/>
    <m/>
    <m/>
    <m/>
    <m/>
    <m/>
    <m/>
    <m/>
    <m/>
    <m/>
    <m/>
    <m/>
    <m/>
    <m/>
    <m/>
    <m/>
    <m/>
    <m/>
    <m/>
    <m/>
    <m/>
    <m/>
    <m/>
    <m/>
    <m/>
    <m/>
    <m/>
    <n v="18"/>
    <s v="明星/嘉宾邀请"/>
    <s v="范志毅"/>
    <m/>
    <n v="155000"/>
    <d v="2018-05-02T00:00:00"/>
    <d v="2018-05-10T00:00:00"/>
    <s v="上海毅冠体育文化传播有限公司"/>
    <s v="10719Genr1805020"/>
    <m/>
    <m/>
    <b v="1"/>
    <b v="1"/>
  </r>
  <r>
    <n v="133"/>
    <s v="郭兴华"/>
    <x v="117"/>
    <s v="034192"/>
    <m/>
    <m/>
    <m/>
    <m/>
    <m/>
    <m/>
    <m/>
    <n v="0.17"/>
    <s v="否"/>
    <s v="是"/>
    <n v="3350600"/>
    <m/>
    <m/>
    <m/>
    <m/>
    <m/>
    <m/>
    <m/>
    <m/>
    <m/>
    <m/>
    <m/>
    <m/>
    <s v="产品成本-广告营销服务费用"/>
    <s v="华南销售中心"/>
    <m/>
    <n v="0.23039591194968601"/>
    <n v="91"/>
    <s v="线上素材制作"/>
    <s v="撰稿"/>
    <s v="个人"/>
    <n v="1050"/>
    <d v="2018-09-01T00:00:00"/>
    <d v="2018-09-30T00:00:00"/>
    <s v="王乾"/>
    <s v="102无合同"/>
    <m/>
    <n v="3337645.24"/>
    <b v="0"/>
    <b v="0"/>
  </r>
  <r>
    <n v="133"/>
    <s v="郭兴华"/>
    <x v="117"/>
    <m/>
    <m/>
    <m/>
    <m/>
    <m/>
    <m/>
    <m/>
    <m/>
    <m/>
    <m/>
    <m/>
    <m/>
    <m/>
    <m/>
    <m/>
    <m/>
    <m/>
    <m/>
    <m/>
    <m/>
    <m/>
    <m/>
    <m/>
    <m/>
    <m/>
    <m/>
    <m/>
    <m/>
    <n v="91"/>
    <s v="线上素材制作"/>
    <s v="撰稿"/>
    <s v="个人"/>
    <n v="11904.76"/>
    <d v="2018-09-01T00:00:00"/>
    <d v="2018-09-30T00:00:00"/>
    <s v="高璜"/>
    <s v="102无合同"/>
    <m/>
    <m/>
    <b v="1"/>
    <b v="1"/>
  </r>
  <r>
    <n v="134"/>
    <s v="熊倩"/>
    <x v="118"/>
    <s v="031654、032795、033541、033867、033541、034127、034308、034442、034678、035271、035629、035800"/>
    <m/>
    <m/>
    <m/>
    <m/>
    <m/>
    <m/>
    <m/>
    <n v="0.25"/>
    <s v="否"/>
    <s v="是"/>
    <n v="3398790"/>
    <m/>
    <m/>
    <m/>
    <m/>
    <m/>
    <m/>
    <m/>
    <m/>
    <m/>
    <m/>
    <m/>
    <m/>
    <s v="产品成本-广告营销服务费用"/>
    <s v="华南销售中心"/>
    <m/>
    <n v="0.65066416494845358"/>
    <m/>
    <s v="线下活动（非地产）"/>
    <s v="场地租赁"/>
    <m/>
    <n v="101000"/>
    <d v="2018-05-29T00:00:00"/>
    <d v="2018-05-29T00:00:00"/>
    <s v="北京富力城房地产开发有限公司北京富力万丽酒店"/>
    <s v="10719Genr1805029"/>
    <s v="北京站-场地费"/>
    <n v="290621.79999999981"/>
    <b v="0"/>
    <b v="0"/>
  </r>
  <r>
    <n v="134"/>
    <s v="熊倩"/>
    <x v="118"/>
    <m/>
    <m/>
    <m/>
    <m/>
    <m/>
    <m/>
    <m/>
    <m/>
    <m/>
    <m/>
    <m/>
    <m/>
    <m/>
    <m/>
    <m/>
    <m/>
    <m/>
    <m/>
    <m/>
    <m/>
    <m/>
    <m/>
    <m/>
    <m/>
    <m/>
    <m/>
    <m/>
    <m/>
    <m/>
    <s v="线下活动（非地产）"/>
    <s v="会场搭建及服务"/>
    <m/>
    <n v="438000"/>
    <d v="2018-05-29T00:00:00"/>
    <d v="2018-05-29T00:00:00"/>
    <s v="北京诺金文化传媒有限公司"/>
    <s v="10719Genr1809065"/>
    <s v="北京站-搭建"/>
    <m/>
    <b v="1"/>
    <b v="1"/>
  </r>
  <r>
    <n v="134"/>
    <s v="熊倩"/>
    <x v="118"/>
    <m/>
    <m/>
    <m/>
    <m/>
    <m/>
    <m/>
    <m/>
    <m/>
    <m/>
    <m/>
    <m/>
    <m/>
    <m/>
    <m/>
    <m/>
    <m/>
    <m/>
    <m/>
    <m/>
    <m/>
    <m/>
    <m/>
    <m/>
    <m/>
    <m/>
    <m/>
    <m/>
    <m/>
    <m/>
    <s v="线下活动（非地产）"/>
    <s v="会场搭建及服务"/>
    <m/>
    <n v="491154"/>
    <d v="2018-06-30T00:00:00"/>
    <d v="2018-06-30T00:00:00"/>
    <s v="北京诺金文化传媒有限公司"/>
    <s v="10719Genr1809066"/>
    <s v="济南站-搭建"/>
    <m/>
    <b v="1"/>
    <b v="1"/>
  </r>
  <r>
    <n v="134"/>
    <s v="熊倩"/>
    <x v="118"/>
    <m/>
    <m/>
    <m/>
    <m/>
    <m/>
    <m/>
    <m/>
    <m/>
    <m/>
    <m/>
    <m/>
    <m/>
    <m/>
    <m/>
    <m/>
    <m/>
    <m/>
    <m/>
    <m/>
    <m/>
    <m/>
    <m/>
    <m/>
    <m/>
    <m/>
    <m/>
    <m/>
    <m/>
    <m/>
    <s v="线下活动（非地产）"/>
    <s v="场地租赁"/>
    <m/>
    <n v="55500"/>
    <d v="2018-06-30T00:00:00"/>
    <d v="2018-06-30T00:00:00"/>
    <s v="济南海尔绿城置业有限公司喜来登酒店"/>
    <s v="107"/>
    <s v="济南站-场地费"/>
    <m/>
    <b v="1"/>
    <b v="1"/>
  </r>
  <r>
    <n v="134"/>
    <s v="熊倩"/>
    <x v="118"/>
    <m/>
    <m/>
    <m/>
    <m/>
    <m/>
    <m/>
    <m/>
    <m/>
    <m/>
    <m/>
    <m/>
    <m/>
    <m/>
    <m/>
    <m/>
    <m/>
    <m/>
    <m/>
    <m/>
    <m/>
    <m/>
    <m/>
    <m/>
    <m/>
    <m/>
    <m/>
    <m/>
    <m/>
    <m/>
    <s v="线下活动（非地产）"/>
    <s v="场地租赁"/>
    <m/>
    <n v="61000"/>
    <d v="2018-07-06T00:00:00"/>
    <d v="2018-07-06T00:00:00"/>
    <s v="香格里拉大酒店（广州琶洲）有限公司"/>
    <s v="107"/>
    <s v="广州站-场地及会场服务"/>
    <m/>
    <b v="1"/>
    <b v="1"/>
  </r>
  <r>
    <n v="134"/>
    <s v="熊倩"/>
    <x v="118"/>
    <m/>
    <m/>
    <m/>
    <m/>
    <m/>
    <m/>
    <m/>
    <m/>
    <m/>
    <m/>
    <m/>
    <m/>
    <m/>
    <m/>
    <m/>
    <m/>
    <m/>
    <m/>
    <m/>
    <m/>
    <m/>
    <m/>
    <m/>
    <m/>
    <m/>
    <m/>
    <m/>
    <m/>
    <m/>
    <s v="明星/嘉宾邀请"/>
    <s v="嘉宾邀请"/>
    <s v="公司（非地产）"/>
    <n v="43000"/>
    <d v="2018-07-21T00:00:00"/>
    <d v="2018-07-21T00:00:00"/>
    <s v="东阳欢瑞世纪艺人经纪有限公司"/>
    <s v="10719Genr1807044"/>
    <s v="广州站-王劲松参加活动"/>
    <m/>
    <b v="1"/>
    <b v="1"/>
  </r>
  <r>
    <n v="134"/>
    <s v="熊倩"/>
    <x v="118"/>
    <m/>
    <m/>
    <m/>
    <m/>
    <m/>
    <m/>
    <m/>
    <m/>
    <m/>
    <m/>
    <m/>
    <m/>
    <m/>
    <m/>
    <m/>
    <m/>
    <m/>
    <m/>
    <m/>
    <m/>
    <m/>
    <m/>
    <m/>
    <m/>
    <m/>
    <m/>
    <m/>
    <m/>
    <m/>
    <s v="明星/嘉宾邀请"/>
    <s v="嘉宾邀请"/>
    <s v="公司（非地产）"/>
    <n v="72000"/>
    <d v="2018-07-21T00:00:00"/>
    <d v="2018-07-21T00:00:00"/>
    <s v="青岛王劲松影视文化工作室"/>
    <s v="10719Genr1807044"/>
    <s v="广州站-王劲松参加活动"/>
    <m/>
    <b v="1"/>
    <b v="1"/>
  </r>
  <r>
    <n v="134"/>
    <s v="熊倩"/>
    <x v="118"/>
    <m/>
    <m/>
    <m/>
    <m/>
    <m/>
    <m/>
    <m/>
    <m/>
    <m/>
    <m/>
    <m/>
    <m/>
    <m/>
    <m/>
    <m/>
    <m/>
    <m/>
    <m/>
    <m/>
    <m/>
    <m/>
    <m/>
    <m/>
    <m/>
    <m/>
    <m/>
    <m/>
    <m/>
    <m/>
    <s v="明星/嘉宾邀请"/>
    <s v="嘉宾邀请"/>
    <s v="公司（非地产）"/>
    <n v="20000"/>
    <d v="2018-07-21T00:00:00"/>
    <d v="2018-07-21T00:00:00"/>
    <s v="南风窗杂志社"/>
    <s v="107"/>
    <s v="广州站-《南风窗》一位作者参与论坛主题演讲"/>
    <m/>
    <b v="1"/>
    <b v="1"/>
  </r>
  <r>
    <n v="134"/>
    <s v="熊倩"/>
    <x v="118"/>
    <m/>
    <m/>
    <m/>
    <m/>
    <m/>
    <m/>
    <m/>
    <m/>
    <m/>
    <m/>
    <m/>
    <m/>
    <m/>
    <m/>
    <m/>
    <m/>
    <m/>
    <m/>
    <m/>
    <m/>
    <m/>
    <m/>
    <m/>
    <m/>
    <m/>
    <m/>
    <m/>
    <m/>
    <m/>
    <s v="线下活动（非地产）"/>
    <s v="会场搭建及服务"/>
    <m/>
    <n v="380000"/>
    <d v="2018-07-21T00:00:00"/>
    <d v="2018-07-21T00:00:00"/>
    <s v="北京诺金文化传媒有限公司"/>
    <s v="107A201901000001"/>
    <s v="广州站-搭建"/>
    <m/>
    <b v="1"/>
    <b v="1"/>
  </r>
  <r>
    <n v="134"/>
    <s v="熊倩"/>
    <x v="118"/>
    <m/>
    <m/>
    <m/>
    <m/>
    <m/>
    <m/>
    <m/>
    <m/>
    <m/>
    <m/>
    <m/>
    <m/>
    <m/>
    <m/>
    <m/>
    <m/>
    <m/>
    <m/>
    <m/>
    <m/>
    <m/>
    <m/>
    <m/>
    <m/>
    <m/>
    <m/>
    <m/>
    <m/>
    <m/>
    <s v="线下活动（非地产）"/>
    <s v="场地租赁"/>
    <m/>
    <n v="40000"/>
    <d v="2018-08-11T00:00:00"/>
    <d v="2018-08-11T00:00:00"/>
    <s v="郑州美盛会酒店管理有限公司郑州美盛喜来登酒店"/>
    <s v="107"/>
    <s v="郑州站-场地"/>
    <m/>
    <b v="1"/>
    <b v="1"/>
  </r>
  <r>
    <n v="134"/>
    <s v="熊倩"/>
    <x v="118"/>
    <m/>
    <m/>
    <m/>
    <m/>
    <m/>
    <m/>
    <m/>
    <m/>
    <m/>
    <m/>
    <m/>
    <m/>
    <m/>
    <m/>
    <m/>
    <m/>
    <m/>
    <m/>
    <m/>
    <m/>
    <m/>
    <m/>
    <m/>
    <m/>
    <m/>
    <m/>
    <m/>
    <m/>
    <m/>
    <s v="线下活动（非地产）"/>
    <s v="会场搭建及服务"/>
    <m/>
    <n v="341938.2"/>
    <d v="2018-08-11T00:00:00"/>
    <d v="2018-08-11T00:00:00"/>
    <s v="北京诺金文化传媒有限公司"/>
    <s v="10719Genr1810075"/>
    <s v="郑州站-搭建"/>
    <m/>
    <b v="1"/>
    <b v="1"/>
  </r>
  <r>
    <n v="134"/>
    <s v="熊倩"/>
    <x v="118"/>
    <m/>
    <m/>
    <m/>
    <m/>
    <m/>
    <m/>
    <m/>
    <m/>
    <m/>
    <m/>
    <m/>
    <m/>
    <m/>
    <m/>
    <m/>
    <m/>
    <m/>
    <m/>
    <m/>
    <m/>
    <m/>
    <m/>
    <m/>
    <m/>
    <m/>
    <m/>
    <m/>
    <m/>
    <m/>
    <s v="明星/嘉宾邀请"/>
    <s v="刘一帆"/>
    <m/>
    <n v="165000"/>
    <d v="2018-08-11T00:00:00"/>
    <d v="2018-08-11T00:00:00"/>
    <s v="上海宽喆创意设计工作室"/>
    <s v="10719Genr1808055"/>
    <s v="郑州站-刘一帆"/>
    <m/>
    <b v="1"/>
    <b v="1"/>
  </r>
  <r>
    <n v="134"/>
    <s v="熊倩"/>
    <x v="118"/>
    <m/>
    <m/>
    <m/>
    <m/>
    <m/>
    <m/>
    <m/>
    <m/>
    <m/>
    <m/>
    <m/>
    <m/>
    <m/>
    <m/>
    <m/>
    <m/>
    <m/>
    <m/>
    <m/>
    <m/>
    <m/>
    <m/>
    <m/>
    <m/>
    <m/>
    <m/>
    <m/>
    <m/>
    <m/>
    <s v="明星/嘉宾邀请"/>
    <s v="梁宏达"/>
    <m/>
    <n v="495000"/>
    <d v="2018-10-15T00:00:00"/>
    <d v="2018-12-15T00:00:00"/>
    <s v="北京睿见西溪文化传媒有限公司"/>
    <s v="10719Genr1810074"/>
    <s v="遵义站，梁宏达"/>
    <m/>
    <b v="1"/>
    <b v="1"/>
  </r>
  <r>
    <n v="134"/>
    <s v="熊倩"/>
    <x v="118"/>
    <m/>
    <m/>
    <m/>
    <m/>
    <m/>
    <m/>
    <m/>
    <m/>
    <m/>
    <m/>
    <m/>
    <m/>
    <m/>
    <m/>
    <m/>
    <m/>
    <m/>
    <m/>
    <m/>
    <m/>
    <m/>
    <m/>
    <m/>
    <m/>
    <m/>
    <m/>
    <m/>
    <m/>
    <m/>
    <s v="线下活动（非地产）"/>
    <s v="会场搭建及服务"/>
    <m/>
    <n v="360000"/>
    <d v="2018-11-03T00:00:00"/>
    <d v="2018-11-04T00:00:00"/>
    <s v="北京诺金文化传媒有限公司"/>
    <s v="107A201901000001"/>
    <s v="遵义站，搭建"/>
    <m/>
    <b v="1"/>
    <b v="1"/>
  </r>
  <r>
    <n v="134"/>
    <s v="熊倩"/>
    <x v="118"/>
    <m/>
    <m/>
    <m/>
    <m/>
    <m/>
    <m/>
    <m/>
    <m/>
    <m/>
    <m/>
    <m/>
    <m/>
    <m/>
    <m/>
    <m/>
    <m/>
    <m/>
    <m/>
    <m/>
    <m/>
    <m/>
    <m/>
    <m/>
    <m/>
    <m/>
    <m/>
    <m/>
    <m/>
    <m/>
    <s v="线下活动（非地产）"/>
    <s v="场地租赁"/>
    <m/>
    <n v="44576"/>
    <d v="2018-11-03T00:00:00"/>
    <d v="2018-11-04T00:00:00"/>
    <s v="遵义金世添华酒店有限公司"/>
    <s v="10719Genr1811078"/>
    <s v="遵义站，场地"/>
    <m/>
    <b v="1"/>
    <b v="1"/>
  </r>
  <r>
    <n v="135"/>
    <s v="植嘉麟"/>
    <x v="119"/>
    <s v="031752、032543、034022、035257"/>
    <m/>
    <m/>
    <m/>
    <m/>
    <m/>
    <m/>
    <m/>
    <n v="0.26"/>
    <s v="否"/>
    <s v="是"/>
    <n v="350000"/>
    <m/>
    <m/>
    <m/>
    <m/>
    <m/>
    <m/>
    <m/>
    <m/>
    <m/>
    <m/>
    <m/>
    <m/>
    <s v="产品成本-广告营销服务费用"/>
    <s v="华南销售中心"/>
    <m/>
    <n v="0.39191555555555557"/>
    <m/>
    <s v="线上素材制作"/>
    <s v="视频拍摄"/>
    <s v="公司"/>
    <n v="350000"/>
    <s v="2018年4-12月"/>
    <m/>
    <s v="点丁（北京）科技有限公司"/>
    <s v="10507Genr1804074-01"/>
    <s v="封面故事采访拍摄项目"/>
    <n v="-5356"/>
    <b v="0"/>
    <b v="0"/>
  </r>
  <r>
    <n v="135"/>
    <s v="植嘉麟"/>
    <x v="119"/>
    <m/>
    <m/>
    <m/>
    <m/>
    <m/>
    <m/>
    <m/>
    <m/>
    <m/>
    <m/>
    <m/>
    <m/>
    <m/>
    <m/>
    <m/>
    <m/>
    <m/>
    <m/>
    <m/>
    <m/>
    <m/>
    <m/>
    <m/>
    <m/>
    <m/>
    <m/>
    <m/>
    <m/>
    <m/>
    <s v="明星/嘉宾邀请"/>
    <s v="嘉宾邀请"/>
    <s v="个人（非地产）"/>
    <n v="5356"/>
    <d v="2018-04-17T00:00:00"/>
    <m/>
    <s v="曹新悦"/>
    <s v="102无合同"/>
    <s v="参加活动"/>
    <m/>
    <b v="1"/>
    <b v="1"/>
  </r>
  <r>
    <n v="136"/>
    <s v="赖沛健/谭廷辉"/>
    <x v="120"/>
    <s v="033944、035471、035472"/>
    <m/>
    <m/>
    <m/>
    <m/>
    <m/>
    <m/>
    <m/>
    <n v="0.25"/>
    <s v="是"/>
    <s v="是"/>
    <n v="2400000"/>
    <m/>
    <m/>
    <m/>
    <m/>
    <m/>
    <m/>
    <m/>
    <m/>
    <m/>
    <m/>
    <m/>
    <m/>
    <s v="产品成本-广告营销服务费用"/>
    <s v="华南销售中心"/>
    <m/>
    <n v="0.65392692307692313"/>
    <m/>
    <s v="线上素材制作"/>
    <s v="视频拍摄"/>
    <s v="公司"/>
    <n v="910275"/>
    <s v="2018年7月-9月"/>
    <m/>
    <s v="威普视觉文化传媒（北京）有限公司"/>
    <s v="10219Genr1810186"/>
    <s v="广告视频及4个KOL视频拍摄，还有一个总结视频剪辑。"/>
    <m/>
    <b v="0"/>
    <b v="0"/>
  </r>
  <r>
    <n v="136"/>
    <s v="赖沛健/谭廷辉"/>
    <x v="120"/>
    <m/>
    <m/>
    <m/>
    <m/>
    <m/>
    <m/>
    <m/>
    <m/>
    <m/>
    <m/>
    <m/>
    <m/>
    <m/>
    <m/>
    <m/>
    <m/>
    <m/>
    <m/>
    <m/>
    <m/>
    <m/>
    <m/>
    <m/>
    <m/>
    <m/>
    <m/>
    <m/>
    <m/>
    <m/>
    <s v="线上传播（非地产）"/>
    <s v="KOL发稿"/>
    <s v="公司"/>
    <n v="49500"/>
    <d v="2018-09-30T00:00:00"/>
    <m/>
    <s v="北京集媒互动科技股份有限公司"/>
    <s v="10219Genr1809172"/>
    <s v="广告门，次条发布"/>
    <m/>
    <b v="1"/>
    <b v="1"/>
  </r>
  <r>
    <n v="136"/>
    <s v="赖沛健/谭廷辉"/>
    <x v="120"/>
    <m/>
    <m/>
    <m/>
    <m/>
    <m/>
    <m/>
    <m/>
    <m/>
    <m/>
    <m/>
    <m/>
    <m/>
    <m/>
    <m/>
    <m/>
    <m/>
    <m/>
    <m/>
    <m/>
    <m/>
    <m/>
    <m/>
    <m/>
    <m/>
    <m/>
    <m/>
    <m/>
    <m/>
    <m/>
    <s v="商品采购"/>
    <s v="礼品"/>
    <s v="严选礼品"/>
    <n v="2375"/>
    <m/>
    <m/>
    <s v="严选"/>
    <s v="102"/>
    <m/>
    <m/>
    <b v="1"/>
    <b v="1"/>
  </r>
  <r>
    <n v="136"/>
    <s v="赖沛健/谭廷辉"/>
    <x v="120"/>
    <m/>
    <m/>
    <m/>
    <m/>
    <m/>
    <m/>
    <m/>
    <m/>
    <m/>
    <m/>
    <m/>
    <m/>
    <m/>
    <m/>
    <m/>
    <m/>
    <m/>
    <m/>
    <m/>
    <m/>
    <m/>
    <m/>
    <m/>
    <m/>
    <m/>
    <m/>
    <m/>
    <m/>
    <m/>
    <s v="线下活动（非地产）"/>
    <s v="会场搭建及服务"/>
    <m/>
    <n v="150000"/>
    <d v="2018-09-02T00:00:00"/>
    <d v="2018-09-02T00:00:00"/>
    <s v="燊易（广州）广告有限公司"/>
    <s v="105"/>
    <s v="重庆站-搭建"/>
    <m/>
    <b v="1"/>
    <b v="1"/>
  </r>
  <r>
    <n v="137"/>
    <s v="植嘉麟"/>
    <x v="121"/>
    <s v="034001、034432"/>
    <m/>
    <m/>
    <m/>
    <m/>
    <m/>
    <m/>
    <m/>
    <n v="0.21"/>
    <s v="否"/>
    <s v="是"/>
    <n v="30000"/>
    <m/>
    <m/>
    <m/>
    <m/>
    <m/>
    <m/>
    <m/>
    <m/>
    <m/>
    <m/>
    <m/>
    <m/>
    <s v="产品成本-广告营销服务费用"/>
    <s v="华南销售中心"/>
    <m/>
    <n v="0.27826583038869257"/>
    <m/>
    <s v="线上素材制作"/>
    <s v="H5制作"/>
    <s v="公司"/>
    <n v="19550"/>
    <d v="2018-07-01T00:00:00"/>
    <m/>
    <s v="北京晟达灵韵文化发展有限公司"/>
    <s v="102无合同"/>
    <s v="长安雪铁龙《中餐厅》项目-手绘师费用"/>
    <m/>
    <b v="0"/>
    <b v="0"/>
  </r>
  <r>
    <n v="139"/>
    <s v="孙昊辉"/>
    <x v="122"/>
    <s v="033803、034044"/>
    <m/>
    <m/>
    <m/>
    <m/>
    <m/>
    <m/>
    <m/>
    <n v="0.21"/>
    <s v="否"/>
    <s v="是"/>
    <n v="908000"/>
    <m/>
    <m/>
    <m/>
    <m/>
    <m/>
    <m/>
    <m/>
    <m/>
    <m/>
    <m/>
    <m/>
    <m/>
    <s v="产品成本-广告营销服务费用"/>
    <s v="华东销售中心"/>
    <m/>
    <n v="0.42241000000000001"/>
    <m/>
    <s v="线下活动（非地产）"/>
    <s v="看车团"/>
    <m/>
    <n v="40120"/>
    <d v="2018-07-28T00:00:00"/>
    <d v="2018-07-28T00:00:00"/>
    <s v="南宁花漾如声文化传媒有限公司"/>
    <s v="10219Genr1809178"/>
    <s v="南宁看车团"/>
    <m/>
    <b v="0"/>
    <b v="0"/>
  </r>
  <r>
    <n v="139"/>
    <s v="孙昊辉"/>
    <x v="122"/>
    <m/>
    <m/>
    <m/>
    <m/>
    <m/>
    <m/>
    <m/>
    <m/>
    <m/>
    <m/>
    <m/>
    <m/>
    <m/>
    <m/>
    <m/>
    <m/>
    <m/>
    <m/>
    <m/>
    <m/>
    <m/>
    <m/>
    <m/>
    <m/>
    <m/>
    <m/>
    <m/>
    <m/>
    <m/>
    <s v="线下活动（非地产）"/>
    <s v="看车团"/>
    <m/>
    <n v="40120"/>
    <d v="2018-10-20T00:00:00"/>
    <d v="2018-10-20T00:00:00"/>
    <s v="成都巨播文化传媒有限公司"/>
    <s v="10219Genr1810198"/>
    <s v="成都看车团"/>
    <m/>
    <b v="1"/>
    <b v="1"/>
  </r>
  <r>
    <n v="139"/>
    <s v="孙昊辉"/>
    <x v="122"/>
    <m/>
    <m/>
    <m/>
    <m/>
    <m/>
    <m/>
    <m/>
    <m/>
    <m/>
    <m/>
    <m/>
    <m/>
    <m/>
    <m/>
    <m/>
    <m/>
    <m/>
    <m/>
    <m/>
    <m/>
    <m/>
    <m/>
    <m/>
    <m/>
    <m/>
    <m/>
    <m/>
    <m/>
    <m/>
    <s v="线下活动（非地产）"/>
    <s v="看车团"/>
    <m/>
    <n v="40120"/>
    <d v="2018-08-19T00:00:00"/>
    <d v="2018-08-19T00:00:00"/>
    <s v="苏州大千博达文化传媒有限公司"/>
    <s v="10219Genr1810183"/>
    <s v="苏州看车团"/>
    <m/>
    <b v="1"/>
    <b v="1"/>
  </r>
  <r>
    <n v="139"/>
    <s v="孙昊辉"/>
    <x v="122"/>
    <m/>
    <m/>
    <m/>
    <m/>
    <m/>
    <m/>
    <m/>
    <m/>
    <m/>
    <m/>
    <m/>
    <m/>
    <m/>
    <m/>
    <m/>
    <m/>
    <m/>
    <m/>
    <m/>
    <m/>
    <m/>
    <m/>
    <m/>
    <m/>
    <m/>
    <m/>
    <m/>
    <m/>
    <m/>
    <s v="线下活动（非地产）"/>
    <s v="看车团"/>
    <m/>
    <n v="40120"/>
    <d v="2018-09-22T00:00:00"/>
    <d v="2018-09-22T00:00:00"/>
    <s v="重庆欧拉图文化传播有限公司"/>
    <s v="10219Genr1810187"/>
    <s v="重庆看车团"/>
    <m/>
    <b v="1"/>
    <b v="1"/>
  </r>
  <r>
    <n v="139"/>
    <s v="孙昊辉"/>
    <x v="122"/>
    <m/>
    <m/>
    <m/>
    <m/>
    <m/>
    <m/>
    <m/>
    <m/>
    <m/>
    <m/>
    <m/>
    <m/>
    <m/>
    <m/>
    <m/>
    <m/>
    <m/>
    <m/>
    <m/>
    <m/>
    <m/>
    <m/>
    <m/>
    <m/>
    <m/>
    <m/>
    <m/>
    <m/>
    <m/>
    <s v="线下活动（非地产）"/>
    <s v="看车团"/>
    <m/>
    <n v="40120"/>
    <d v="2018-11-24T00:00:00"/>
    <d v="2018-11-24T00:00:00"/>
    <s v="上海皓衡文化传播有限公司"/>
    <s v="10219Genr1812240"/>
    <s v="上海看车团"/>
    <m/>
    <b v="1"/>
    <b v="1"/>
  </r>
  <r>
    <n v="139"/>
    <s v="孙昊辉"/>
    <x v="122"/>
    <m/>
    <m/>
    <m/>
    <m/>
    <m/>
    <m/>
    <m/>
    <m/>
    <m/>
    <m/>
    <m/>
    <m/>
    <m/>
    <m/>
    <m/>
    <m/>
    <m/>
    <m/>
    <m/>
    <m/>
    <m/>
    <m/>
    <m/>
    <m/>
    <m/>
    <m/>
    <m/>
    <m/>
    <m/>
    <s v="线下活动（非地产）"/>
    <s v="看车团"/>
    <m/>
    <n v="40120"/>
    <d v="2018-11-25T00:00:00"/>
    <d v="2018-11-25T00:00:00"/>
    <s v="安徽艾费文化传媒有限公司"/>
    <s v="10219Genr1812229"/>
    <s v="合肥看车团"/>
    <m/>
    <b v="1"/>
    <b v="1"/>
  </r>
  <r>
    <n v="139"/>
    <s v="孙昊辉"/>
    <x v="122"/>
    <m/>
    <m/>
    <m/>
    <m/>
    <m/>
    <m/>
    <m/>
    <m/>
    <m/>
    <m/>
    <m/>
    <m/>
    <m/>
    <m/>
    <m/>
    <m/>
    <m/>
    <m/>
    <m/>
    <m/>
    <m/>
    <m/>
    <m/>
    <m/>
    <m/>
    <m/>
    <m/>
    <m/>
    <m/>
    <s v="线上素材制作"/>
    <s v="视频拍摄"/>
    <s v="公司"/>
    <n v="380000"/>
    <d v="2018-08-25T00:00:00"/>
    <d v="2018-08-25T00:00:00"/>
    <s v="二更文化传媒（上海）有限公司"/>
    <s v="10219Genr1808153"/>
    <s v="视频制作及视频广告发布"/>
    <m/>
    <b v="1"/>
    <b v="1"/>
  </r>
  <r>
    <n v="139"/>
    <s v="孙昊辉"/>
    <x v="122"/>
    <m/>
    <m/>
    <m/>
    <m/>
    <m/>
    <m/>
    <m/>
    <m/>
    <m/>
    <m/>
    <m/>
    <m/>
    <m/>
    <m/>
    <m/>
    <m/>
    <m/>
    <m/>
    <m/>
    <m/>
    <m/>
    <m/>
    <m/>
    <m/>
    <m/>
    <m/>
    <m/>
    <m/>
    <m/>
    <s v="商品采购"/>
    <s v="礼品"/>
    <s v="严选礼品"/>
    <n v="80593.98"/>
    <m/>
    <m/>
    <s v="严选"/>
    <s v="102内采"/>
    <m/>
    <m/>
    <b v="1"/>
    <b v="1"/>
  </r>
  <r>
    <n v="139"/>
    <s v="孙昊辉"/>
    <x v="122"/>
    <m/>
    <m/>
    <m/>
    <m/>
    <m/>
    <m/>
    <m/>
    <m/>
    <m/>
    <m/>
    <m/>
    <m/>
    <m/>
    <m/>
    <m/>
    <m/>
    <m/>
    <m/>
    <m/>
    <m/>
    <m/>
    <m/>
    <m/>
    <m/>
    <m/>
    <m/>
    <m/>
    <m/>
    <m/>
    <s v="户外投放（非地产）"/>
    <s v="地铁"/>
    <s v="投放费用"/>
    <n v="118542"/>
    <s v="2018年8月27日-9月16日"/>
    <m/>
    <s v="南京地铁德高广告有限公司"/>
    <s v="102"/>
    <s v="新街口21号品牌通道广告发布"/>
    <m/>
    <b v="1"/>
    <b v="1"/>
  </r>
  <r>
    <n v="139"/>
    <s v="孙昊辉"/>
    <x v="122"/>
    <m/>
    <m/>
    <m/>
    <m/>
    <m/>
    <m/>
    <m/>
    <m/>
    <m/>
    <m/>
    <m/>
    <m/>
    <m/>
    <m/>
    <m/>
    <m/>
    <m/>
    <m/>
    <m/>
    <m/>
    <m/>
    <m/>
    <m/>
    <m/>
    <m/>
    <m/>
    <m/>
    <m/>
    <m/>
    <s v="户外投放（非地产）"/>
    <s v="地铁"/>
    <s v="制作费用"/>
    <n v="31458"/>
    <d v="2018-08-01T00:00:00"/>
    <m/>
    <s v="南京地铁德高广告有限公司"/>
    <s v="10219Genr1808154"/>
    <s v="新街口21号品牌通道广告制作"/>
    <m/>
    <b v="1"/>
    <b v="1"/>
  </r>
  <r>
    <n v="139"/>
    <s v="孙昊辉"/>
    <x v="122"/>
    <m/>
    <m/>
    <m/>
    <m/>
    <m/>
    <m/>
    <m/>
    <m/>
    <m/>
    <m/>
    <m/>
    <m/>
    <m/>
    <m/>
    <m/>
    <m/>
    <m/>
    <m/>
    <m/>
    <m/>
    <m/>
    <m/>
    <m/>
    <m/>
    <m/>
    <m/>
    <m/>
    <m/>
    <m/>
    <s v="线上素材制作"/>
    <s v="视频拍摄"/>
    <s v="公司"/>
    <n v="19000"/>
    <m/>
    <m/>
    <s v="北京凝聚众志营销策划有限公司"/>
    <s v="102无合同"/>
    <m/>
    <m/>
    <b v="1"/>
    <b v="1"/>
  </r>
  <r>
    <n v="140"/>
    <s v="储凡"/>
    <x v="123"/>
    <s v="033968"/>
    <m/>
    <m/>
    <m/>
    <m/>
    <m/>
    <m/>
    <m/>
    <n v="0.16"/>
    <s v="否"/>
    <s v="是"/>
    <n v="4504800"/>
    <m/>
    <m/>
    <m/>
    <m/>
    <m/>
    <m/>
    <m/>
    <m/>
    <m/>
    <m/>
    <m/>
    <m/>
    <s v="产品成本-广告营销服务费用"/>
    <s v="华东销售中心"/>
    <m/>
    <n v="0.56816"/>
    <m/>
    <s v="线下活动（非地产）"/>
    <s v="场地租赁"/>
    <m/>
    <n v="60000"/>
    <d v="2018-10-26T00:00:00"/>
    <d v="2018-10-26T00:00:00"/>
    <s v="杭州华溥实业有限公司凯悦酒店分公司"/>
    <s v="10519Genr1810066"/>
    <s v="场地，杭州凯悦酒店"/>
    <m/>
    <b v="0"/>
    <b v="0"/>
  </r>
  <r>
    <n v="140"/>
    <s v="储凡"/>
    <x v="123"/>
    <m/>
    <m/>
    <m/>
    <m/>
    <m/>
    <m/>
    <m/>
    <m/>
    <m/>
    <m/>
    <m/>
    <m/>
    <m/>
    <m/>
    <m/>
    <m/>
    <m/>
    <m/>
    <m/>
    <m/>
    <m/>
    <m/>
    <m/>
    <m/>
    <m/>
    <m/>
    <m/>
    <m/>
    <m/>
    <s v="线下活动（非地产）"/>
    <s v="场地租赁"/>
    <m/>
    <n v="31343"/>
    <m/>
    <m/>
    <s v="凝聚众智营销策划有限公司"/>
    <s v="10519Genr1812094"/>
    <s v="场地取消违约金上海"/>
    <m/>
    <b v="1"/>
    <b v="1"/>
  </r>
  <r>
    <n v="140"/>
    <s v="储凡"/>
    <x v="123"/>
    <m/>
    <m/>
    <m/>
    <m/>
    <m/>
    <m/>
    <m/>
    <m/>
    <m/>
    <m/>
    <m/>
    <m/>
    <m/>
    <m/>
    <m/>
    <m/>
    <m/>
    <m/>
    <m/>
    <m/>
    <m/>
    <m/>
    <m/>
    <m/>
    <m/>
    <m/>
    <m/>
    <m/>
    <m/>
    <s v="明星/嘉宾邀请"/>
    <s v="陆川"/>
    <m/>
    <n v="1284000"/>
    <d v="2018-10-23T00:00:00"/>
    <d v="2018-10-23T00:00:00"/>
    <s v="东台市影视文化工作室"/>
    <s v="10519Genr1810069"/>
    <s v="陆川出席活动，并作为微电影总监制"/>
    <m/>
    <b v="1"/>
    <b v="1"/>
  </r>
  <r>
    <n v="140"/>
    <s v="储凡"/>
    <x v="123"/>
    <m/>
    <m/>
    <m/>
    <m/>
    <m/>
    <m/>
    <m/>
    <m/>
    <m/>
    <m/>
    <m/>
    <m/>
    <m/>
    <m/>
    <m/>
    <m/>
    <m/>
    <m/>
    <m/>
    <m/>
    <m/>
    <m/>
    <m/>
    <m/>
    <m/>
    <m/>
    <m/>
    <m/>
    <m/>
    <s v="户外投放（非地产）"/>
    <s v="其他"/>
    <m/>
    <n v="346666"/>
    <d v="2018-11-01T00:00:00"/>
    <d v="2018-11-14T00:00:00"/>
    <s v="天津万达传媒有限公司"/>
    <s v="105"/>
    <s v="电影映前广告发布"/>
    <m/>
    <b v="1"/>
    <b v="1"/>
  </r>
  <r>
    <n v="140"/>
    <s v="储凡"/>
    <x v="123"/>
    <m/>
    <m/>
    <m/>
    <m/>
    <m/>
    <m/>
    <m/>
    <m/>
    <m/>
    <m/>
    <m/>
    <m/>
    <m/>
    <m/>
    <m/>
    <m/>
    <m/>
    <m/>
    <m/>
    <m/>
    <m/>
    <m/>
    <m/>
    <m/>
    <m/>
    <m/>
    <m/>
    <m/>
    <m/>
    <s v="商品采购"/>
    <s v="活动物料"/>
    <s v="其他物料"/>
    <n v="150000"/>
    <d v="2018-10-01T00:00:00"/>
    <d v="2018-10-26T00:00:00"/>
    <s v="北京赛格盛世数码科技有限公司"/>
    <s v="10519Genr1811074"/>
    <s v="闪迪U盘定制，5000个，按活动物料走。"/>
    <m/>
    <b v="1"/>
    <b v="1"/>
  </r>
  <r>
    <n v="140"/>
    <s v="储凡"/>
    <x v="123"/>
    <m/>
    <m/>
    <m/>
    <m/>
    <m/>
    <m/>
    <m/>
    <m/>
    <m/>
    <m/>
    <m/>
    <m/>
    <m/>
    <m/>
    <m/>
    <m/>
    <m/>
    <m/>
    <m/>
    <m/>
    <m/>
    <m/>
    <m/>
    <m/>
    <m/>
    <m/>
    <m/>
    <m/>
    <m/>
    <s v="线下活动（非地产）"/>
    <s v="会场搭建及服务"/>
    <m/>
    <n v="711000"/>
    <d v="2018-10-26T00:00:00"/>
    <d v="2018-11-07T00:00:00"/>
    <s v="北京诺金文化传媒有限公司"/>
    <s v="10519Genr1812090"/>
    <s v="发布会执行"/>
    <m/>
    <b v="1"/>
    <b v="1"/>
  </r>
  <r>
    <n v="140"/>
    <s v="储凡"/>
    <x v="123"/>
    <m/>
    <m/>
    <m/>
    <m/>
    <m/>
    <m/>
    <m/>
    <m/>
    <m/>
    <m/>
    <m/>
    <m/>
    <m/>
    <m/>
    <m/>
    <m/>
    <m/>
    <m/>
    <m/>
    <m/>
    <m/>
    <m/>
    <m/>
    <m/>
    <m/>
    <m/>
    <m/>
    <m/>
    <m/>
    <s v="线上传播（非地产）"/>
    <s v="KOL发稿"/>
    <s v="公司"/>
    <n v="380000"/>
    <d v="2018-10-26T00:00:00"/>
    <d v="2018-10-31T00:00:00"/>
    <s v="北京金狐互动公关顾问有限公司"/>
    <s v="10519Genr1812088"/>
    <s v="前期传播投放，提供阅读量"/>
    <m/>
    <b v="1"/>
    <b v="1"/>
  </r>
  <r>
    <n v="140"/>
    <s v="储凡"/>
    <x v="123"/>
    <m/>
    <m/>
    <m/>
    <m/>
    <m/>
    <m/>
    <m/>
    <m/>
    <m/>
    <m/>
    <m/>
    <m/>
    <m/>
    <m/>
    <m/>
    <m/>
    <m/>
    <m/>
    <m/>
    <m/>
    <m/>
    <m/>
    <m/>
    <m/>
    <m/>
    <m/>
    <m/>
    <m/>
    <m/>
    <s v="线上素材制作"/>
    <s v="视频拍摄"/>
    <s v="公司"/>
    <n v="747000"/>
    <d v="2018-10-20T00:00:00"/>
    <d v="2018-11-20T00:00:00"/>
    <s v="威普视觉文化传媒（北京）有限公司"/>
    <s v="10519Genr1812086"/>
    <s v="微电影拍摄制作及捐赠拍摄，总结视频还没有出。"/>
    <m/>
    <b v="1"/>
    <b v="1"/>
  </r>
  <r>
    <n v="140"/>
    <s v="储凡"/>
    <x v="123"/>
    <m/>
    <m/>
    <m/>
    <m/>
    <m/>
    <m/>
    <m/>
    <m/>
    <m/>
    <m/>
    <m/>
    <m/>
    <m/>
    <m/>
    <m/>
    <m/>
    <m/>
    <m/>
    <m/>
    <m/>
    <m/>
    <m/>
    <m/>
    <m/>
    <m/>
    <m/>
    <m/>
    <m/>
    <m/>
    <s v="线上传播（非地产）"/>
    <s v="KOL发稿"/>
    <s v="公司"/>
    <n v="219596"/>
    <d v="2017-10-22T00:00:00"/>
    <d v="2018-11-30T00:00:00"/>
    <s v="北京心联广告有限公司"/>
    <s v="10519Genr1811084"/>
    <m/>
    <m/>
    <b v="1"/>
    <b v="1"/>
  </r>
  <r>
    <n v="140"/>
    <s v="储凡"/>
    <x v="123"/>
    <m/>
    <m/>
    <m/>
    <m/>
    <m/>
    <m/>
    <m/>
    <m/>
    <m/>
    <m/>
    <m/>
    <m/>
    <m/>
    <m/>
    <m/>
    <m/>
    <m/>
    <m/>
    <m/>
    <m/>
    <m/>
    <m/>
    <m/>
    <m/>
    <m/>
    <m/>
    <m/>
    <m/>
    <m/>
    <s v="户外投放（非地产）"/>
    <s v="机场"/>
    <s v="制作费用"/>
    <n v="11970"/>
    <m/>
    <m/>
    <s v="北京首都机场广告有限公司"/>
    <s v="105无合同"/>
    <m/>
    <m/>
    <b v="1"/>
    <b v="1"/>
  </r>
  <r>
    <n v="141"/>
    <s v="徐放"/>
    <x v="124"/>
    <s v="034198"/>
    <m/>
    <m/>
    <m/>
    <m/>
    <m/>
    <m/>
    <m/>
    <n v="0.26"/>
    <s v="是"/>
    <s v="是"/>
    <n v="3600000"/>
    <m/>
    <m/>
    <m/>
    <m/>
    <m/>
    <m/>
    <m/>
    <m/>
    <m/>
    <m/>
    <m/>
    <m/>
    <s v="产品成本-广告营销服务费用"/>
    <s v="华南销售中心"/>
    <m/>
    <n v="0.62929999999999997"/>
    <m/>
    <s v="明星/嘉宾邀请"/>
    <s v="莫小奇"/>
    <m/>
    <n v="160800"/>
    <d v="2018-08-12T00:00:00"/>
    <d v="2018-08-12T00:00:00"/>
    <s v="北京星座女神文化传媒有限公司"/>
    <s v="105"/>
    <s v="深圳站-莫小奇 （本名：王萌萌）参加活动"/>
    <m/>
    <b v="0"/>
    <b v="0"/>
  </r>
  <r>
    <n v="141"/>
    <s v="徐放"/>
    <x v="124"/>
    <m/>
    <m/>
    <m/>
    <m/>
    <m/>
    <m/>
    <m/>
    <m/>
    <m/>
    <m/>
    <m/>
    <m/>
    <m/>
    <m/>
    <m/>
    <m/>
    <m/>
    <m/>
    <m/>
    <m/>
    <m/>
    <m/>
    <m/>
    <m/>
    <m/>
    <m/>
    <m/>
    <m/>
    <m/>
    <s v="明星/嘉宾邀请"/>
    <s v="王晓晨"/>
    <m/>
    <n v="444445"/>
    <d v="2018-08-19T00:00:00"/>
    <d v="2018-08-19T00:00:00"/>
    <s v="长兴挽鑫阁影视文化工作室"/>
    <s v="10519Genr1808041"/>
    <s v="西安站-王晓晨，参加活动"/>
    <m/>
    <b v="1"/>
    <b v="1"/>
  </r>
  <r>
    <n v="141"/>
    <s v="徐放"/>
    <x v="124"/>
    <m/>
    <m/>
    <m/>
    <m/>
    <m/>
    <m/>
    <m/>
    <m/>
    <m/>
    <m/>
    <m/>
    <m/>
    <m/>
    <m/>
    <m/>
    <m/>
    <m/>
    <m/>
    <m/>
    <m/>
    <m/>
    <m/>
    <m/>
    <m/>
    <m/>
    <m/>
    <m/>
    <m/>
    <m/>
    <s v="线上传播（非地产）"/>
    <s v="粉丝头条"/>
    <m/>
    <n v="38077.620000000003"/>
    <d v="2018-08-19T00:00:00"/>
    <d v="2018-08-19T00:00:00"/>
    <s v="北京银河高宇广告有限公司"/>
    <s v="105"/>
    <s v="西安站-王晓晨微博粉丝头条"/>
    <m/>
    <b v="1"/>
    <b v="1"/>
  </r>
  <r>
    <n v="141"/>
    <s v="徐放"/>
    <x v="124"/>
    <m/>
    <m/>
    <m/>
    <m/>
    <m/>
    <m/>
    <m/>
    <m/>
    <m/>
    <m/>
    <m/>
    <m/>
    <m/>
    <m/>
    <m/>
    <m/>
    <m/>
    <m/>
    <m/>
    <m/>
    <m/>
    <m/>
    <m/>
    <m/>
    <m/>
    <m/>
    <m/>
    <m/>
    <m/>
    <s v="明星/嘉宾邀请"/>
    <s v="郑智"/>
    <m/>
    <n v="550000"/>
    <d v="2018-08-26T00:00:00"/>
    <d v="2018-08-26T00:00:00"/>
    <s v="北京盛唐芷歌文化传媒有限公司"/>
    <s v="105"/>
    <s v="杭州站-郑智"/>
    <m/>
    <b v="1"/>
    <b v="1"/>
  </r>
  <r>
    <n v="141"/>
    <s v="徐放"/>
    <x v="124"/>
    <m/>
    <m/>
    <m/>
    <m/>
    <m/>
    <m/>
    <m/>
    <m/>
    <m/>
    <m/>
    <m/>
    <m/>
    <m/>
    <m/>
    <m/>
    <m/>
    <m/>
    <m/>
    <m/>
    <m/>
    <m/>
    <m/>
    <m/>
    <m/>
    <m/>
    <m/>
    <m/>
    <m/>
    <m/>
    <s v="线下活动（非地产）"/>
    <s v="会场搭建及服务"/>
    <m/>
    <n v="475000"/>
    <d v="2018-08-26T00:00:00"/>
    <d v="2018-08-26T00:00:00"/>
    <s v="燊易（广州）广告有限公司"/>
    <s v="105"/>
    <s v="杭州站-搭建"/>
    <m/>
    <b v="1"/>
    <b v="1"/>
  </r>
  <r>
    <n v="141"/>
    <s v="徐放"/>
    <x v="124"/>
    <m/>
    <m/>
    <m/>
    <m/>
    <m/>
    <m/>
    <m/>
    <m/>
    <m/>
    <m/>
    <m/>
    <m/>
    <m/>
    <m/>
    <m/>
    <m/>
    <m/>
    <m/>
    <m/>
    <m/>
    <m/>
    <m/>
    <m/>
    <m/>
    <m/>
    <m/>
    <m/>
    <m/>
    <m/>
    <s v="线下活动（非地产）"/>
    <s v="会场搭建及服务"/>
    <m/>
    <n v="675000"/>
    <d v="2018-08-12T00:00:00"/>
    <d v="2018-08-12T00:00:00"/>
    <s v="燊易（广州）广告有限公司"/>
    <s v="10519Genr1810055"/>
    <s v="深圳站-搭建"/>
    <m/>
    <b v="1"/>
    <b v="1"/>
  </r>
  <r>
    <n v="141"/>
    <s v="徐放"/>
    <x v="124"/>
    <m/>
    <m/>
    <m/>
    <m/>
    <m/>
    <m/>
    <m/>
    <m/>
    <m/>
    <m/>
    <m/>
    <m/>
    <m/>
    <m/>
    <m/>
    <m/>
    <m/>
    <m/>
    <m/>
    <m/>
    <m/>
    <m/>
    <m/>
    <m/>
    <m/>
    <m/>
    <m/>
    <m/>
    <m/>
    <s v="线下活动（非地产）"/>
    <s v="会场搭建及服务"/>
    <m/>
    <n v="670000"/>
    <d v="2018-08-19T00:00:00"/>
    <d v="2018-08-19T00:00:00"/>
    <s v="燊易（广州）广告有限公司"/>
    <s v="10519Genr1810050"/>
    <s v="西安站-搭建"/>
    <m/>
    <b v="1"/>
    <b v="1"/>
  </r>
  <r>
    <n v="141"/>
    <s v="徐放"/>
    <x v="124"/>
    <m/>
    <m/>
    <m/>
    <m/>
    <m/>
    <m/>
    <m/>
    <m/>
    <m/>
    <m/>
    <m/>
    <m/>
    <m/>
    <m/>
    <m/>
    <m/>
    <m/>
    <m/>
    <m/>
    <m/>
    <m/>
    <m/>
    <m/>
    <m/>
    <m/>
    <m/>
    <m/>
    <m/>
    <m/>
    <s v="线下活动（非地产）"/>
    <s v="会场搭建及服务"/>
    <m/>
    <n v="535000"/>
    <d v="2018-09-02T00:00:00"/>
    <d v="2018-09-02T00:00:00"/>
    <s v="燊易（广州）广告有限公司"/>
    <s v="105"/>
    <s v="重庆站-搭建"/>
    <m/>
    <b v="1"/>
    <b v="1"/>
  </r>
  <r>
    <n v="141"/>
    <s v="徐放"/>
    <x v="124"/>
    <m/>
    <m/>
    <m/>
    <m/>
    <m/>
    <m/>
    <m/>
    <m/>
    <m/>
    <m/>
    <m/>
    <m/>
    <m/>
    <m/>
    <m/>
    <m/>
    <m/>
    <m/>
    <m/>
    <m/>
    <m/>
    <m/>
    <m/>
    <m/>
    <m/>
    <m/>
    <m/>
    <m/>
    <m/>
    <s v="商品采购"/>
    <s v="礼品"/>
    <s v="严选礼品"/>
    <n v="28682.5"/>
    <m/>
    <m/>
    <s v="严选"/>
    <s v="105"/>
    <m/>
    <m/>
    <b v="1"/>
    <b v="1"/>
  </r>
  <r>
    <n v="142"/>
    <s v="熊倩"/>
    <x v="125"/>
    <s v="034299"/>
    <m/>
    <m/>
    <m/>
    <m/>
    <m/>
    <m/>
    <m/>
    <n v="0.24"/>
    <s v="是"/>
    <s v="是"/>
    <n v="127650"/>
    <m/>
    <m/>
    <m/>
    <m/>
    <m/>
    <m/>
    <m/>
    <m/>
    <m/>
    <m/>
    <m/>
    <m/>
    <s v="产品成本-广告营销服务费用"/>
    <s v="华南销售中心"/>
    <m/>
    <n v="0.39979999999999999"/>
    <m/>
    <s v="线上素材制作"/>
    <s v="配音"/>
    <s v="公司"/>
    <n v="99475"/>
    <d v="2018-08-21T00:00:00"/>
    <m/>
    <s v="北京凝聚众智营销策划有限公司"/>
    <s v="10519Genr1809048"/>
    <s v="大锤，王三三配音，王三三"/>
    <m/>
    <b v="0"/>
    <b v="0"/>
  </r>
  <r>
    <n v="143"/>
    <s v="赖沛健"/>
    <x v="126"/>
    <s v="034520"/>
    <m/>
    <m/>
    <m/>
    <m/>
    <m/>
    <m/>
    <m/>
    <n v="0.18"/>
    <s v="是"/>
    <s v="是"/>
    <n v="2192894"/>
    <m/>
    <m/>
    <m/>
    <m/>
    <m/>
    <m/>
    <m/>
    <m/>
    <m/>
    <m/>
    <m/>
    <m/>
    <s v="产品成本-广告营销服务费用"/>
    <s v="华南销售中心"/>
    <m/>
    <n v="0.60852290273793108"/>
    <m/>
    <s v="线下活动（非地产）"/>
    <s v="会场搭建及服务"/>
    <m/>
    <n v="105000"/>
    <d v="2018-12-19T00:00:00"/>
    <d v="2018-12-19T00:00:00"/>
    <s v="北京凝聚众智营销策划有限公司"/>
    <s v="107"/>
    <s v="live计划，搭建"/>
    <m/>
    <b v="0"/>
    <b v="0"/>
  </r>
  <r>
    <n v="145"/>
    <s v="李一飞"/>
    <x v="127"/>
    <s v="034448、035098"/>
    <m/>
    <m/>
    <m/>
    <m/>
    <m/>
    <m/>
    <m/>
    <n v="0.23"/>
    <s v="否"/>
    <s v="是"/>
    <n v="2200000"/>
    <m/>
    <m/>
    <m/>
    <m/>
    <m/>
    <m/>
    <m/>
    <m/>
    <m/>
    <m/>
    <m/>
    <m/>
    <s v="产品成本-广告营销服务费用"/>
    <s v="华北销售中心"/>
    <m/>
    <n v="0.59317285714285717"/>
    <m/>
    <s v="线下活动（非地产）"/>
    <s v="会场搭建及服务"/>
    <m/>
    <n v="620000"/>
    <d v="2018-09-08T00:00:00"/>
    <d v="2018-09-08T00:00:00"/>
    <s v="北京诺金文化传媒有限公司"/>
    <s v="102"/>
    <s v="上海站，搭建"/>
    <m/>
    <b v="0"/>
    <b v="0"/>
  </r>
  <r>
    <n v="145"/>
    <s v="李一飞"/>
    <x v="127"/>
    <m/>
    <m/>
    <m/>
    <m/>
    <m/>
    <m/>
    <m/>
    <m/>
    <m/>
    <m/>
    <m/>
    <m/>
    <m/>
    <m/>
    <m/>
    <m/>
    <m/>
    <m/>
    <m/>
    <m/>
    <m/>
    <m/>
    <m/>
    <m/>
    <m/>
    <m/>
    <m/>
    <m/>
    <m/>
    <s v="线上素材制作"/>
    <s v="视频拍摄"/>
    <s v="公司"/>
    <n v="90000"/>
    <d v="2018-09-08T00:00:00"/>
    <d v="2018-09-08T00:00:00"/>
    <s v="威普视觉文化传媒（北京）有限公司"/>
    <s v="10219Genr1812224"/>
    <s v="上海站，拍摄"/>
    <m/>
    <b v="1"/>
    <b v="1"/>
  </r>
  <r>
    <n v="145"/>
    <s v="李一飞"/>
    <x v="127"/>
    <m/>
    <m/>
    <m/>
    <m/>
    <m/>
    <m/>
    <m/>
    <m/>
    <m/>
    <m/>
    <m/>
    <m/>
    <m/>
    <m/>
    <m/>
    <m/>
    <m/>
    <m/>
    <m/>
    <m/>
    <m/>
    <m/>
    <m/>
    <m/>
    <m/>
    <m/>
    <m/>
    <m/>
    <m/>
    <s v="线下活动（非地产）"/>
    <s v="场地租赁"/>
    <m/>
    <n v="282000"/>
    <d v="2018-09-08T00:00:00"/>
    <d v="2018-09-08T00:00:00"/>
    <s v="上海新陆一房地产有限公司浦东丽思卡尔顿酒店"/>
    <s v="102"/>
    <s v="上海站，场地"/>
    <m/>
    <b v="1"/>
    <b v="1"/>
  </r>
  <r>
    <n v="145"/>
    <s v="李一飞"/>
    <x v="127"/>
    <m/>
    <m/>
    <m/>
    <m/>
    <m/>
    <m/>
    <m/>
    <m/>
    <m/>
    <m/>
    <m/>
    <m/>
    <m/>
    <m/>
    <m/>
    <m/>
    <m/>
    <m/>
    <m/>
    <m/>
    <m/>
    <m/>
    <m/>
    <m/>
    <m/>
    <m/>
    <m/>
    <m/>
    <m/>
    <s v="线下活动（非地产）"/>
    <s v="场地租赁"/>
    <m/>
    <n v="161200"/>
    <d v="2018-10-13T00:00:00"/>
    <d v="2018-10-13T00:00:00"/>
    <s v="香格里拉大酒店（成都）有限公司"/>
    <s v="10219Genr1811218"/>
    <s v="成都站，场地"/>
    <m/>
    <b v="1"/>
    <b v="1"/>
  </r>
  <r>
    <n v="145"/>
    <s v="李一飞"/>
    <x v="127"/>
    <m/>
    <m/>
    <m/>
    <m/>
    <m/>
    <m/>
    <m/>
    <m/>
    <m/>
    <m/>
    <m/>
    <m/>
    <m/>
    <m/>
    <m/>
    <m/>
    <m/>
    <m/>
    <m/>
    <m/>
    <m/>
    <m/>
    <m/>
    <m/>
    <m/>
    <m/>
    <m/>
    <m/>
    <m/>
    <s v="线下活动（非地产）"/>
    <s v="会场搭建及服务"/>
    <m/>
    <n v="850000"/>
    <d v="2018-10-13T00:00:00"/>
    <d v="2018-10-13T00:00:00"/>
    <s v="北京诺金文化传媒有限公司"/>
    <s v="102"/>
    <s v="成都站，搭建"/>
    <m/>
    <b v="1"/>
    <b v="1"/>
  </r>
  <r>
    <n v="146"/>
    <s v="郭兴华"/>
    <x v="128"/>
    <s v="033310"/>
    <m/>
    <m/>
    <m/>
    <m/>
    <m/>
    <m/>
    <m/>
    <n v="0.23"/>
    <s v="否"/>
    <s v="是"/>
    <n v="41900"/>
    <m/>
    <m/>
    <m/>
    <m/>
    <m/>
    <m/>
    <m/>
    <m/>
    <m/>
    <m/>
    <m/>
    <m/>
    <s v="产品成本-广告营销服务费用"/>
    <s v="华东销售中心"/>
    <m/>
    <n v="0.28482843662758234"/>
    <m/>
    <s v="商品采购"/>
    <s v="礼品"/>
    <s v="其他礼品"/>
    <n v="41900"/>
    <m/>
    <m/>
    <m/>
    <s v="102无合同"/>
    <s v="戴森除螨仪"/>
    <m/>
    <b v="0"/>
    <b v="0"/>
  </r>
  <r>
    <n v="147"/>
    <s v="李一飞"/>
    <x v="129"/>
    <s v="034621、034622"/>
    <m/>
    <m/>
    <m/>
    <m/>
    <m/>
    <m/>
    <m/>
    <n v="0.26"/>
    <s v="否"/>
    <s v="是"/>
    <n v="1960000"/>
    <m/>
    <m/>
    <m/>
    <m/>
    <m/>
    <m/>
    <m/>
    <m/>
    <m/>
    <m/>
    <m/>
    <m/>
    <s v="产品成本-广告营销服务费用"/>
    <s v="华北销售中心"/>
    <m/>
    <n v="0.63512666666666662"/>
    <m/>
    <s v="明星/嘉宾邀请"/>
    <s v="魏坤琳"/>
    <m/>
    <n v="350000"/>
    <d v="2018-12-01T00:00:00"/>
    <d v="2018-12-31T00:00:00"/>
    <s v="欢喜文化传媒东台工作室"/>
    <s v="10719Genr1812083"/>
    <s v="魏坤琳公开课演讲"/>
    <m/>
    <b v="0"/>
    <b v="0"/>
  </r>
  <r>
    <n v="147"/>
    <s v="李一飞"/>
    <x v="129"/>
    <m/>
    <m/>
    <m/>
    <m/>
    <m/>
    <m/>
    <m/>
    <m/>
    <m/>
    <m/>
    <m/>
    <m/>
    <m/>
    <m/>
    <m/>
    <m/>
    <m/>
    <m/>
    <m/>
    <m/>
    <m/>
    <m/>
    <m/>
    <m/>
    <m/>
    <m/>
    <m/>
    <m/>
    <m/>
    <s v="明星/嘉宾邀请"/>
    <s v="韩宇"/>
    <m/>
    <n v="310000"/>
    <d v="2018-09-27T00:00:00"/>
    <d v="2018-09-27T00:00:00"/>
    <s v="上海胖宇舞蹈工作室"/>
    <s v="10719Genr1810069"/>
    <s v="成都站，韩宇，公开课演讲"/>
    <m/>
    <b v="1"/>
    <b v="1"/>
  </r>
  <r>
    <n v="147"/>
    <s v="李一飞"/>
    <x v="129"/>
    <m/>
    <m/>
    <m/>
    <m/>
    <m/>
    <m/>
    <m/>
    <m/>
    <m/>
    <m/>
    <m/>
    <m/>
    <m/>
    <m/>
    <m/>
    <m/>
    <m/>
    <m/>
    <m/>
    <m/>
    <m/>
    <m/>
    <m/>
    <m/>
    <m/>
    <m/>
    <m/>
    <m/>
    <m/>
    <s v="线下活动（非地产）"/>
    <s v="会场搭建及服务"/>
    <m/>
    <n v="840000"/>
    <d v="2018-09-27T00:00:00"/>
    <d v="2018-09-27T00:00:00"/>
    <s v="广州燊易广告有限公司"/>
    <s v="107A201901000039"/>
    <s v="成都站，搭建"/>
    <m/>
    <b v="1"/>
    <b v="1"/>
  </r>
  <r>
    <n v="147"/>
    <s v="李一飞"/>
    <x v="129"/>
    <m/>
    <m/>
    <m/>
    <m/>
    <m/>
    <m/>
    <m/>
    <m/>
    <m/>
    <m/>
    <m/>
    <m/>
    <m/>
    <m/>
    <m/>
    <m/>
    <m/>
    <m/>
    <m/>
    <m/>
    <m/>
    <m/>
    <m/>
    <m/>
    <m/>
    <m/>
    <m/>
    <m/>
    <m/>
    <s v="商品采购"/>
    <s v="礼品"/>
    <s v="严选礼品"/>
    <n v="35852.1"/>
    <m/>
    <m/>
    <s v="严选"/>
    <s v="102"/>
    <s v="严选礼品"/>
    <m/>
    <b v="1"/>
    <b v="1"/>
  </r>
  <r>
    <n v="147"/>
    <s v="李一飞"/>
    <x v="129"/>
    <m/>
    <m/>
    <m/>
    <m/>
    <m/>
    <m/>
    <m/>
    <m/>
    <m/>
    <m/>
    <m/>
    <m/>
    <m/>
    <m/>
    <m/>
    <m/>
    <m/>
    <m/>
    <m/>
    <m/>
    <m/>
    <m/>
    <m/>
    <m/>
    <m/>
    <m/>
    <m/>
    <m/>
    <m/>
    <s v="线下活动（非地产）"/>
    <s v="会场搭建及服务"/>
    <m/>
    <n v="60000"/>
    <d v="2018-09-27T00:00:00"/>
    <d v="2018-10-19T00:00:00"/>
    <s v="北京诺金文化传媒有限公司"/>
    <s v="10219Genr1812223"/>
    <m/>
    <m/>
    <b v="1"/>
    <b v="1"/>
  </r>
  <r>
    <n v="148"/>
    <s v="植嘉麟"/>
    <x v="130"/>
    <s v="034790、035175"/>
    <m/>
    <m/>
    <m/>
    <m/>
    <m/>
    <m/>
    <m/>
    <n v="0.12"/>
    <s v="否"/>
    <s v="是"/>
    <n v="30210"/>
    <m/>
    <m/>
    <m/>
    <m/>
    <m/>
    <m/>
    <m/>
    <m/>
    <m/>
    <m/>
    <m/>
    <m/>
    <s v="产品成本-广告营销服务费用"/>
    <s v="华南销售中心"/>
    <m/>
    <n v="0.19532467379473722"/>
    <m/>
    <s v="线上素材制作"/>
    <s v="H5制作"/>
    <s v="公司"/>
    <n v="19880"/>
    <d v="2018-09-09T00:00:00"/>
    <d v="2018-09-30T00:00:00"/>
    <s v="凝聚众智营销策划有限公司"/>
    <s v="102无合同"/>
    <s v="H5插画设计。"/>
    <m/>
    <b v="0"/>
    <b v="0"/>
  </r>
  <r>
    <n v="148"/>
    <s v="植嘉麟"/>
    <x v="130"/>
    <m/>
    <m/>
    <m/>
    <m/>
    <m/>
    <m/>
    <m/>
    <m/>
    <m/>
    <m/>
    <m/>
    <m/>
    <m/>
    <m/>
    <m/>
    <m/>
    <m/>
    <m/>
    <m/>
    <m/>
    <m/>
    <m/>
    <m/>
    <m/>
    <m/>
    <m/>
    <m/>
    <m/>
    <m/>
    <s v="线上素材制作"/>
    <s v="H5制作"/>
    <m/>
    <n v="4600"/>
    <d v="2018-09-09T00:00:00"/>
    <d v="2018-09-30T00:00:00"/>
    <s v="迪士尼门票"/>
    <s v="102"/>
    <m/>
    <m/>
    <b v="1"/>
    <b v="1"/>
  </r>
  <r>
    <n v="149"/>
    <s v="付杨"/>
    <x v="131"/>
    <s v="034401"/>
    <m/>
    <m/>
    <m/>
    <m/>
    <m/>
    <m/>
    <m/>
    <n v="0.36133852972232106"/>
    <s v="否"/>
    <s v="是"/>
    <n v="3710"/>
    <m/>
    <m/>
    <m/>
    <m/>
    <m/>
    <m/>
    <m/>
    <m/>
    <m/>
    <m/>
    <m/>
    <m/>
    <s v="产品成本-广告营销服务费用"/>
    <s v="华北销售中心"/>
    <m/>
    <n v="4.2339333933393355E-2"/>
    <m/>
    <s v="线上传播（非地产）"/>
    <s v="KOL发稿"/>
    <s v="公司"/>
    <n v="3000"/>
    <d v="2018-10-07T00:00:00"/>
    <d v="2018-11-10T00:00:00"/>
    <s v="蓝色光标（天津）移动互联科技有限公司"/>
    <s v="102"/>
    <s v="撰稿&amp;发布"/>
    <m/>
    <b v="0"/>
    <b v="0"/>
  </r>
  <r>
    <n v="150"/>
    <s v="孙昊辉"/>
    <x v="132"/>
    <s v="034259"/>
    <m/>
    <m/>
    <m/>
    <m/>
    <m/>
    <m/>
    <m/>
    <n v="0.21"/>
    <s v="否"/>
    <s v="是"/>
    <n v="174000"/>
    <m/>
    <m/>
    <m/>
    <m/>
    <m/>
    <m/>
    <m/>
    <m/>
    <m/>
    <m/>
    <m/>
    <m/>
    <s v="产品成本-广告营销服务费用"/>
    <s v="华东销售中心"/>
    <m/>
    <n v="0.32780999999999999"/>
    <m/>
    <s v="线下活动（非地产）"/>
    <s v="看车团"/>
    <m/>
    <n v="42000"/>
    <d v="2018-09-15T00:00:00"/>
    <d v="2018-09-15T00:00:00"/>
    <s v="深圳市梵天管理咨询有限公司"/>
    <s v="10219Genr1810184"/>
    <s v="北京看车团，40个，3个成交。"/>
    <m/>
    <b v="0"/>
    <b v="0"/>
  </r>
  <r>
    <n v="150"/>
    <s v="孙昊辉"/>
    <x v="132"/>
    <m/>
    <m/>
    <m/>
    <m/>
    <m/>
    <m/>
    <m/>
    <m/>
    <m/>
    <m/>
    <m/>
    <m/>
    <m/>
    <m/>
    <m/>
    <m/>
    <m/>
    <m/>
    <m/>
    <m/>
    <m/>
    <m/>
    <m/>
    <m/>
    <m/>
    <m/>
    <m/>
    <m/>
    <m/>
    <s v="线下活动（非地产）"/>
    <s v="看车团"/>
    <m/>
    <n v="42000"/>
    <d v="2018-09-15T00:00:00"/>
    <d v="2018-09-15T00:00:00"/>
    <s v="上海添驰广告传媒有限公司"/>
    <s v="10219Genr1810182"/>
    <s v="上海看车团，40个到店，3个成交"/>
    <m/>
    <b v="1"/>
    <b v="1"/>
  </r>
  <r>
    <n v="150"/>
    <s v="孙昊辉"/>
    <x v="132"/>
    <m/>
    <m/>
    <m/>
    <m/>
    <m/>
    <m/>
    <m/>
    <m/>
    <m/>
    <m/>
    <m/>
    <m/>
    <m/>
    <m/>
    <m/>
    <m/>
    <m/>
    <m/>
    <m/>
    <m/>
    <m/>
    <m/>
    <m/>
    <m/>
    <m/>
    <m/>
    <m/>
    <m/>
    <m/>
    <s v="线下活动（非地产）"/>
    <s v="看车团"/>
    <m/>
    <n v="42000"/>
    <d v="2018-10-27T00:00:00"/>
    <d v="2018-10-27T00:00:00"/>
    <s v="深圳市梵天管理咨询有限公司"/>
    <s v="10219Genr1810191"/>
    <s v="广州看车团，40个到店，3个成交"/>
    <m/>
    <b v="1"/>
    <b v="1"/>
  </r>
  <r>
    <n v="150"/>
    <s v="孙昊辉"/>
    <x v="132"/>
    <m/>
    <m/>
    <m/>
    <m/>
    <m/>
    <m/>
    <m/>
    <m/>
    <m/>
    <m/>
    <m/>
    <m/>
    <m/>
    <m/>
    <m/>
    <m/>
    <m/>
    <m/>
    <m/>
    <m/>
    <m/>
    <m/>
    <m/>
    <m/>
    <m/>
    <m/>
    <m/>
    <m/>
    <m/>
    <s v="线下活动（非地产）"/>
    <s v="看车团"/>
    <m/>
    <n v="42000"/>
    <d v="2018-10-21T00:00:00"/>
    <d v="2018-10-21T00:00:00"/>
    <s v="辽宁易新盈文化传媒有限公司"/>
    <s v="10219Genr1810199"/>
    <s v="铁岭看车团"/>
    <m/>
    <b v="1"/>
    <b v="1"/>
  </r>
  <r>
    <n v="151"/>
    <s v="李一飞"/>
    <x v="133"/>
    <s v="034294、034295"/>
    <m/>
    <m/>
    <m/>
    <m/>
    <m/>
    <m/>
    <m/>
    <n v="0.19"/>
    <s v="否"/>
    <s v="是"/>
    <n v="420000"/>
    <m/>
    <m/>
    <m/>
    <m/>
    <m/>
    <m/>
    <m/>
    <m/>
    <m/>
    <m/>
    <m/>
    <m/>
    <s v="产品成本-广告营销服务费用"/>
    <s v="华北销售中心"/>
    <m/>
    <n v="0.33574384615384611"/>
    <m/>
    <s v="线上素材制作"/>
    <s v="视频拍摄"/>
    <s v="公司"/>
    <n v="153917"/>
    <d v="2018-09-10T00:00:00"/>
    <d v="2018-09-17T00:00:00"/>
    <s v="北京红视野数字科技有限公司"/>
    <s v="10219Genr1810196"/>
    <s v="视频拍摄、音乐制作"/>
    <m/>
    <b v="0"/>
    <b v="0"/>
  </r>
  <r>
    <n v="151"/>
    <s v="李一飞"/>
    <x v="133"/>
    <m/>
    <m/>
    <m/>
    <m/>
    <m/>
    <m/>
    <m/>
    <m/>
    <m/>
    <m/>
    <m/>
    <m/>
    <m/>
    <m/>
    <m/>
    <m/>
    <m/>
    <m/>
    <m/>
    <m/>
    <m/>
    <m/>
    <m/>
    <m/>
    <m/>
    <m/>
    <m/>
    <m/>
    <m/>
    <s v="线下活动（非地产）"/>
    <s v="看车团"/>
    <m/>
    <n v="42000"/>
    <d v="2018-09-15T00:00:00"/>
    <d v="2018-09-15T00:00:00"/>
    <s v="成都巨播文化传媒有限公司"/>
    <s v="10219Genr1811216"/>
    <s v="成都看车团"/>
    <m/>
    <b v="1"/>
    <b v="1"/>
  </r>
  <r>
    <n v="151"/>
    <s v="李一飞"/>
    <x v="133"/>
    <m/>
    <m/>
    <m/>
    <m/>
    <m/>
    <m/>
    <m/>
    <m/>
    <m/>
    <m/>
    <m/>
    <m/>
    <m/>
    <m/>
    <m/>
    <m/>
    <m/>
    <m/>
    <m/>
    <m/>
    <m/>
    <m/>
    <m/>
    <m/>
    <m/>
    <m/>
    <m/>
    <m/>
    <m/>
    <s v="线下活动（非地产）"/>
    <s v="看车团"/>
    <m/>
    <n v="42000"/>
    <d v="2018-10-13T00:00:00"/>
    <d v="2018-10-13T00:00:00"/>
    <s v="哈尔滨烽火天问文化传媒有限公司"/>
    <s v="10219Genr1811215"/>
    <s v="哈尔滨看车团"/>
    <m/>
    <b v="1"/>
    <b v="1"/>
  </r>
  <r>
    <n v="152"/>
    <s v="徐梦娟"/>
    <x v="134"/>
    <s v="034496、034462、033886"/>
    <m/>
    <m/>
    <m/>
    <m/>
    <m/>
    <m/>
    <m/>
    <n v="0.16"/>
    <s v="否"/>
    <s v="是"/>
    <n v="625000"/>
    <m/>
    <m/>
    <m/>
    <m/>
    <m/>
    <m/>
    <m/>
    <m/>
    <m/>
    <m/>
    <m/>
    <m/>
    <s v="产品成本-广告营销服务费用"/>
    <s v="华北销售中心"/>
    <m/>
    <n v="0.31113226962076213"/>
    <m/>
    <s v="线上传播（非地产）"/>
    <s v="KOL发稿"/>
    <s v="公司"/>
    <n v="625000"/>
    <d v="2018-08-01T00:00:00"/>
    <d v="2018-08-31T00:00:00"/>
    <s v="江西云州网络科技有限公司"/>
    <s v="102"/>
    <m/>
    <m/>
    <b v="0"/>
    <b v="0"/>
  </r>
  <r>
    <n v="153"/>
    <s v="熊倩"/>
    <x v="135"/>
    <s v="81427"/>
    <m/>
    <m/>
    <m/>
    <m/>
    <m/>
    <m/>
    <m/>
    <n v="0.25"/>
    <s v="是"/>
    <s v="是"/>
    <n v="3350600"/>
    <m/>
    <m/>
    <m/>
    <m/>
    <m/>
    <m/>
    <m/>
    <m/>
    <m/>
    <m/>
    <m/>
    <m/>
    <s v="产品成本-广告营销服务费用"/>
    <s v="华南销售中心"/>
    <m/>
    <n v="0"/>
    <m/>
    <s v="明星/嘉宾邀请"/>
    <s v="韩雪"/>
    <m/>
    <n v="420000"/>
    <d v="2018-10-01T00:00:00"/>
    <d v="2018-12-31T00:00:00"/>
    <s v="雪孩子家（上海）影视文化有限公司"/>
    <s v="105"/>
    <s v="推荐照片"/>
    <m/>
    <b v="0"/>
    <b v="0"/>
  </r>
  <r>
    <n v="153"/>
    <s v="熊倩"/>
    <x v="135"/>
    <m/>
    <m/>
    <m/>
    <m/>
    <m/>
    <m/>
    <m/>
    <m/>
    <m/>
    <m/>
    <m/>
    <m/>
    <m/>
    <m/>
    <m/>
    <m/>
    <m/>
    <m/>
    <m/>
    <m/>
    <m/>
    <m/>
    <m/>
    <m/>
    <m/>
    <m/>
    <m/>
    <m/>
    <m/>
    <s v="明星/嘉宾邀请"/>
    <s v="潘粤明"/>
    <m/>
    <n v="426000"/>
    <d v="2018-10-01T00:00:00"/>
    <d v="2018-12-31T00:00:00"/>
    <s v="象山简生映画影视文化传媒工作室"/>
    <s v="10519Genr1811073"/>
    <m/>
    <m/>
    <b v="1"/>
    <b v="1"/>
  </r>
  <r>
    <n v="153"/>
    <s v="熊倩"/>
    <x v="135"/>
    <m/>
    <m/>
    <m/>
    <m/>
    <m/>
    <m/>
    <m/>
    <m/>
    <m/>
    <m/>
    <m/>
    <m/>
    <m/>
    <m/>
    <m/>
    <m/>
    <m/>
    <m/>
    <m/>
    <m/>
    <m/>
    <m/>
    <m/>
    <m/>
    <m/>
    <m/>
    <m/>
    <m/>
    <m/>
    <s v="明星/嘉宾邀请"/>
    <s v="耿乐"/>
    <m/>
    <n v="195500"/>
    <d v="2018-10-17T00:00:00"/>
    <d v="2018-12-31T00:00:00"/>
    <s v="耿乐（上海）影视文化工作室"/>
    <s v="102"/>
    <m/>
    <m/>
    <b v="1"/>
    <b v="1"/>
  </r>
  <r>
    <n v="153"/>
    <s v="熊倩"/>
    <x v="135"/>
    <m/>
    <m/>
    <m/>
    <m/>
    <m/>
    <m/>
    <m/>
    <m/>
    <m/>
    <m/>
    <m/>
    <m/>
    <m/>
    <m/>
    <m/>
    <m/>
    <m/>
    <m/>
    <m/>
    <m/>
    <m/>
    <m/>
    <m/>
    <m/>
    <m/>
    <m/>
    <m/>
    <m/>
    <m/>
    <m/>
    <m/>
    <m/>
    <n v="34500"/>
    <d v="2018-10-17T00:00:00"/>
    <d v="2018-12-31T00:00:00"/>
    <s v="北京京艺星河文化传媒有限公司"/>
    <s v="10219Genr1810189"/>
    <m/>
    <m/>
    <b v="1"/>
    <b v="1"/>
  </r>
  <r>
    <n v="153"/>
    <s v="熊倩"/>
    <x v="135"/>
    <m/>
    <m/>
    <m/>
    <m/>
    <m/>
    <m/>
    <m/>
    <m/>
    <m/>
    <m/>
    <m/>
    <m/>
    <m/>
    <m/>
    <m/>
    <m/>
    <m/>
    <m/>
    <m/>
    <m/>
    <m/>
    <m/>
    <m/>
    <m/>
    <m/>
    <m/>
    <m/>
    <m/>
    <m/>
    <s v="线上素材制作"/>
    <s v="照片拍摄"/>
    <s v="公司"/>
    <n v="318000"/>
    <d v="2018-10-01T00:00:00"/>
    <d v="2018-12-31T00:00:00"/>
    <s v="白墙视觉影像艺术（深圳）有限公司"/>
    <s v="105"/>
    <s v="提供摄影作品、发布微博"/>
    <m/>
    <b v="1"/>
    <b v="1"/>
  </r>
  <r>
    <n v="153"/>
    <s v="熊倩"/>
    <x v="135"/>
    <m/>
    <m/>
    <m/>
    <m/>
    <m/>
    <m/>
    <m/>
    <m/>
    <m/>
    <m/>
    <m/>
    <m/>
    <m/>
    <m/>
    <m/>
    <m/>
    <m/>
    <m/>
    <m/>
    <m/>
    <m/>
    <m/>
    <m/>
    <m/>
    <m/>
    <m/>
    <m/>
    <m/>
    <m/>
    <s v="线上素材制作"/>
    <s v="照片拍摄"/>
    <s v="公司"/>
    <n v="430000"/>
    <m/>
    <m/>
    <s v="杭州文森文化创意有限公司"/>
    <s v="105"/>
    <s v="提供照片、微博服务"/>
    <m/>
    <b v="1"/>
    <b v="1"/>
  </r>
  <r>
    <n v="153"/>
    <s v="熊倩"/>
    <x v="135"/>
    <m/>
    <m/>
    <m/>
    <m/>
    <m/>
    <m/>
    <m/>
    <m/>
    <m/>
    <m/>
    <m/>
    <m/>
    <m/>
    <m/>
    <m/>
    <m/>
    <m/>
    <m/>
    <m/>
    <m/>
    <m/>
    <m/>
    <m/>
    <m/>
    <m/>
    <m/>
    <m/>
    <m/>
    <m/>
    <s v="线上素材制作"/>
    <s v="视频拍摄"/>
    <s v="公司"/>
    <n v="672520"/>
    <d v="2018-10-18T00:00:00"/>
    <d v="2018-11-30T00:00:00"/>
    <s v="汉华易美（天津）图像技术有限公司"/>
    <s v="10519Genr1811080"/>
    <s v="招募活动赛制设置及评审、拍摄素材等具体的执行"/>
    <m/>
    <b v="1"/>
    <b v="1"/>
  </r>
  <r>
    <n v="155"/>
    <s v="钮效准"/>
    <x v="136"/>
    <s v="034881"/>
    <m/>
    <m/>
    <m/>
    <m/>
    <m/>
    <m/>
    <m/>
    <n v="0.24"/>
    <s v="是"/>
    <s v="是"/>
    <n v="214000"/>
    <m/>
    <m/>
    <m/>
    <m/>
    <m/>
    <m/>
    <m/>
    <m/>
    <m/>
    <m/>
    <m/>
    <m/>
    <s v="产品成本-广告营销服务费用"/>
    <s v="华东销售中心"/>
    <m/>
    <n v="0.35260000000000002"/>
    <m/>
    <s v="户外投放（非地产）"/>
    <s v="地铁"/>
    <s v="制作费用"/>
    <n v="31270"/>
    <d v="2018-11-21T00:00:00"/>
    <d v="2018-11-21T00:00:00"/>
    <s v="德高广告(上海)有限公司"/>
    <s v="105"/>
    <s v="广告制作，观点研究所"/>
    <m/>
    <b v="0"/>
    <b v="0"/>
  </r>
  <r>
    <n v="155"/>
    <s v="钮效准"/>
    <x v="136"/>
    <m/>
    <m/>
    <m/>
    <m/>
    <m/>
    <m/>
    <m/>
    <m/>
    <m/>
    <m/>
    <m/>
    <m/>
    <m/>
    <m/>
    <m/>
    <m/>
    <m/>
    <m/>
    <m/>
    <m/>
    <m/>
    <m/>
    <m/>
    <m/>
    <m/>
    <m/>
    <m/>
    <m/>
    <m/>
    <s v="线上传播（非地产）"/>
    <s v="KOL发稿"/>
    <s v="公司"/>
    <n v="177100"/>
    <d v="2018-11-21T00:00:00"/>
    <d v="2018-12-04T00:00:00"/>
    <s v="上海申通德高地铁广告有限公司"/>
    <s v="105"/>
    <s v="广告发布，观点研究所"/>
    <m/>
    <b v="1"/>
    <b v="1"/>
  </r>
  <r>
    <n v="155"/>
    <s v="钮效准"/>
    <x v="136"/>
    <m/>
    <m/>
    <m/>
    <m/>
    <m/>
    <m/>
    <m/>
    <m/>
    <m/>
    <m/>
    <m/>
    <m/>
    <m/>
    <m/>
    <m/>
    <m/>
    <m/>
    <m/>
    <m/>
    <m/>
    <m/>
    <m/>
    <m/>
    <m/>
    <m/>
    <m/>
    <m/>
    <m/>
    <m/>
    <s v="线上传播（非地产）"/>
    <s v="KOL发稿"/>
    <s v="公司"/>
    <n v="6500"/>
    <d v="2018-12-20T00:00:00"/>
    <d v="2018-12-23T00:00:00"/>
    <s v="北京心联广告有限公司"/>
    <s v="105无合同"/>
    <s v="稿件布，观点研究所"/>
    <m/>
    <b v="1"/>
    <b v="1"/>
  </r>
  <r>
    <n v="155"/>
    <s v="钮效准"/>
    <x v="136"/>
    <m/>
    <m/>
    <m/>
    <m/>
    <m/>
    <m/>
    <m/>
    <m/>
    <m/>
    <m/>
    <m/>
    <m/>
    <m/>
    <m/>
    <m/>
    <m/>
    <m/>
    <m/>
    <m/>
    <m/>
    <m/>
    <m/>
    <m/>
    <m/>
    <m/>
    <m/>
    <m/>
    <m/>
    <m/>
    <s v="线上传播（非地产）"/>
    <s v="KOL发稿"/>
    <s v="个人"/>
    <n v="3550"/>
    <m/>
    <m/>
    <s v="王晨旭"/>
    <s v="105无合同"/>
    <s v="撰稿"/>
    <m/>
    <b v="1"/>
    <b v="1"/>
  </r>
  <r>
    <n v="156"/>
    <s v="卲万灵"/>
    <x v="137"/>
    <s v="034895"/>
    <m/>
    <m/>
    <m/>
    <m/>
    <m/>
    <m/>
    <m/>
    <n v="0.24"/>
    <s v="是"/>
    <s v="是"/>
    <n v="400000"/>
    <m/>
    <m/>
    <m/>
    <m/>
    <m/>
    <m/>
    <m/>
    <m/>
    <m/>
    <m/>
    <m/>
    <m/>
    <s v="产品成本-广告营销服务费用"/>
    <s v="华东销售中心"/>
    <m/>
    <n v="0.38280908791153889"/>
    <m/>
    <s v="明星/嘉宾邀请"/>
    <s v="嘉宾邀请"/>
    <s v="公司（非地产）"/>
    <n v="53000"/>
    <d v="2018-11-05T00:00:00"/>
    <d v="2018-11-05T00:00:00"/>
    <s v="重庆心湖文化创意中心"/>
    <s v="10519Genr1810068"/>
    <s v="网易X沁园“脏脏展”艺术公益合作项目，汪玉涵"/>
    <m/>
    <b v="0"/>
    <b v="0"/>
  </r>
  <r>
    <n v="156"/>
    <s v="卲万灵"/>
    <x v="137"/>
    <m/>
    <m/>
    <m/>
    <m/>
    <m/>
    <m/>
    <m/>
    <m/>
    <m/>
    <m/>
    <m/>
    <m/>
    <m/>
    <m/>
    <m/>
    <m/>
    <m/>
    <m/>
    <m/>
    <m/>
    <m/>
    <m/>
    <m/>
    <m/>
    <m/>
    <m/>
    <m/>
    <m/>
    <m/>
    <s v="线上素材制作"/>
    <s v="视频拍摄"/>
    <s v="公司"/>
    <n v="22840"/>
    <d v="2018-11-05T00:00:00"/>
    <d v="2018-11-06T00:00:00"/>
    <s v="上海蹊宇教育科技有限公司"/>
    <s v="10519Genr1811075"/>
    <s v="  1）活动前期，乙方挑选的13名儿童参与泥塑、画作等艺术品制作活动，由甲方录制活动视频并剪辑。_x000a_   2）在甲方要求日期内，乙方向甲方提供乙方受训儿童制作的50件泥塑作品和50件绘画作品用于活动展览。展览期间全部作品无需署名，展览结束后无需归还作品。_x000a_"/>
    <m/>
    <b v="1"/>
    <b v="1"/>
  </r>
  <r>
    <n v="156"/>
    <s v="卲万灵"/>
    <x v="137"/>
    <m/>
    <m/>
    <m/>
    <m/>
    <m/>
    <m/>
    <m/>
    <m/>
    <m/>
    <m/>
    <m/>
    <m/>
    <m/>
    <m/>
    <m/>
    <m/>
    <m/>
    <m/>
    <m/>
    <m/>
    <m/>
    <m/>
    <m/>
    <m/>
    <m/>
    <m/>
    <m/>
    <m/>
    <m/>
    <s v="明星/嘉宾邀请"/>
    <s v="嘉宾邀请"/>
    <s v="公司（非地产）"/>
    <n v="107000"/>
    <d v="2018-11-05T00:00:00"/>
    <d v="2018-11-05T00:00:00"/>
    <s v="上海客喜艺术品展览服务有限公司"/>
    <s v="10519Genr1811076"/>
    <s v="参加活动、艺术创作，万朵云"/>
    <m/>
    <b v="1"/>
    <b v="1"/>
  </r>
  <r>
    <n v="156"/>
    <s v="卲万灵"/>
    <x v="137"/>
    <m/>
    <m/>
    <m/>
    <m/>
    <m/>
    <m/>
    <m/>
    <m/>
    <m/>
    <m/>
    <m/>
    <m/>
    <m/>
    <m/>
    <m/>
    <m/>
    <m/>
    <m/>
    <m/>
    <m/>
    <m/>
    <m/>
    <m/>
    <m/>
    <m/>
    <m/>
    <m/>
    <m/>
    <m/>
    <s v="线上素材制作"/>
    <s v="视频拍摄"/>
    <s v="公司"/>
    <n v="135000"/>
    <d v="2018-09-29T00:00:00"/>
    <d v="2018-10-31T00:00:00"/>
    <s v="威普视觉文化传媒（北京）有限公司"/>
    <s v="10519Genr1811083"/>
    <s v="视频拍摄"/>
    <m/>
    <b v="1"/>
    <b v="1"/>
  </r>
  <r>
    <n v="156"/>
    <s v="卲万灵"/>
    <x v="137"/>
    <m/>
    <m/>
    <m/>
    <m/>
    <m/>
    <m/>
    <m/>
    <m/>
    <m/>
    <m/>
    <m/>
    <m/>
    <m/>
    <m/>
    <m/>
    <m/>
    <m/>
    <m/>
    <m/>
    <m/>
    <m/>
    <m/>
    <m/>
    <m/>
    <m/>
    <m/>
    <m/>
    <m/>
    <m/>
    <s v="明星/嘉宾邀请"/>
    <s v="嘉宾邀请"/>
    <s v="个人（非地产）"/>
    <n v="18750"/>
    <d v="2018-11-05T00:00:00"/>
    <d v="2018-11-05T00:00:00"/>
    <s v="项兆伟"/>
    <s v="105无合同"/>
    <m/>
    <m/>
    <b v="1"/>
    <b v="1"/>
  </r>
  <r>
    <n v="156"/>
    <s v="卲万灵"/>
    <x v="137"/>
    <m/>
    <m/>
    <m/>
    <m/>
    <m/>
    <m/>
    <m/>
    <m/>
    <m/>
    <m/>
    <m/>
    <m/>
    <m/>
    <m/>
    <m/>
    <m/>
    <m/>
    <m/>
    <m/>
    <m/>
    <m/>
    <m/>
    <m/>
    <m/>
    <m/>
    <m/>
    <m/>
    <m/>
    <m/>
    <s v="明星/嘉宾邀请"/>
    <s v="嘉宾邀请"/>
    <s v="个人（非地产）"/>
    <n v="4375"/>
    <d v="2018-11-05T00:00:00"/>
    <d v="2018-11-05T00:00:00"/>
    <s v="赵洪亮"/>
    <s v="105无合同"/>
    <m/>
    <m/>
    <b v="1"/>
    <b v="1"/>
  </r>
  <r>
    <n v="156"/>
    <s v="卲万灵"/>
    <x v="137"/>
    <m/>
    <m/>
    <m/>
    <m/>
    <m/>
    <m/>
    <m/>
    <m/>
    <m/>
    <m/>
    <m/>
    <m/>
    <m/>
    <m/>
    <m/>
    <m/>
    <m/>
    <m/>
    <m/>
    <m/>
    <m/>
    <m/>
    <m/>
    <m/>
    <m/>
    <m/>
    <m/>
    <m/>
    <m/>
    <s v="明星/嘉宾邀请"/>
    <s v="嘉宾邀请"/>
    <s v="个人（非地产）"/>
    <n v="18750"/>
    <d v="2018-11-05T00:00:00"/>
    <d v="2018-11-05T00:00:00"/>
    <s v="梁旭东"/>
    <s v="105无合同"/>
    <m/>
    <m/>
    <b v="1"/>
    <b v="1"/>
  </r>
  <r>
    <n v="156"/>
    <s v="卲万灵"/>
    <x v="137"/>
    <m/>
    <m/>
    <m/>
    <m/>
    <m/>
    <m/>
    <m/>
    <m/>
    <m/>
    <m/>
    <m/>
    <m/>
    <m/>
    <m/>
    <m/>
    <m/>
    <m/>
    <m/>
    <m/>
    <m/>
    <m/>
    <m/>
    <m/>
    <m/>
    <m/>
    <m/>
    <m/>
    <m/>
    <m/>
    <m/>
    <m/>
    <m/>
    <n v="9500"/>
    <m/>
    <m/>
    <s v="上海乂灵文化传播有限公司"/>
    <s v="105无合同"/>
    <s v="艺术品运输"/>
    <m/>
    <b v="1"/>
    <b v="1"/>
  </r>
  <r>
    <n v="156"/>
    <s v="卲万灵"/>
    <x v="137"/>
    <m/>
    <m/>
    <m/>
    <m/>
    <m/>
    <m/>
    <m/>
    <m/>
    <m/>
    <m/>
    <m/>
    <m/>
    <m/>
    <m/>
    <m/>
    <m/>
    <m/>
    <m/>
    <m/>
    <m/>
    <m/>
    <m/>
    <m/>
    <m/>
    <m/>
    <m/>
    <m/>
    <m/>
    <m/>
    <m/>
    <m/>
    <m/>
    <n v="19000"/>
    <m/>
    <m/>
    <s v="上海安客多商务设计策划中心"/>
    <s v="105无合同"/>
    <m/>
    <m/>
    <b v="1"/>
    <b v="1"/>
  </r>
  <r>
    <n v="157"/>
    <s v="李一飞"/>
    <x v="138"/>
    <s v="034806"/>
    <m/>
    <m/>
    <m/>
    <m/>
    <m/>
    <m/>
    <m/>
    <n v="0.12"/>
    <s v="否"/>
    <s v="是"/>
    <n v="20000"/>
    <m/>
    <m/>
    <m/>
    <m/>
    <m/>
    <m/>
    <m/>
    <m/>
    <m/>
    <m/>
    <m/>
    <m/>
    <s v="产品成本-广告营销服务费用"/>
    <s v="华北销售中心"/>
    <m/>
    <n v="0.16353739130434783"/>
    <m/>
    <m/>
    <m/>
    <m/>
    <n v="2492"/>
    <m/>
    <m/>
    <s v="北京仟兴酒店管理有限公司"/>
    <s v="102无合同"/>
    <s v="餐费"/>
    <m/>
    <b v="0"/>
    <b v="0"/>
  </r>
  <r>
    <n v="157"/>
    <s v="李一飞"/>
    <x v="138"/>
    <m/>
    <m/>
    <m/>
    <m/>
    <m/>
    <m/>
    <m/>
    <m/>
    <m/>
    <m/>
    <m/>
    <m/>
    <m/>
    <m/>
    <m/>
    <m/>
    <m/>
    <m/>
    <m/>
    <m/>
    <m/>
    <m/>
    <m/>
    <m/>
    <m/>
    <m/>
    <m/>
    <m/>
    <m/>
    <s v="其他"/>
    <s v="设备租赁"/>
    <m/>
    <n v="1941.75"/>
    <m/>
    <m/>
    <s v="北京南齐同创文化传媒有限公司"/>
    <s v="102无合同"/>
    <s v="摄像设备租赁"/>
    <m/>
    <b v="1"/>
    <b v="1"/>
  </r>
  <r>
    <n v="158"/>
    <s v="郭兴华"/>
    <x v="139"/>
    <s v="80451"/>
    <m/>
    <m/>
    <m/>
    <m/>
    <m/>
    <m/>
    <m/>
    <n v="0.23"/>
    <s v="是"/>
    <s v="是"/>
    <n v="6500"/>
    <m/>
    <m/>
    <m/>
    <m/>
    <m/>
    <m/>
    <m/>
    <m/>
    <m/>
    <m/>
    <m/>
    <m/>
    <s v="产品成本-广告营销服务费用"/>
    <s v="华东销售中心"/>
    <m/>
    <n v="0.26850000000000002"/>
    <m/>
    <s v="明星/嘉宾邀请"/>
    <s v="嘉宾邀请"/>
    <s v="公司（非地产）"/>
    <n v="5750"/>
    <d v="2018-09-20T00:00:00"/>
    <d v="2018-09-30T00:00:00"/>
    <s v="北京凝聚众智营销策划有限公司"/>
    <s v="105无合同"/>
    <s v="专家邀请，梁宇红"/>
    <m/>
    <b v="0"/>
    <b v="0"/>
  </r>
  <r>
    <n v="160"/>
    <s v="熊倩"/>
    <x v="140"/>
    <s v="034543"/>
    <m/>
    <m/>
    <m/>
    <m/>
    <m/>
    <m/>
    <m/>
    <n v="0.25"/>
    <s v="是"/>
    <s v="是"/>
    <n v="80000"/>
    <m/>
    <m/>
    <m/>
    <m/>
    <m/>
    <m/>
    <m/>
    <m/>
    <m/>
    <m/>
    <m/>
    <m/>
    <s v="产品成本-广告营销服务费用"/>
    <s v="华南销售中心"/>
    <m/>
    <n v="0.32009528301886797"/>
    <m/>
    <s v="线上素材制作"/>
    <s v="视频拍摄"/>
    <s v="公司"/>
    <n v="1100"/>
    <m/>
    <m/>
    <s v="海洋国际旅行社有限责任公司"/>
    <s v="102无合同"/>
    <s v="袁欣，签证办理"/>
    <m/>
    <b v="0"/>
    <b v="0"/>
  </r>
  <r>
    <n v="160"/>
    <s v="熊倩"/>
    <x v="140"/>
    <m/>
    <m/>
    <m/>
    <m/>
    <m/>
    <m/>
    <m/>
    <m/>
    <m/>
    <m/>
    <m/>
    <m/>
    <m/>
    <m/>
    <m/>
    <m/>
    <m/>
    <m/>
    <m/>
    <m/>
    <m/>
    <m/>
    <m/>
    <m/>
    <m/>
    <m/>
    <m/>
    <m/>
    <m/>
    <s v="线上素材制作"/>
    <s v="视频拍摄"/>
    <s v="公司"/>
    <n v="3000"/>
    <m/>
    <m/>
    <s v="北京盛世佳和文化传媒有限公司/王景钊"/>
    <s v="102无合同"/>
    <m/>
    <m/>
    <b v="1"/>
    <b v="1"/>
  </r>
  <r>
    <n v="160"/>
    <s v="熊倩"/>
    <x v="140"/>
    <m/>
    <m/>
    <m/>
    <m/>
    <m/>
    <m/>
    <m/>
    <m/>
    <m/>
    <m/>
    <m/>
    <m/>
    <m/>
    <m/>
    <m/>
    <m/>
    <m/>
    <m/>
    <m/>
    <m/>
    <m/>
    <m/>
    <m/>
    <m/>
    <m/>
    <m/>
    <m/>
    <m/>
    <m/>
    <s v="线上素材制作"/>
    <s v="视频拍摄"/>
    <s v="公司"/>
    <n v="72000"/>
    <d v="2018-10-27T00:00:00"/>
    <d v="2018-11-03T00:00:00"/>
    <s v="威普视觉文化传媒（北京）有限公司"/>
    <s v="102A201901000016"/>
    <s v="视频拍摄及制作"/>
    <m/>
    <b v="1"/>
    <b v="1"/>
  </r>
  <r>
    <n v="161"/>
    <s v="李莉"/>
    <x v="141"/>
    <s v="034099"/>
    <m/>
    <m/>
    <m/>
    <m/>
    <m/>
    <m/>
    <m/>
    <n v="0"/>
    <s v="否"/>
    <s v="是"/>
    <n v="1000000"/>
    <m/>
    <m/>
    <m/>
    <m/>
    <m/>
    <m/>
    <m/>
    <m/>
    <m/>
    <m/>
    <m/>
    <m/>
    <s v="产品成本-广告营销服务费用"/>
    <s v="华南销售中心"/>
    <m/>
    <n v="0.3723333333333334"/>
    <m/>
    <s v="线下活动（非地产）"/>
    <s v="会场搭建及服务"/>
    <m/>
    <n v="1000000"/>
    <d v="2018-09-17T00:00:00"/>
    <d v="2018-09-17T00:00:00"/>
    <s v="网易（杭州）网络有限公司"/>
    <s v="102"/>
    <m/>
    <m/>
    <b v="0"/>
    <b v="0"/>
  </r>
  <r>
    <n v="162"/>
    <s v="郭兴华"/>
    <x v="142"/>
    <s v="035165"/>
    <m/>
    <m/>
    <m/>
    <m/>
    <m/>
    <m/>
    <m/>
    <n v="0.23"/>
    <s v="是"/>
    <s v="是"/>
    <n v="290000"/>
    <m/>
    <m/>
    <m/>
    <m/>
    <m/>
    <m/>
    <m/>
    <m/>
    <m/>
    <m/>
    <m/>
    <m/>
    <s v="产品成本-广告营销服务费用"/>
    <s v="华东销售中心"/>
    <m/>
    <n v="0.37379426415094341"/>
    <m/>
    <s v="线上传播（非地产）"/>
    <s v="KOL发稿"/>
    <s v="公司"/>
    <n v="65000"/>
    <d v="2018-10-15T00:00:00"/>
    <d v="2018-10-31T00:00:00"/>
    <s v="代盟企业管理咨询（上海）有限公司"/>
    <s v="10519Genr1812091"/>
    <s v="线上广告发布"/>
    <m/>
    <b v="0"/>
    <b v="0"/>
  </r>
  <r>
    <n v="162"/>
    <s v="郭兴华"/>
    <x v="142"/>
    <m/>
    <m/>
    <m/>
    <m/>
    <m/>
    <m/>
    <m/>
    <m/>
    <m/>
    <m/>
    <m/>
    <m/>
    <m/>
    <m/>
    <m/>
    <m/>
    <m/>
    <m/>
    <m/>
    <m/>
    <m/>
    <m/>
    <m/>
    <m/>
    <m/>
    <m/>
    <m/>
    <m/>
    <m/>
    <s v="线下活动（非地产）"/>
    <s v="会场搭建及服务"/>
    <m/>
    <n v="138990"/>
    <d v="2018-10-27T00:00:00"/>
    <d v="2018-10-28T00:00:00"/>
    <s v="北京快乐创造文化传播有限公司"/>
    <s v="10519Genr1811081"/>
    <s v="搭建"/>
    <m/>
    <b v="1"/>
    <b v="1"/>
  </r>
  <r>
    <n v="163"/>
    <s v="李一飞"/>
    <x v="143"/>
    <s v="035152"/>
    <m/>
    <m/>
    <m/>
    <m/>
    <m/>
    <m/>
    <m/>
    <n v="0.16"/>
    <s v="否"/>
    <s v="是"/>
    <n v="300000"/>
    <m/>
    <m/>
    <m/>
    <m/>
    <m/>
    <m/>
    <m/>
    <m/>
    <m/>
    <m/>
    <m/>
    <m/>
    <s v="产品成本-广告营销服务费用"/>
    <s v="华北销售中心"/>
    <m/>
    <n v="0.33409333333333335"/>
    <m/>
    <s v="线上传播（非地产）"/>
    <s v="KOL发稿"/>
    <s v="公司"/>
    <n v="82000"/>
    <d v="2018-10-27T00:00:00"/>
    <d v="2018-10-27T00:00:00"/>
    <s v="深圳量子云科技有限公司"/>
    <s v="10219Genr1811202"/>
    <s v="发稿"/>
    <m/>
    <b v="0"/>
    <b v="0"/>
  </r>
  <r>
    <n v="163"/>
    <s v="李一飞"/>
    <x v="143"/>
    <m/>
    <m/>
    <m/>
    <m/>
    <m/>
    <m/>
    <m/>
    <m/>
    <m/>
    <m/>
    <m/>
    <m/>
    <m/>
    <m/>
    <m/>
    <m/>
    <m/>
    <m/>
    <m/>
    <m/>
    <m/>
    <m/>
    <m/>
    <m/>
    <m/>
    <m/>
    <m/>
    <m/>
    <m/>
    <s v="线上传播（非地产）"/>
    <s v="KOL发稿"/>
    <s v="公司"/>
    <n v="96240"/>
    <d v="2018-10-07T00:00:00"/>
    <d v="2018-11-10T00:00:00"/>
    <s v="蓝色光标（天津）移动互联科技有限公司"/>
    <s v="102"/>
    <s v="撰稿&amp;发布"/>
    <m/>
    <b v="1"/>
    <b v="1"/>
  </r>
  <r>
    <n v="164"/>
    <s v="赖沛健"/>
    <x v="144"/>
    <s v="035259"/>
    <m/>
    <m/>
    <m/>
    <m/>
    <m/>
    <m/>
    <m/>
    <n v="0.19"/>
    <s v="是"/>
    <s v="是"/>
    <n v="19900"/>
    <m/>
    <m/>
    <m/>
    <m/>
    <m/>
    <m/>
    <m/>
    <m/>
    <m/>
    <m/>
    <m/>
    <m/>
    <s v="产品成本-广告营销服务费用"/>
    <s v="华南销售中心"/>
    <m/>
    <n v="0.23026011159999998"/>
    <m/>
    <s v="线上素材制作"/>
    <s v="视频拍摄"/>
    <s v="员工报销"/>
    <n v="8864"/>
    <m/>
    <m/>
    <s v="员工报销-刘映娥"/>
    <s v="102无合同"/>
    <m/>
    <m/>
    <b v="0"/>
    <b v="0"/>
  </r>
  <r>
    <n v="165"/>
    <s v="孙昊辉"/>
    <x v="145"/>
    <s v="035331"/>
    <m/>
    <m/>
    <m/>
    <m/>
    <m/>
    <m/>
    <m/>
    <n v="0.26"/>
    <s v="是"/>
    <s v="是"/>
    <n v="106000"/>
    <m/>
    <m/>
    <m/>
    <m/>
    <m/>
    <m/>
    <m/>
    <m/>
    <m/>
    <m/>
    <m/>
    <m/>
    <s v="产品成本-广告营销服务费用"/>
    <s v="华东销售中心"/>
    <m/>
    <n v="0.36670000000000003"/>
    <m/>
    <s v="线上素材制作"/>
    <s v="视频拍摄"/>
    <s v="公司"/>
    <n v="34185"/>
    <d v="2018-10-27T00:00:00"/>
    <d v="2018-10-28T00:00:00"/>
    <s v="神农架秘境科学考察产业发展有限公司"/>
    <s v="102"/>
    <s v="吉利穿越活动"/>
    <m/>
    <b v="0"/>
    <b v="0"/>
  </r>
  <r>
    <n v="165"/>
    <s v="孙昊辉"/>
    <x v="145"/>
    <m/>
    <m/>
    <m/>
    <m/>
    <m/>
    <m/>
    <m/>
    <m/>
    <m/>
    <m/>
    <m/>
    <m/>
    <m/>
    <m/>
    <m/>
    <m/>
    <m/>
    <m/>
    <m/>
    <m/>
    <m/>
    <m/>
    <m/>
    <m/>
    <m/>
    <m/>
    <m/>
    <m/>
    <m/>
    <s v="线上素材制作"/>
    <s v="视频拍摄"/>
    <s v="公司"/>
    <n v="80000"/>
    <s v="2018.10.26"/>
    <s v="2018.10.28"/>
    <s v="威普视觉文化传媒（北京）有限公司"/>
    <s v="102"/>
    <s v="吉利穿越活动"/>
    <m/>
    <b v="1"/>
    <b v="1"/>
  </r>
  <r>
    <n v="167"/>
    <s v="黄威"/>
    <x v="146"/>
    <s v="035506"/>
    <m/>
    <m/>
    <m/>
    <m/>
    <m/>
    <m/>
    <m/>
    <n v="0.18"/>
    <s v="是"/>
    <s v="是"/>
    <n v="45000"/>
    <m/>
    <m/>
    <m/>
    <m/>
    <m/>
    <m/>
    <m/>
    <m/>
    <m/>
    <m/>
    <m/>
    <m/>
    <s v="产品成本-广告营销服务费用"/>
    <s v="华南销售中心"/>
    <m/>
    <n v="0.23123161165048534"/>
    <m/>
    <s v="线上素材制作"/>
    <s v="视频拍摄"/>
    <s v="公司"/>
    <n v="29767"/>
    <d v="2018-11-01T00:00:00"/>
    <d v="2018-11-19T00:00:00"/>
    <s v="北京阳光环球广告有限公司"/>
    <s v="10519Genr1812092"/>
    <s v="所有人答所有人视频拍摄"/>
    <m/>
    <b v="0"/>
    <b v="0"/>
  </r>
  <r>
    <n v="168"/>
    <s v="李一飞"/>
    <x v="147"/>
    <s v="034894"/>
    <m/>
    <m/>
    <m/>
    <m/>
    <m/>
    <m/>
    <m/>
    <n v="0.27"/>
    <s v="否"/>
    <s v="是"/>
    <n v="5000"/>
    <m/>
    <m/>
    <m/>
    <m/>
    <m/>
    <m/>
    <m/>
    <m/>
    <m/>
    <m/>
    <m/>
    <m/>
    <s v="产品成本-广告营销服务费用"/>
    <s v="华北销售中心"/>
    <m/>
    <n v="0.30150203661327235"/>
    <m/>
    <s v="线上素材制作"/>
    <s v="撰稿"/>
    <s v="公司"/>
    <n v="4060"/>
    <d v="2018-10-07T00:00:00"/>
    <d v="2018-11-10T00:00:00"/>
    <s v="北京凝聚众志营销策划有限公司"/>
    <s v="102无合同"/>
    <s v="撰稿"/>
    <m/>
    <b v="0"/>
    <b v="0"/>
  </r>
  <r>
    <n v="169"/>
    <s v="李一飞"/>
    <x v="148"/>
    <s v="035169"/>
    <m/>
    <m/>
    <m/>
    <m/>
    <m/>
    <m/>
    <m/>
    <n v="0.27"/>
    <s v="否"/>
    <s v="是"/>
    <n v="73000"/>
    <m/>
    <m/>
    <m/>
    <m/>
    <m/>
    <m/>
    <m/>
    <m/>
    <m/>
    <m/>
    <m/>
    <m/>
    <s v="产品成本-广告营销服务费用"/>
    <s v="华北销售中心"/>
    <m/>
    <n v="0.30515914246196396"/>
    <m/>
    <s v="线上传播（非地产）"/>
    <s v="KOL发稿"/>
    <s v="公司"/>
    <n v="69960"/>
    <d v="2018-11-05T00:00:00"/>
    <d v="2018-11-12T00:00:00"/>
    <s v="厦门飞博共创网络科技股份有限公司"/>
    <s v="102A201901000009"/>
    <m/>
    <m/>
    <b v="0"/>
    <b v="0"/>
  </r>
  <r>
    <n v="169"/>
    <s v="李一飞"/>
    <x v="148"/>
    <m/>
    <m/>
    <m/>
    <m/>
    <m/>
    <m/>
    <m/>
    <m/>
    <m/>
    <m/>
    <m/>
    <m/>
    <m/>
    <m/>
    <m/>
    <m/>
    <m/>
    <m/>
    <m/>
    <m/>
    <m/>
    <m/>
    <m/>
    <m/>
    <m/>
    <m/>
    <m/>
    <m/>
    <m/>
    <s v="线上传播（非地产）"/>
    <s v="KOL发稿"/>
    <s v="公司"/>
    <n v="3710"/>
    <d v="2018-10-07T00:00:00"/>
    <d v="2018-11-10T00:00:00"/>
    <s v="蓝色光标（天津）移动互联科技有限公司"/>
    <s v="102"/>
    <s v="撰稿&amp;发布"/>
    <m/>
    <b v="1"/>
    <b v="1"/>
  </r>
  <r>
    <n v="170"/>
    <s v="孙昊辉"/>
    <x v="149"/>
    <s v="035448、035122"/>
    <m/>
    <m/>
    <m/>
    <m/>
    <m/>
    <m/>
    <m/>
    <n v="0.21"/>
    <s v="否"/>
    <s v="是"/>
    <n v="575000"/>
    <m/>
    <m/>
    <m/>
    <m/>
    <m/>
    <m/>
    <m/>
    <m/>
    <m/>
    <m/>
    <m/>
    <m/>
    <s v="产品成本-广告营销服务费用"/>
    <s v="华东销售中心"/>
    <m/>
    <n v="0.40498313841936967"/>
    <m/>
    <s v="户外投放（非地产）"/>
    <s v="地铁"/>
    <s v="投放费用"/>
    <n v="221000"/>
    <d v="2018-11-01T00:00:00"/>
    <d v="2018-11-30T00:00:00"/>
    <s v="上海申通德高地铁广告有限公司"/>
    <s v="102A201901000002"/>
    <s v="地铁广告发布"/>
    <m/>
    <b v="0"/>
    <b v="0"/>
  </r>
  <r>
    <n v="170"/>
    <s v="孙昊辉"/>
    <x v="149"/>
    <m/>
    <m/>
    <m/>
    <m/>
    <m/>
    <m/>
    <m/>
    <m/>
    <m/>
    <m/>
    <m/>
    <m/>
    <m/>
    <m/>
    <m/>
    <m/>
    <m/>
    <m/>
    <m/>
    <m/>
    <m/>
    <m/>
    <m/>
    <m/>
    <m/>
    <m/>
    <m/>
    <m/>
    <m/>
    <s v="户外投放（非地产）"/>
    <s v="地铁"/>
    <s v="制作费用"/>
    <n v="20900"/>
    <d v="2018-11-17T00:00:00"/>
    <d v="2018-11-30T00:00:00"/>
    <s v="德高广告（上海）有限公司"/>
    <s v="102A201901000003"/>
    <s v="地铁广告制作"/>
    <m/>
    <b v="1"/>
    <b v="1"/>
  </r>
  <r>
    <n v="170"/>
    <s v="孙昊辉"/>
    <x v="149"/>
    <m/>
    <m/>
    <m/>
    <m/>
    <m/>
    <m/>
    <m/>
    <m/>
    <m/>
    <m/>
    <m/>
    <m/>
    <m/>
    <m/>
    <m/>
    <m/>
    <m/>
    <m/>
    <m/>
    <m/>
    <m/>
    <m/>
    <m/>
    <m/>
    <m/>
    <m/>
    <m/>
    <m/>
    <m/>
    <s v="线上素材制作"/>
    <s v="视频拍摄"/>
    <s v="公司"/>
    <n v="300000"/>
    <d v="2018-11-23T00:00:00"/>
    <d v="2018-12-14T00:00:00"/>
    <s v="北京兮有文化传播有限公司"/>
    <s v="10219Genr1812235"/>
    <s v="兮有视频"/>
    <m/>
    <b v="1"/>
    <b v="1"/>
  </r>
  <r>
    <n v="170"/>
    <s v="孙昊辉"/>
    <x v="149"/>
    <m/>
    <m/>
    <m/>
    <m/>
    <m/>
    <m/>
    <m/>
    <m/>
    <m/>
    <m/>
    <m/>
    <m/>
    <m/>
    <m/>
    <m/>
    <m/>
    <m/>
    <m/>
    <m/>
    <m/>
    <m/>
    <m/>
    <m/>
    <m/>
    <m/>
    <m/>
    <m/>
    <m/>
    <m/>
    <m/>
    <m/>
    <m/>
    <n v="31800"/>
    <d v="2018-12-01T00:00:00"/>
    <d v="2018-12-31T00:00:00"/>
    <s v="北京先智卓思创意科技有限公司"/>
    <s v="102"/>
    <m/>
    <m/>
    <b v="1"/>
    <b v="1"/>
  </r>
  <r>
    <n v="171"/>
    <s v="李一飞"/>
    <x v="150"/>
    <s v="035534"/>
    <m/>
    <m/>
    <m/>
    <m/>
    <m/>
    <m/>
    <m/>
    <n v="0.16"/>
    <s v="是"/>
    <s v="是"/>
    <n v="5400000"/>
    <m/>
    <m/>
    <m/>
    <m/>
    <m/>
    <m/>
    <m/>
    <m/>
    <m/>
    <m/>
    <m/>
    <m/>
    <s v="产品成本-广告营销服务费用"/>
    <s v="华北销售中心"/>
    <m/>
    <n v="0.73345120000000008"/>
    <m/>
    <s v="明星/嘉宾邀请"/>
    <s v="戚薇，王子文，张俪"/>
    <m/>
    <n v="5400000"/>
    <d v="2018-11-17T00:00:00"/>
    <d v="2018-11-17T00:00:00"/>
    <s v="北京奥德信诺广告有限公司"/>
    <s v="102"/>
    <s v="明星"/>
    <m/>
    <b v="0"/>
    <b v="0"/>
  </r>
  <r>
    <n v="172"/>
    <s v="李一飞"/>
    <x v="151"/>
    <s v="035218"/>
    <m/>
    <m/>
    <m/>
    <m/>
    <m/>
    <m/>
    <m/>
    <n v="0.25"/>
    <s v="否"/>
    <s v="是"/>
    <n v="580000"/>
    <m/>
    <m/>
    <m/>
    <m/>
    <m/>
    <m/>
    <m/>
    <m/>
    <m/>
    <m/>
    <m/>
    <m/>
    <s v="产品成本-广告营销服务费用"/>
    <s v="华北销售中心"/>
    <m/>
    <n v="0.4419471525351964"/>
    <m/>
    <s v="线下活动（非地产）"/>
    <s v="场地租赁"/>
    <m/>
    <n v="580000"/>
    <d v="2018-12-01T00:00:00"/>
    <d v="2018-12-02T00:00:00"/>
    <s v="北京中城联盟企业管理服务有限公司"/>
    <s v="10519Genr1811082"/>
    <s v="第四届中城联盟论坛"/>
    <m/>
    <b v="0"/>
    <b v="0"/>
  </r>
  <r>
    <n v="173"/>
    <s v="李一飞"/>
    <x v="152"/>
    <s v="035635+035639"/>
    <m/>
    <m/>
    <m/>
    <m/>
    <m/>
    <m/>
    <m/>
    <n v="0.18"/>
    <s v="否"/>
    <s v="是"/>
    <n v="35000"/>
    <m/>
    <m/>
    <m/>
    <m/>
    <m/>
    <m/>
    <m/>
    <m/>
    <m/>
    <m/>
    <m/>
    <m/>
    <s v="产品成本-广告营销服务费用"/>
    <s v="华北销售中心"/>
    <m/>
    <n v="0.22523000000000004"/>
    <m/>
    <s v="明星/嘉宾邀请"/>
    <s v="嘉宾邀请"/>
    <s v="个人（非地产）"/>
    <n v="28947.37"/>
    <m/>
    <m/>
    <s v="姜山"/>
    <s v="10219Genr1812225"/>
    <s v="KOL，试驾"/>
    <m/>
    <b v="0"/>
    <b v="0"/>
  </r>
  <r>
    <n v="173"/>
    <s v="李一飞"/>
    <x v="152"/>
    <m/>
    <m/>
    <m/>
    <m/>
    <m/>
    <m/>
    <m/>
    <m/>
    <m/>
    <m/>
    <m/>
    <m/>
    <m/>
    <m/>
    <m/>
    <m/>
    <m/>
    <m/>
    <m/>
    <m/>
    <m/>
    <m/>
    <m/>
    <m/>
    <m/>
    <m/>
    <m/>
    <m/>
    <m/>
    <s v="线下活动（非地产）"/>
    <s v="试驾费用"/>
    <m/>
    <n v="350"/>
    <m/>
    <m/>
    <s v="油费"/>
    <s v="102无合同"/>
    <m/>
    <m/>
    <b v="1"/>
    <b v="1"/>
  </r>
  <r>
    <n v="174"/>
    <s v="徐放"/>
    <x v="153"/>
    <s v="035957，035958"/>
    <m/>
    <m/>
    <m/>
    <m/>
    <m/>
    <m/>
    <m/>
    <n v="0.25"/>
    <s v="是"/>
    <s v="是"/>
    <n v="99700"/>
    <m/>
    <m/>
    <m/>
    <m/>
    <m/>
    <m/>
    <m/>
    <m/>
    <m/>
    <m/>
    <m/>
    <m/>
    <s v="产品成本-广告营销服务费用"/>
    <s v="华南销售中心"/>
    <m/>
    <n v="0.38040000000000002"/>
    <m/>
    <s v="线上素材制作"/>
    <s v="视频拍摄"/>
    <s v="个人"/>
    <n v="13095.24"/>
    <d v="2018-12-01T00:00:00"/>
    <d v="2018-12-31T00:00:00"/>
    <s v="刘玉英"/>
    <s v="102"/>
    <m/>
    <m/>
    <b v="0"/>
    <b v="0"/>
  </r>
  <r>
    <n v="174"/>
    <s v="徐放"/>
    <x v="153"/>
    <m/>
    <m/>
    <m/>
    <m/>
    <m/>
    <m/>
    <m/>
    <m/>
    <m/>
    <m/>
    <m/>
    <m/>
    <m/>
    <m/>
    <m/>
    <m/>
    <m/>
    <m/>
    <m/>
    <m/>
    <m/>
    <m/>
    <m/>
    <m/>
    <m/>
    <m/>
    <m/>
    <m/>
    <m/>
    <s v="线上素材制作"/>
    <s v="视频拍摄"/>
    <s v="员工报销"/>
    <n v="72763.19"/>
    <d v="2018-12-01T00:00:00"/>
    <d v="2018-12-31T00:00:00"/>
    <s v="个人报销-余桂昌"/>
    <s v="102"/>
    <s v="自驾杂费报销"/>
    <m/>
    <b v="1"/>
    <b v="1"/>
  </r>
  <r>
    <n v="175"/>
    <s v="孙昊辉"/>
    <x v="154"/>
    <s v="035393"/>
    <m/>
    <m/>
    <m/>
    <m/>
    <m/>
    <m/>
    <m/>
    <n v="0.21"/>
    <s v="否"/>
    <s v="是"/>
    <n v="422502"/>
    <m/>
    <m/>
    <m/>
    <m/>
    <m/>
    <m/>
    <m/>
    <m/>
    <m/>
    <m/>
    <m/>
    <m/>
    <s v="产品成本-广告营销服务费用"/>
    <s v="华东销售中心"/>
    <m/>
    <n v="0.38227782300299445"/>
    <m/>
    <s v="线上素材制作"/>
    <s v="视频拍摄"/>
    <s v="公司"/>
    <n v="350000"/>
    <d v="2018-11-21T00:00:00"/>
    <d v="2018-12-21T00:00:00"/>
    <s v="上海新莳广告有限公司"/>
    <s v="10219Genr1812232"/>
    <s v="视频制作及发布费用，这车值么"/>
    <m/>
    <b v="0"/>
    <b v="0"/>
  </r>
  <r>
    <n v="175"/>
    <s v="孙昊辉"/>
    <x v="154"/>
    <m/>
    <m/>
    <m/>
    <m/>
    <m/>
    <m/>
    <m/>
    <m/>
    <m/>
    <m/>
    <m/>
    <m/>
    <m/>
    <m/>
    <m/>
    <m/>
    <m/>
    <m/>
    <m/>
    <m/>
    <m/>
    <m/>
    <m/>
    <m/>
    <m/>
    <m/>
    <m/>
    <m/>
    <m/>
    <s v="线上素材制作"/>
    <s v="视频拍摄"/>
    <s v="公司"/>
    <n v="28750"/>
    <d v="2018-11-21T00:00:00"/>
    <d v="2018-12-21T00:00:00"/>
    <s v="威普视觉文化传媒（北京）有限公司"/>
    <s v="102"/>
    <s v="福特福睿斯kol拍摄费用"/>
    <m/>
    <b v="1"/>
    <b v="1"/>
  </r>
  <r>
    <n v="176"/>
    <s v="李一飞"/>
    <x v="155"/>
    <s v="035326"/>
    <m/>
    <m/>
    <m/>
    <m/>
    <m/>
    <m/>
    <m/>
    <n v="0.25"/>
    <s v="是"/>
    <s v="是"/>
    <n v="1300000"/>
    <m/>
    <m/>
    <m/>
    <m/>
    <m/>
    <m/>
    <m/>
    <m/>
    <m/>
    <m/>
    <m/>
    <m/>
    <s v="产品成本-广告营销服务费用"/>
    <s v="华北销售中心"/>
    <m/>
    <n v="0.64316034482758622"/>
    <m/>
    <s v="明星/嘉宾邀请"/>
    <s v="李沁"/>
    <m/>
    <n v="800000"/>
    <d v="2018-11-06T00:00:00"/>
    <d v="2018-11-06T00:00:00"/>
    <s v="淄博冰媛影视文化工作室 "/>
    <s v="10219Genr1810195"/>
    <s v="李沁服务"/>
    <m/>
    <b v="0"/>
    <b v="0"/>
  </r>
  <r>
    <n v="176"/>
    <s v="李一飞"/>
    <x v="155"/>
    <m/>
    <m/>
    <m/>
    <m/>
    <m/>
    <m/>
    <m/>
    <m/>
    <m/>
    <m/>
    <m/>
    <m/>
    <m/>
    <m/>
    <m/>
    <m/>
    <m/>
    <m/>
    <m/>
    <m/>
    <m/>
    <m/>
    <m/>
    <m/>
    <m/>
    <m/>
    <m/>
    <m/>
    <m/>
    <s v="线上传播（非地产）"/>
    <s v="KOL发稿"/>
    <s v="公司"/>
    <n v="208601.5"/>
    <d v="2018-11-05T00:00:00"/>
    <d v="2018-11-05T00:00:00"/>
    <s v="北京骏智鹏博科技发展有限公司"/>
    <s v="10219Genr1812222"/>
    <m/>
    <m/>
    <b v="1"/>
    <b v="1"/>
  </r>
  <r>
    <n v="176"/>
    <s v="李一飞"/>
    <x v="155"/>
    <m/>
    <m/>
    <m/>
    <m/>
    <m/>
    <m/>
    <m/>
    <m/>
    <m/>
    <m/>
    <m/>
    <m/>
    <m/>
    <m/>
    <m/>
    <m/>
    <m/>
    <m/>
    <m/>
    <m/>
    <m/>
    <m/>
    <m/>
    <m/>
    <m/>
    <m/>
    <m/>
    <m/>
    <m/>
    <m/>
    <m/>
    <m/>
    <n v="5742"/>
    <m/>
    <m/>
    <s v="北京诺金文化传媒有限公司"/>
    <s v="102无合同"/>
    <m/>
    <m/>
    <b v="1"/>
    <b v="1"/>
  </r>
  <r>
    <n v="176"/>
    <s v="李一飞"/>
    <x v="155"/>
    <m/>
    <m/>
    <m/>
    <m/>
    <m/>
    <m/>
    <m/>
    <m/>
    <m/>
    <m/>
    <m/>
    <m/>
    <m/>
    <m/>
    <m/>
    <m/>
    <m/>
    <m/>
    <m/>
    <m/>
    <m/>
    <m/>
    <m/>
    <m/>
    <m/>
    <m/>
    <m/>
    <m/>
    <m/>
    <m/>
    <m/>
    <m/>
    <n v="9945"/>
    <m/>
    <m/>
    <s v="差旅费"/>
    <s v="102行政"/>
    <m/>
    <m/>
    <b v="1"/>
    <b v="1"/>
  </r>
  <r>
    <n v="176"/>
    <s v="李一飞"/>
    <x v="155"/>
    <m/>
    <m/>
    <m/>
    <m/>
    <m/>
    <m/>
    <m/>
    <m/>
    <m/>
    <m/>
    <m/>
    <m/>
    <m/>
    <m/>
    <m/>
    <m/>
    <m/>
    <m/>
    <m/>
    <m/>
    <m/>
    <m/>
    <m/>
    <m/>
    <m/>
    <m/>
    <m/>
    <m/>
    <m/>
    <m/>
    <m/>
    <m/>
    <n v="34178.9"/>
    <m/>
    <m/>
    <s v="11月中航信机票款-海尔双十一项目"/>
    <s v="102行政"/>
    <m/>
    <m/>
    <b v="1"/>
    <b v="1"/>
  </r>
  <r>
    <n v="177"/>
    <s v="李一飞"/>
    <x v="156"/>
    <s v="035295"/>
    <m/>
    <m/>
    <m/>
    <m/>
    <m/>
    <m/>
    <m/>
    <n v="0.15"/>
    <s v="否"/>
    <s v="是"/>
    <n v="100000"/>
    <m/>
    <m/>
    <m/>
    <m/>
    <m/>
    <m/>
    <m/>
    <m/>
    <m/>
    <m/>
    <m/>
    <m/>
    <s v="产品成本-广告营销服务费用"/>
    <s v="华北销售中心"/>
    <m/>
    <n v="0.50533844984802434"/>
    <m/>
    <s v="线上素材制作"/>
    <s v="视频拍摄"/>
    <s v="公司"/>
    <n v="327750"/>
    <d v="2018-10-25T00:00:00"/>
    <d v="2018-11-26T00:00:00"/>
    <s v="北京诺金文化传媒有限公司"/>
    <s v="102A201901000026"/>
    <s v="拍摄"/>
    <m/>
    <b v="0"/>
    <b v="0"/>
  </r>
  <r>
    <n v="178"/>
    <s v="成丝倩"/>
    <x v="157"/>
    <s v="035691"/>
    <m/>
    <m/>
    <m/>
    <m/>
    <m/>
    <m/>
    <m/>
    <n v="0.24"/>
    <s v="是"/>
    <s v="是"/>
    <n v="500000"/>
    <m/>
    <m/>
    <m/>
    <m/>
    <m/>
    <m/>
    <m/>
    <m/>
    <m/>
    <m/>
    <m/>
    <m/>
    <s v="产品成本-广告营销服务费用"/>
    <s v="华东销售中心"/>
    <m/>
    <n v="0.36654188679245286"/>
    <m/>
    <s v="线下活动（非地产）"/>
    <s v="场地租赁"/>
    <m/>
    <n v="80000"/>
    <d v="2018-12-12T00:00:00"/>
    <d v="2018-12-13T00:00:00"/>
    <s v="上海新兰房地产开发有限公司"/>
    <s v="10219Genr1812221"/>
    <s v="银联场地租赁"/>
    <m/>
    <b v="0"/>
    <b v="0"/>
  </r>
  <r>
    <n v="178"/>
    <s v="成丝倩"/>
    <x v="157"/>
    <m/>
    <m/>
    <m/>
    <m/>
    <m/>
    <m/>
    <m/>
    <m/>
    <m/>
    <m/>
    <m/>
    <m/>
    <m/>
    <m/>
    <m/>
    <m/>
    <m/>
    <m/>
    <m/>
    <m/>
    <m/>
    <m/>
    <m/>
    <m/>
    <m/>
    <m/>
    <m/>
    <m/>
    <m/>
    <s v="线下活动（非地产）"/>
    <s v="会场搭建及服务"/>
    <m/>
    <n v="287500"/>
    <d v="2018-12-12T00:00:00"/>
    <d v="2018-12-13T00:00:00"/>
    <s v="北京快乐创造文化传播有限公司"/>
    <s v="102A201901000018"/>
    <s v="搭建"/>
    <m/>
    <b v="1"/>
    <b v="1"/>
  </r>
  <r>
    <n v="178"/>
    <s v="成丝倩"/>
    <x v="157"/>
    <m/>
    <m/>
    <m/>
    <m/>
    <m/>
    <m/>
    <m/>
    <m/>
    <m/>
    <m/>
    <m/>
    <m/>
    <m/>
    <m/>
    <m/>
    <m/>
    <m/>
    <m/>
    <m/>
    <m/>
    <m/>
    <m/>
    <m/>
    <m/>
    <m/>
    <m/>
    <m/>
    <m/>
    <m/>
    <s v="商品采购"/>
    <s v="礼品"/>
    <s v="严选礼品"/>
    <n v="28855.75"/>
    <m/>
    <m/>
    <s v="严选"/>
    <s v="102"/>
    <m/>
    <m/>
    <b v="1"/>
    <b v="1"/>
  </r>
  <r>
    <n v="179"/>
    <s v="蒋薇"/>
    <x v="158"/>
    <s v="035366"/>
    <m/>
    <m/>
    <m/>
    <m/>
    <m/>
    <m/>
    <m/>
    <n v="0.1"/>
    <s v="否"/>
    <s v="是"/>
    <n v="460000"/>
    <m/>
    <m/>
    <m/>
    <m/>
    <m/>
    <m/>
    <m/>
    <m/>
    <m/>
    <m/>
    <m/>
    <m/>
    <s v="产品成本-广告营销服务费用"/>
    <s v="华东销售中心"/>
    <m/>
    <n v="0.36509999999999998"/>
    <m/>
    <s v="线上素材制作"/>
    <s v="视频拍摄"/>
    <s v="公司"/>
    <n v="29767"/>
    <d v="2018-11-03T00:00:00"/>
    <d v="2018-11-03T00:00:00"/>
    <s v="北京阳光环球广告有限公司"/>
    <s v="10519Genr1812081"/>
    <s v="所有人答所有人视频拍摄"/>
    <m/>
    <b v="0"/>
    <b v="0"/>
  </r>
  <r>
    <n v="179"/>
    <s v="蒋薇"/>
    <x v="158"/>
    <m/>
    <m/>
    <m/>
    <m/>
    <m/>
    <m/>
    <m/>
    <m/>
    <m/>
    <m/>
    <m/>
    <m/>
    <m/>
    <m/>
    <m/>
    <m/>
    <m/>
    <m/>
    <m/>
    <m/>
    <m/>
    <m/>
    <m/>
    <m/>
    <m/>
    <m/>
    <m/>
    <m/>
    <m/>
    <s v="线下活动（非地产）"/>
    <s v="会场搭建及服务"/>
    <m/>
    <n v="80000"/>
    <d v="2018-12-17T00:00:00"/>
    <d v="2018-12-31T00:00:00"/>
    <s v="上海裕翔广告传媒有限公司"/>
    <s v="10219Genr1812228"/>
    <m/>
    <m/>
    <b v="1"/>
    <b v="1"/>
  </r>
  <r>
    <n v="179"/>
    <s v="蒋薇"/>
    <x v="158"/>
    <m/>
    <m/>
    <m/>
    <m/>
    <m/>
    <m/>
    <m/>
    <m/>
    <m/>
    <m/>
    <m/>
    <m/>
    <m/>
    <m/>
    <m/>
    <m/>
    <m/>
    <m/>
    <m/>
    <m/>
    <m/>
    <m/>
    <m/>
    <m/>
    <m/>
    <m/>
    <m/>
    <m/>
    <m/>
    <s v="线下活动（非地产）"/>
    <s v="会场搭建及服务"/>
    <m/>
    <n v="246700"/>
    <m/>
    <m/>
    <s v="上海碧沛商务咨询服务中心"/>
    <s v="102"/>
    <m/>
    <m/>
    <b v="1"/>
    <b v="1"/>
  </r>
  <r>
    <n v="179"/>
    <s v="蒋薇"/>
    <x v="158"/>
    <m/>
    <m/>
    <m/>
    <m/>
    <m/>
    <m/>
    <m/>
    <m/>
    <m/>
    <m/>
    <m/>
    <m/>
    <m/>
    <m/>
    <m/>
    <m/>
    <m/>
    <m/>
    <m/>
    <m/>
    <m/>
    <m/>
    <m/>
    <m/>
    <m/>
    <m/>
    <m/>
    <m/>
    <m/>
    <s v="商品采购"/>
    <s v="活动物料"/>
    <s v="其他物料"/>
    <n v="62820"/>
    <d v="2018-12-17T00:00:00"/>
    <d v="2018-12-31T00:00:00"/>
    <s v="上海君韦贸易有限公司"/>
    <s v="102A201901000024"/>
    <m/>
    <m/>
    <b v="1"/>
    <b v="1"/>
  </r>
  <r>
    <n v="180"/>
    <s v="赖沛健"/>
    <x v="159"/>
    <s v="035636、035617"/>
    <m/>
    <m/>
    <m/>
    <m/>
    <m/>
    <m/>
    <m/>
    <n v="0.17"/>
    <s v="是"/>
    <s v="是"/>
    <n v="154825"/>
    <m/>
    <m/>
    <m/>
    <m/>
    <m/>
    <m/>
    <m/>
    <m/>
    <m/>
    <m/>
    <m/>
    <m/>
    <s v="产品成本-广告营销服务费用"/>
    <s v="华南销售中心"/>
    <m/>
    <n v="0.26108649182978722"/>
    <m/>
    <s v="线上素材制作"/>
    <s v="视频拍摄"/>
    <s v="公司"/>
    <n v="150000"/>
    <d v="2018-12-07T00:00:00"/>
    <d v="2018-12-07T00:00:00"/>
    <s v="北京快乐创造文化传播有限公司"/>
    <s v="102"/>
    <s v="长安CS55滑翔伞"/>
    <m/>
    <b v="0"/>
    <b v="0"/>
  </r>
  <r>
    <n v="181"/>
    <s v="李一飞"/>
    <x v="160"/>
    <s v="034707、034871、035965"/>
    <m/>
    <m/>
    <m/>
    <m/>
    <m/>
    <m/>
    <m/>
    <n v="0.2"/>
    <s v="否"/>
    <s v="是"/>
    <n v="740000"/>
    <m/>
    <m/>
    <m/>
    <m/>
    <m/>
    <m/>
    <m/>
    <m/>
    <m/>
    <m/>
    <m/>
    <m/>
    <s v="产品成本-广告营销服务费用"/>
    <s v="华北销售中心"/>
    <m/>
    <n v="0.55803333333333327"/>
    <m/>
    <s v="线下活动（非地产）"/>
    <s v="场地租赁"/>
    <m/>
    <n v="35000"/>
    <d v="2018-12-17T00:00:00"/>
    <d v="2018-12-19T00:00:00"/>
    <s v="北京东亿天弘影视文化有限公司"/>
    <s v="107A201901000041"/>
    <m/>
    <m/>
    <b v="0"/>
    <b v="0"/>
  </r>
  <r>
    <n v="181"/>
    <s v="李一飞"/>
    <x v="160"/>
    <m/>
    <m/>
    <m/>
    <m/>
    <m/>
    <m/>
    <m/>
    <m/>
    <m/>
    <m/>
    <m/>
    <m/>
    <m/>
    <m/>
    <m/>
    <m/>
    <m/>
    <m/>
    <m/>
    <m/>
    <m/>
    <m/>
    <m/>
    <m/>
    <m/>
    <m/>
    <m/>
    <m/>
    <m/>
    <s v="线下活动（非地产）"/>
    <s v="会场搭建及服务"/>
    <m/>
    <n v="485000"/>
    <d v="2018-12-18T00:00:00"/>
    <d v="2018-12-18T00:00:00"/>
    <s v="广州燊易广告有限公司"/>
    <s v="107"/>
    <s v="搭建、吴伯凡劳务20万不含税"/>
    <m/>
    <b v="1"/>
    <b v="1"/>
  </r>
  <r>
    <n v="182"/>
    <s v="李一飞"/>
    <x v="161"/>
    <s v="035459"/>
    <m/>
    <m/>
    <m/>
    <m/>
    <m/>
    <m/>
    <m/>
    <n v="0.26"/>
    <s v="否"/>
    <s v="是"/>
    <n v="80000"/>
    <m/>
    <m/>
    <m/>
    <m/>
    <m/>
    <m/>
    <m/>
    <m/>
    <m/>
    <m/>
    <m/>
    <m/>
    <s v="产品成本-广告营销服务费用"/>
    <s v="华北销售中心"/>
    <m/>
    <n v="0.33125999999999994"/>
    <m/>
    <s v="线上素材制作"/>
    <s v="H5制作"/>
    <s v="公司"/>
    <n v="50000"/>
    <d v="2018-11-30T00:00:00"/>
    <d v="2018-12-31T00:00:00"/>
    <s v="北京斐斯特绍铺文化有限责任公司"/>
    <s v="102"/>
    <s v="北现H5音乐"/>
    <m/>
    <b v="0"/>
    <b v="0"/>
  </r>
  <r>
    <n v="182"/>
    <s v="李一飞"/>
    <x v="161"/>
    <m/>
    <m/>
    <m/>
    <m/>
    <m/>
    <m/>
    <m/>
    <m/>
    <m/>
    <m/>
    <m/>
    <m/>
    <m/>
    <m/>
    <m/>
    <m/>
    <m/>
    <m/>
    <m/>
    <m/>
    <m/>
    <m/>
    <m/>
    <m/>
    <m/>
    <m/>
    <m/>
    <m/>
    <m/>
    <s v="线上素材制作"/>
    <s v="配音"/>
    <s v="公司"/>
    <n v="4000"/>
    <m/>
    <m/>
    <s v="威普视觉文化传媒（北京）有限公司"/>
    <s v="102无合同"/>
    <s v="配音"/>
    <m/>
    <b v="1"/>
    <b v="1"/>
  </r>
  <r>
    <n v="183"/>
    <s v="李一飞"/>
    <x v="162"/>
    <s v="035670"/>
    <m/>
    <m/>
    <m/>
    <m/>
    <m/>
    <m/>
    <m/>
    <n v="0.05"/>
    <s v="否"/>
    <s v="是"/>
    <n v="65000"/>
    <m/>
    <m/>
    <m/>
    <m/>
    <m/>
    <m/>
    <m/>
    <m/>
    <m/>
    <m/>
    <m/>
    <m/>
    <s v="产品成本-广告营销服务费用"/>
    <s v="华北销售中心"/>
    <m/>
    <n v="0.22484999999999999"/>
    <m/>
    <s v="线上素材制作"/>
    <s v="视频拍摄"/>
    <s v="公司"/>
    <n v="65000"/>
    <d v="2018-12-01T00:00:00"/>
    <d v="2018-12-31T00:00:00"/>
    <s v="威普视觉文化传媒（北京）有限公司"/>
    <s v="102"/>
    <s v="东标阿尔山之旅项目视频拍摄费用"/>
    <m/>
    <b v="0"/>
    <b v="0"/>
  </r>
  <r>
    <n v="184"/>
    <s v="李一飞"/>
    <x v="163"/>
    <s v="035788"/>
    <m/>
    <m/>
    <m/>
    <m/>
    <m/>
    <m/>
    <m/>
    <n v="0.15"/>
    <s v="否"/>
    <s v="是"/>
    <n v="180000"/>
    <m/>
    <m/>
    <m/>
    <m/>
    <m/>
    <m/>
    <m/>
    <m/>
    <m/>
    <m/>
    <m/>
    <m/>
    <s v="产品成本-广告营销服务费用"/>
    <s v="华北销售中心"/>
    <m/>
    <n v="0.53979999999999995"/>
    <m/>
    <s v="线上素材制作"/>
    <s v="视频拍摄"/>
    <s v="公司"/>
    <n v="150000"/>
    <d v="2018-11-22T00:00:00"/>
    <d v="2018-12-05T00:00:00"/>
    <s v="中广盛世影视文化发展（北京）有限公司"/>
    <s v="102A201901000001"/>
    <s v="海尔广告视频拍摄"/>
    <m/>
    <b v="0"/>
    <b v="0"/>
  </r>
  <r>
    <n v="184"/>
    <s v="李一飞"/>
    <x v="163"/>
    <m/>
    <m/>
    <m/>
    <m/>
    <m/>
    <m/>
    <m/>
    <m/>
    <m/>
    <m/>
    <m/>
    <m/>
    <m/>
    <m/>
    <m/>
    <m/>
    <m/>
    <m/>
    <m/>
    <m/>
    <m/>
    <m/>
    <m/>
    <m/>
    <m/>
    <m/>
    <m/>
    <m/>
    <m/>
    <s v="线上传播（非地产）"/>
    <s v="KOL发稿"/>
    <s v="个人"/>
    <n v="14285.71"/>
    <m/>
    <m/>
    <s v="王宁"/>
    <s v="102无合同"/>
    <s v="微博发布"/>
    <m/>
    <b v="1"/>
    <b v="1"/>
  </r>
  <r>
    <n v="184"/>
    <s v="李一飞"/>
    <x v="163"/>
    <m/>
    <m/>
    <m/>
    <m/>
    <m/>
    <m/>
    <m/>
    <m/>
    <m/>
    <m/>
    <m/>
    <m/>
    <m/>
    <m/>
    <m/>
    <m/>
    <m/>
    <m/>
    <m/>
    <m/>
    <m/>
    <m/>
    <m/>
    <m/>
    <m/>
    <m/>
    <m/>
    <m/>
    <m/>
    <s v="线上传播（非地产）"/>
    <s v="KOL发稿"/>
    <s v="个人"/>
    <n v="15476.19"/>
    <m/>
    <m/>
    <s v="黄宥勋"/>
    <s v="102无合同"/>
    <s v="微博发布"/>
    <m/>
    <b v="1"/>
    <b v="1"/>
  </r>
  <r>
    <n v="185"/>
    <s v="王琦"/>
    <x v="164"/>
    <s v="035413"/>
    <m/>
    <m/>
    <m/>
    <m/>
    <m/>
    <m/>
    <m/>
    <n v="0.22"/>
    <s v="是"/>
    <s v="是"/>
    <n v="300000"/>
    <m/>
    <m/>
    <m/>
    <m/>
    <m/>
    <m/>
    <m/>
    <m/>
    <m/>
    <m/>
    <m/>
    <m/>
    <s v="产品成本-广告营销服务费用"/>
    <s v="华南销售中心"/>
    <m/>
    <n v="0.4557511646063761"/>
    <m/>
    <s v="线下活动（非地产）"/>
    <s v="会场搭建及服务"/>
    <m/>
    <n v="300000"/>
    <d v="2018-12-30T00:00:00"/>
    <d v="2018-12-31T00:00:00"/>
    <s v="广州燊易广告有限公司"/>
    <s v="107"/>
    <s v="搭建"/>
    <m/>
    <b v="0"/>
    <b v="0"/>
  </r>
  <r>
    <n v="186"/>
    <s v="朱力"/>
    <x v="165"/>
    <s v="035746"/>
    <m/>
    <m/>
    <m/>
    <m/>
    <m/>
    <m/>
    <m/>
    <n v="0"/>
    <s v="否"/>
    <s v="是"/>
    <n v="162024"/>
    <m/>
    <m/>
    <m/>
    <m/>
    <m/>
    <m/>
    <m/>
    <m/>
    <m/>
    <m/>
    <m/>
    <m/>
    <s v="产品成本-广告营销服务费用"/>
    <s v="华东销售中心"/>
    <m/>
    <n v="8.4199999999999997E-2"/>
    <m/>
    <s v="线上素材制作"/>
    <s v="视频拍摄"/>
    <s v="公司"/>
    <n v="34000"/>
    <d v="2018-12-01T00:00:00"/>
    <d v="2018-12-31T00:00:00"/>
    <s v="北京阳光环球广告有限公司"/>
    <s v="105"/>
    <s v="极客先锋队视频拍摄"/>
    <m/>
    <b v="0"/>
    <b v="0"/>
  </r>
  <r>
    <n v="186"/>
    <s v="朱力"/>
    <x v="165"/>
    <m/>
    <m/>
    <m/>
    <m/>
    <m/>
    <m/>
    <m/>
    <m/>
    <m/>
    <m/>
    <m/>
    <m/>
    <m/>
    <m/>
    <m/>
    <m/>
    <m/>
    <m/>
    <m/>
    <m/>
    <m/>
    <m/>
    <m/>
    <m/>
    <m/>
    <m/>
    <m/>
    <m/>
    <m/>
    <s v="明星/嘉宾邀请"/>
    <s v="嘉宾邀请"/>
    <s v="公司（非地产）"/>
    <n v="83950"/>
    <d v="2018-12-15T00:00:00"/>
    <d v="2018-12-25T00:00:00"/>
    <s v="凝聚众智营销策划有限公司"/>
    <s v="105"/>
    <s v="极客先锋队-KOL"/>
    <m/>
    <b v="1"/>
    <b v="1"/>
  </r>
  <r>
    <n v="186"/>
    <s v="朱力"/>
    <x v="165"/>
    <m/>
    <m/>
    <m/>
    <m/>
    <m/>
    <m/>
    <m/>
    <m/>
    <m/>
    <m/>
    <m/>
    <m/>
    <m/>
    <m/>
    <m/>
    <m/>
    <m/>
    <m/>
    <m/>
    <m/>
    <m/>
    <m/>
    <m/>
    <m/>
    <m/>
    <m/>
    <m/>
    <m/>
    <m/>
    <s v="线上素材制作"/>
    <s v="视频拍摄"/>
    <s v="员工报销"/>
    <n v="10283"/>
    <d v="2018-12-01T00:00:00"/>
    <d v="2018-12-31T00:00:00"/>
    <s v="杨斌，个人工资卡"/>
    <s v="105无合同"/>
    <s v="杂费"/>
    <m/>
    <b v="1"/>
    <b v="1"/>
  </r>
  <r>
    <n v="187"/>
    <s v="史文韬"/>
    <x v="166"/>
    <s v="035790"/>
    <m/>
    <m/>
    <m/>
    <m/>
    <m/>
    <m/>
    <m/>
    <n v="0.26"/>
    <s v="否"/>
    <s v="是"/>
    <n v="4000"/>
    <m/>
    <m/>
    <m/>
    <m/>
    <m/>
    <m/>
    <m/>
    <m/>
    <m/>
    <m/>
    <m/>
    <m/>
    <s v="产品成本-广告营销服务费用"/>
    <s v="华东销售中心"/>
    <m/>
    <n v="0.293129889224572"/>
    <m/>
    <m/>
    <m/>
    <m/>
    <n v="3450"/>
    <d v="2018-12-24T00:00:00"/>
    <d v="2018-12-24T00:00:00"/>
    <s v="北京金狐互动公关顾问有限公司"/>
    <s v="102无合同"/>
    <m/>
    <m/>
    <b v="0"/>
    <b v="0"/>
  </r>
  <r>
    <n v="188"/>
    <s v="植嘉麟"/>
    <x v="167"/>
    <s v="035903"/>
    <m/>
    <m/>
    <m/>
    <m/>
    <m/>
    <m/>
    <m/>
    <n v="0.26"/>
    <s v="是"/>
    <s v="是"/>
    <n v="66000"/>
    <m/>
    <m/>
    <m/>
    <m/>
    <m/>
    <m/>
    <m/>
    <m/>
    <m/>
    <m/>
    <m/>
    <m/>
    <s v="产品成本-广告营销服务费用"/>
    <s v="华南销售中心"/>
    <m/>
    <n v="0.32414236800000001"/>
    <m/>
    <s v="线上素材制作"/>
    <s v="视频拍摄"/>
    <s v="公司"/>
    <n v="50000"/>
    <d v="2018-12-12T00:00:00"/>
    <d v="2018-12-12T00:00:00"/>
    <s v="北京阳光环球广告有限公司"/>
    <s v="105A201901000002"/>
    <s v="所有人答所有人视频拍摄，年度热点新闻事件专题片"/>
    <m/>
    <b v="0"/>
    <b v="0"/>
  </r>
  <r>
    <n v="188"/>
    <s v="植嘉麟"/>
    <x v="167"/>
    <m/>
    <m/>
    <m/>
    <m/>
    <m/>
    <m/>
    <m/>
    <m/>
    <m/>
    <m/>
    <m/>
    <m/>
    <m/>
    <m/>
    <m/>
    <m/>
    <m/>
    <m/>
    <m/>
    <m/>
    <m/>
    <m/>
    <m/>
    <m/>
    <m/>
    <m/>
    <m/>
    <m/>
    <m/>
    <s v="线上传播（非地产）"/>
    <s v="KOL发稿"/>
    <s v="个人"/>
    <n v="2925"/>
    <d v="2018-12-12T00:00:00"/>
    <d v="2018-12-12T00:00:00"/>
    <s v="许筱珂"/>
    <s v="105无合同"/>
    <s v="撰稿1篇，劳务费"/>
    <m/>
    <b v="1"/>
    <b v="1"/>
  </r>
  <r>
    <n v="189"/>
    <s v="朱力"/>
    <x v="168"/>
    <s v="035841"/>
    <m/>
    <m/>
    <m/>
    <m/>
    <m/>
    <m/>
    <m/>
    <n v="0"/>
    <s v="否"/>
    <s v="是"/>
    <n v="281500"/>
    <m/>
    <m/>
    <m/>
    <m/>
    <m/>
    <m/>
    <m/>
    <m/>
    <m/>
    <m/>
    <m/>
    <m/>
    <s v="产品成本-广告营销服务费用"/>
    <s v="华东销售中心"/>
    <m/>
    <n v="0.23926174496644301"/>
    <m/>
    <s v="线上素材制作"/>
    <s v="H5制作"/>
    <s v="公司"/>
    <n v="231000"/>
    <d v="2019-01-01T00:00:00"/>
    <d v="2019-01-10T00:00:00"/>
    <s v="网易（杭州）网络有限责任公司"/>
    <s v="102"/>
    <s v="安吉星月球AR体验项目"/>
    <m/>
    <b v="0"/>
    <b v="0"/>
  </r>
  <r>
    <n v="189"/>
    <s v="朱力"/>
    <x v="168"/>
    <m/>
    <m/>
    <m/>
    <m/>
    <m/>
    <m/>
    <m/>
    <m/>
    <m/>
    <m/>
    <m/>
    <m/>
    <m/>
    <m/>
    <m/>
    <m/>
    <m/>
    <m/>
    <m/>
    <m/>
    <m/>
    <m/>
    <m/>
    <m/>
    <m/>
    <m/>
    <m/>
    <m/>
    <m/>
    <s v="明星/嘉宾邀请"/>
    <s v="嘉宾邀请"/>
    <s v="个人（非地产）"/>
    <n v="5000"/>
    <m/>
    <m/>
    <s v="白孟宸"/>
    <s v="102无合同"/>
    <s v="嘉宾"/>
    <m/>
    <b v="1"/>
    <b v="1"/>
  </r>
  <r>
    <n v="189"/>
    <s v="朱力"/>
    <x v="168"/>
    <m/>
    <m/>
    <m/>
    <m/>
    <m/>
    <m/>
    <m/>
    <m/>
    <m/>
    <m/>
    <m/>
    <m/>
    <m/>
    <m/>
    <m/>
    <m/>
    <m/>
    <m/>
    <m/>
    <m/>
    <m/>
    <m/>
    <m/>
    <m/>
    <m/>
    <m/>
    <m/>
    <m/>
    <m/>
    <s v="明星/嘉宾邀请"/>
    <s v="嘉宾邀请"/>
    <s v="个人（非地产）"/>
    <n v="5000"/>
    <m/>
    <m/>
    <s v="焦维新"/>
    <s v="102无合同"/>
    <s v="嘉宾"/>
    <m/>
    <b v="1"/>
    <b v="1"/>
  </r>
  <r>
    <n v="190"/>
    <s v="熊倩"/>
    <x v="169"/>
    <s v="036115，036339"/>
    <m/>
    <m/>
    <m/>
    <m/>
    <m/>
    <m/>
    <m/>
    <n v="0.24"/>
    <s v="是"/>
    <s v="是"/>
    <n v="50000"/>
    <m/>
    <m/>
    <m/>
    <m/>
    <m/>
    <m/>
    <m/>
    <m/>
    <m/>
    <m/>
    <m/>
    <m/>
    <s v="产品成本-广告营销服务费用"/>
    <s v="华南销售中心"/>
    <m/>
    <n v="0.29180094929881334"/>
    <m/>
    <s v="线上素材制作"/>
    <s v="视频拍摄"/>
    <s v="公司"/>
    <n v="30000"/>
    <d v="2018-12-01T00:00:00"/>
    <d v="2018-12-18T00:00:00"/>
    <s v="北京阳光环球广告有限公司"/>
    <s v="105A201901000034"/>
    <s v="春节跟贴项目-《所有人答所有人》视频拍摄"/>
    <m/>
    <b v="0"/>
    <b v="0"/>
  </r>
  <r>
    <n v="191"/>
    <s v="李一飞"/>
    <x v="170"/>
    <s v="035153"/>
    <m/>
    <m/>
    <m/>
    <m/>
    <m/>
    <m/>
    <m/>
    <n v="0.18"/>
    <s v="否"/>
    <s v="是"/>
    <n v="262500"/>
    <m/>
    <m/>
    <m/>
    <m/>
    <m/>
    <m/>
    <m/>
    <m/>
    <m/>
    <m/>
    <m/>
    <m/>
    <s v="产品成本-广告营销服务费用"/>
    <s v="华北销售中心"/>
    <m/>
    <n v="0.39747999999999994"/>
    <m/>
    <s v="线下活动（非地产）"/>
    <s v="会场搭建及服务"/>
    <m/>
    <n v="207000"/>
    <d v="2018-11-01T00:00:00"/>
    <d v="2018-11-01T00:00:00"/>
    <s v="广州燊易广告有限公司"/>
    <s v="102A201901000011"/>
    <s v="严选礼品卡采购（发布会郑州站搭建）"/>
    <m/>
    <b v="0"/>
    <b v="0"/>
  </r>
  <r>
    <n v="192"/>
    <s v="付杨"/>
    <x v="171"/>
    <s v="035859"/>
    <m/>
    <m/>
    <m/>
    <m/>
    <m/>
    <m/>
    <m/>
    <n v="0"/>
    <s v="否"/>
    <s v="是"/>
    <n v="55000"/>
    <m/>
    <m/>
    <m/>
    <m/>
    <m/>
    <m/>
    <m/>
    <m/>
    <m/>
    <m/>
    <m/>
    <m/>
    <s v="产品成本-广告营销服务费用"/>
    <s v="华北销售中心"/>
    <m/>
    <n v="7.5071152358855392E-2"/>
    <m/>
    <s v="线上传播（非地产）"/>
    <s v="KOL发稿"/>
    <s v="公司"/>
    <n v="55000"/>
    <d v="2018-12-10T00:00:00"/>
    <d v="2018-12-14T00:00:00"/>
    <s v="北京心联广告有限公司"/>
    <s v="102A201901000006"/>
    <s v="钉钉秋季发布会稿件定制"/>
    <m/>
    <b v="0"/>
    <b v="0"/>
  </r>
  <r>
    <n v="193"/>
    <s v="李一飞"/>
    <x v="172"/>
    <s v="035702"/>
    <m/>
    <m/>
    <m/>
    <m/>
    <m/>
    <m/>
    <m/>
    <n v="0.17"/>
    <s v="否"/>
    <s v="是"/>
    <n v="875000"/>
    <m/>
    <m/>
    <m/>
    <m/>
    <m/>
    <m/>
    <m/>
    <m/>
    <m/>
    <m/>
    <m/>
    <m/>
    <s v="产品成本-广告营销服务费用"/>
    <s v="华北销售中心"/>
    <m/>
    <n v="0.37577130539867915"/>
    <m/>
    <s v="线上素材制作"/>
    <s v="视频拍摄"/>
    <s v="公司"/>
    <n v="200000"/>
    <d v="2018-11-01T00:00:00"/>
    <d v="2018-12-31T00:00:00"/>
    <s v="威普视觉文化传媒（北京）有限公司"/>
    <s v="105A201901000051"/>
    <s v="视频拍摄和制作"/>
    <m/>
    <b v="0"/>
    <b v="0"/>
  </r>
  <r>
    <n v="193"/>
    <s v="李一飞"/>
    <x v="172"/>
    <m/>
    <m/>
    <m/>
    <m/>
    <m/>
    <m/>
    <m/>
    <m/>
    <m/>
    <m/>
    <m/>
    <m/>
    <m/>
    <m/>
    <m/>
    <m/>
    <m/>
    <m/>
    <m/>
    <m/>
    <m/>
    <m/>
    <m/>
    <m/>
    <m/>
    <m/>
    <m/>
    <m/>
    <m/>
    <s v="线上素材制作"/>
    <s v="视频拍摄"/>
    <s v="公司"/>
    <n v="448500"/>
    <d v="2018-12-03T00:00:00"/>
    <d v="2018-12-03T00:00:00"/>
    <s v="威普视觉文化传媒（北京）有限公司"/>
    <s v="10519Genr1812095"/>
    <m/>
    <m/>
    <b v="1"/>
    <b v="1"/>
  </r>
  <r>
    <n v="193"/>
    <s v="李一飞"/>
    <x v="172"/>
    <m/>
    <m/>
    <m/>
    <m/>
    <m/>
    <m/>
    <m/>
    <m/>
    <m/>
    <m/>
    <m/>
    <m/>
    <m/>
    <m/>
    <m/>
    <m/>
    <m/>
    <m/>
    <m/>
    <m/>
    <m/>
    <m/>
    <m/>
    <m/>
    <m/>
    <m/>
    <m/>
    <m/>
    <m/>
    <s v="商品采购"/>
    <s v="礼品"/>
    <s v="严选礼品"/>
    <n v="8657.7000000000007"/>
    <m/>
    <m/>
    <s v="严选"/>
    <s v="102内采"/>
    <s v="平衡车5辆"/>
    <m/>
    <b v="1"/>
    <b v="1"/>
  </r>
  <r>
    <n v="194"/>
    <s v="孙昊辉"/>
    <x v="173"/>
    <s v="035720、035682"/>
    <m/>
    <m/>
    <m/>
    <m/>
    <m/>
    <m/>
    <m/>
    <n v="0.21"/>
    <s v="否"/>
    <s v="是"/>
    <n v="400000"/>
    <m/>
    <m/>
    <m/>
    <m/>
    <m/>
    <m/>
    <m/>
    <m/>
    <m/>
    <m/>
    <m/>
    <m/>
    <s v="产品成本-广告营销服务费用"/>
    <s v="华东销售中心"/>
    <m/>
    <n v="0.39743414495832025"/>
    <m/>
    <s v="线上素材制作"/>
    <s v="视频拍摄"/>
    <s v="公司"/>
    <n v="220000"/>
    <d v="2018-12-01T00:00:00"/>
    <d v="2018-12-31T00:00:00"/>
    <s v="重庆帕斯弗尼文化传播有限公司"/>
    <s v="102"/>
    <s v="福特新福克斯合作"/>
    <m/>
    <b v="0"/>
    <b v="0"/>
  </r>
  <r>
    <n v="194"/>
    <s v="孙昊辉"/>
    <x v="173"/>
    <m/>
    <m/>
    <m/>
    <m/>
    <m/>
    <m/>
    <m/>
    <m/>
    <m/>
    <m/>
    <m/>
    <m/>
    <m/>
    <m/>
    <m/>
    <m/>
    <m/>
    <m/>
    <m/>
    <m/>
    <m/>
    <m/>
    <m/>
    <m/>
    <m/>
    <m/>
    <m/>
    <m/>
    <m/>
    <s v="商品采购"/>
    <s v="活动物料"/>
    <s v="其他物料"/>
    <n v="121584"/>
    <d v="2018-12-10T00:00:00"/>
    <d v="2018-12-31T00:00:00"/>
    <s v="北京奇良海德印刷股份有限公司"/>
    <s v="105"/>
    <s v="态度日历制作"/>
    <m/>
    <b v="1"/>
    <b v="1"/>
  </r>
  <r>
    <n v="195"/>
    <s v="李一飞"/>
    <x v="174"/>
    <s v="034695"/>
    <m/>
    <m/>
    <m/>
    <m/>
    <m/>
    <m/>
    <m/>
    <n v="0.26"/>
    <s v="否"/>
    <s v="是"/>
    <n v="45000"/>
    <m/>
    <m/>
    <m/>
    <m/>
    <m/>
    <m/>
    <m/>
    <m/>
    <m/>
    <m/>
    <m/>
    <m/>
    <s v="产品成本-广告营销服务费用"/>
    <s v="华北销售中心"/>
    <m/>
    <n v="0.38429999999999997"/>
    <m/>
    <s v="线下活动（非地产）"/>
    <s v="看车团"/>
    <m/>
    <n v="41500"/>
    <d v="2018-09-22T00:00:00"/>
    <d v="2018-09-22T00:00:00"/>
    <s v="深圳市梵天管理咨询有限公司"/>
    <s v="10219Genr1811217"/>
    <s v="深圳看车团"/>
    <m/>
    <b v="0"/>
    <b v="0"/>
  </r>
  <r>
    <n v="196"/>
    <s v="赖敏"/>
    <x v="175"/>
    <m/>
    <m/>
    <m/>
    <m/>
    <m/>
    <m/>
    <m/>
    <m/>
    <m/>
    <m/>
    <m/>
    <m/>
    <m/>
    <m/>
    <m/>
    <m/>
    <m/>
    <m/>
    <m/>
    <m/>
    <m/>
    <m/>
    <m/>
    <m/>
    <m/>
    <m/>
    <m/>
    <m/>
    <m/>
    <m/>
    <m/>
    <m/>
    <m/>
    <m/>
    <m/>
    <m/>
    <m/>
    <m/>
    <m/>
    <b v="0"/>
    <b v="0"/>
  </r>
  <r>
    <n v="51"/>
    <s v="李一飞"/>
    <x v="50"/>
    <m/>
    <m/>
    <m/>
    <m/>
    <m/>
    <m/>
    <m/>
    <m/>
    <m/>
    <m/>
    <m/>
    <m/>
    <m/>
    <m/>
    <m/>
    <m/>
    <m/>
    <m/>
    <m/>
    <m/>
    <m/>
    <m/>
    <m/>
    <m/>
    <m/>
    <m/>
    <m/>
    <m/>
    <m/>
    <s v="线上传播（非地产）"/>
    <s v="KOL发稿"/>
    <s v="公司"/>
    <n v="80000"/>
    <d v="2018-07-06T00:00:00"/>
    <d v="2018-07-06T00:00:00"/>
    <s v="北京果壳互动科技传媒有限公司"/>
    <s v="10219Genr1810192"/>
    <s v="姬十三，广告发布"/>
    <m/>
    <b v="0"/>
    <b v="0"/>
  </r>
  <r>
    <n v="51"/>
    <s v="李一飞"/>
    <x v="50"/>
    <m/>
    <m/>
    <m/>
    <m/>
    <m/>
    <m/>
    <m/>
    <m/>
    <m/>
    <m/>
    <m/>
    <m/>
    <m/>
    <m/>
    <m/>
    <m/>
    <m/>
    <m/>
    <m/>
    <m/>
    <m/>
    <m/>
    <m/>
    <m/>
    <m/>
    <m/>
    <m/>
    <m/>
    <m/>
    <s v="线上传播（非地产）"/>
    <s v="KOL发稿"/>
    <s v="公司"/>
    <n v="500000"/>
    <d v="2018-07-06T00:00:00"/>
    <d v="2018-07-06T00:00:00"/>
    <s v="北京金狐互动公关顾问有限公司"/>
    <s v="10219Genr1812233"/>
    <s v="公关稿件发布"/>
    <m/>
    <b v="1"/>
    <b v="1"/>
  </r>
  <r>
    <n v="51"/>
    <s v="李一飞"/>
    <x v="50"/>
    <m/>
    <m/>
    <m/>
    <m/>
    <m/>
    <m/>
    <m/>
    <m/>
    <m/>
    <m/>
    <m/>
    <m/>
    <m/>
    <m/>
    <m/>
    <m/>
    <m/>
    <m/>
    <m/>
    <m/>
    <m/>
    <m/>
    <m/>
    <m/>
    <m/>
    <m/>
    <m/>
    <m/>
    <m/>
    <s v="线上素材制作"/>
    <s v="H5制作"/>
    <s v="公司"/>
    <n v="55000"/>
    <d v="2018-07-06T00:00:00"/>
    <d v="2018-07-06T00:00:00"/>
    <s v="南京新盟广告有限公司"/>
    <s v="10219Genr1812237"/>
    <s v="H5设计制作"/>
    <m/>
    <b v="1"/>
    <b v="1"/>
  </r>
  <r>
    <n v="51"/>
    <s v="李一飞"/>
    <x v="50"/>
    <m/>
    <m/>
    <m/>
    <m/>
    <m/>
    <m/>
    <m/>
    <m/>
    <m/>
    <m/>
    <m/>
    <m/>
    <m/>
    <m/>
    <m/>
    <m/>
    <m/>
    <m/>
    <m/>
    <m/>
    <m/>
    <m/>
    <m/>
    <m/>
    <m/>
    <m/>
    <m/>
    <m/>
    <m/>
    <s v="线上素材制作"/>
    <s v="视频拍摄"/>
    <s v="员工报销"/>
    <n v="20195"/>
    <d v="2018-07-06T00:00:00"/>
    <d v="2018-07-06T00:00:00"/>
    <s v="员工报销-刘森"/>
    <s v="102无合同"/>
    <m/>
    <m/>
    <b v="1"/>
    <b v="1"/>
  </r>
  <r>
    <n v="51"/>
    <s v="李一飞"/>
    <x v="50"/>
    <m/>
    <m/>
    <m/>
    <m/>
    <m/>
    <m/>
    <m/>
    <m/>
    <m/>
    <m/>
    <m/>
    <m/>
    <m/>
    <m/>
    <m/>
    <m/>
    <m/>
    <m/>
    <m/>
    <m/>
    <m/>
    <m/>
    <m/>
    <m/>
    <m/>
    <m/>
    <m/>
    <m/>
    <m/>
    <s v="线上传播（非地产）"/>
    <s v="KOL发稿"/>
    <s v="公司"/>
    <n v="450000"/>
    <d v="2018-07-06T00:00:00"/>
    <d v="2018-07-06T00:00:00"/>
    <s v="北京金狐互动公关顾问有限公司"/>
    <s v="102A2019000020"/>
    <s v="奥迪试驾会汽车kol邀请费用"/>
    <m/>
    <b v="1"/>
    <b v="1"/>
  </r>
  <r>
    <n v="51"/>
    <s v="李一飞"/>
    <x v="50"/>
    <m/>
    <m/>
    <m/>
    <m/>
    <m/>
    <m/>
    <m/>
    <m/>
    <m/>
    <m/>
    <m/>
    <m/>
    <m/>
    <m/>
    <m/>
    <m/>
    <m/>
    <m/>
    <m/>
    <m/>
    <m/>
    <m/>
    <m/>
    <m/>
    <m/>
    <m/>
    <m/>
    <m/>
    <m/>
    <m/>
    <m/>
    <m/>
    <n v="235000"/>
    <d v="2018-07-06T00:00:00"/>
    <d v="2018-07-06T00:00:00"/>
    <s v="上海秀程文化传播有限公司"/>
    <s v="102"/>
    <s v="奥迪A7上市会明星邀请费用-王菊"/>
    <m/>
    <b v="1"/>
    <b v="1"/>
  </r>
  <r>
    <n v="51"/>
    <s v="李一飞"/>
    <x v="50"/>
    <m/>
    <m/>
    <m/>
    <m/>
    <m/>
    <m/>
    <m/>
    <m/>
    <m/>
    <m/>
    <m/>
    <m/>
    <m/>
    <m/>
    <m/>
    <m/>
    <m/>
    <m/>
    <m/>
    <m/>
    <m/>
    <m/>
    <m/>
    <m/>
    <m/>
    <m/>
    <m/>
    <m/>
    <m/>
    <s v="线上传播（非地产）"/>
    <s v="KOL发稿"/>
    <s v="公司"/>
    <n v="9500"/>
    <d v="2018-07-06T00:00:00"/>
    <d v="2018-07-06T00:00:00"/>
    <s v="北京金狐互动公关顾问有限公司"/>
    <s v="102无合同"/>
    <s v="时尚热门生活，稿件发布"/>
    <m/>
    <b v="1"/>
    <b v="1"/>
  </r>
  <r>
    <n v="51"/>
    <s v="李一飞"/>
    <x v="50"/>
    <m/>
    <m/>
    <m/>
    <m/>
    <m/>
    <m/>
    <m/>
    <m/>
    <m/>
    <m/>
    <m/>
    <m/>
    <m/>
    <m/>
    <m/>
    <m/>
    <m/>
    <m/>
    <m/>
    <m/>
    <m/>
    <m/>
    <m/>
    <m/>
    <m/>
    <m/>
    <m/>
    <m/>
    <m/>
    <s v="商品采购"/>
    <s v="礼品"/>
    <s v="严选礼品"/>
    <n v="4235.49"/>
    <d v="2018-07-06T00:00:00"/>
    <d v="2018-07-06T00:00:00"/>
    <s v="严选"/>
    <s v="102"/>
    <s v="严选礼品"/>
    <m/>
    <b v="1"/>
    <b v="1"/>
  </r>
  <r>
    <n v="113"/>
    <s v="孙昊辉"/>
    <x v="108"/>
    <m/>
    <m/>
    <m/>
    <m/>
    <m/>
    <m/>
    <m/>
    <m/>
    <m/>
    <m/>
    <m/>
    <m/>
    <m/>
    <m/>
    <m/>
    <m/>
    <m/>
    <m/>
    <m/>
    <m/>
    <m/>
    <m/>
    <m/>
    <m/>
    <m/>
    <m/>
    <m/>
    <m/>
    <m/>
    <s v="商品采购"/>
    <s v="礼品"/>
    <s v="严选礼品"/>
    <n v="7445.9000000000005"/>
    <d v="2018-10-13T00:00:00"/>
    <d v="2018-10-14T00:00:00"/>
    <s v="严选"/>
    <s v="107"/>
    <s v="严选礼品"/>
    <m/>
    <b v="0"/>
    <b v="0"/>
  </r>
  <r>
    <n v="85"/>
    <s v="李一飞"/>
    <x v="84"/>
    <m/>
    <m/>
    <m/>
    <m/>
    <m/>
    <m/>
    <m/>
    <m/>
    <m/>
    <m/>
    <m/>
    <m/>
    <m/>
    <m/>
    <m/>
    <m/>
    <m/>
    <m/>
    <m/>
    <m/>
    <m/>
    <m/>
    <m/>
    <m/>
    <m/>
    <m/>
    <m/>
    <m/>
    <m/>
    <s v="线上素材制作"/>
    <s v="撰稿"/>
    <s v="公司"/>
    <n v="4761.8999999999996"/>
    <d v="2018-03-02T00:00:00"/>
    <d v="2018-04-02T00:00:00"/>
    <s v="陈晓峰"/>
    <s v="102无合同"/>
    <s v="两篇撰稿"/>
    <m/>
    <b v="0"/>
    <b v="0"/>
  </r>
  <r>
    <n v="53"/>
    <s v="植嘉麟"/>
    <x v="52"/>
    <m/>
    <m/>
    <m/>
    <m/>
    <m/>
    <m/>
    <m/>
    <m/>
    <m/>
    <m/>
    <m/>
    <m/>
    <m/>
    <m/>
    <m/>
    <m/>
    <m/>
    <m/>
    <m/>
    <m/>
    <m/>
    <m/>
    <m/>
    <m/>
    <m/>
    <m/>
    <m/>
    <m/>
    <m/>
    <s v="线下活动（非地产）"/>
    <s v="会场搭建及服务"/>
    <m/>
    <n v="74922"/>
    <d v="2018-07-01T00:00:00"/>
    <d v="2018-09-30T00:00:00"/>
    <s v="北京诺金文化传媒有限公司"/>
    <s v="102A201901000010"/>
    <m/>
    <m/>
    <b v="0"/>
    <b v="0"/>
  </r>
  <r>
    <n v="50"/>
    <s v="李一飞"/>
    <x v="49"/>
    <m/>
    <m/>
    <m/>
    <m/>
    <m/>
    <m/>
    <m/>
    <m/>
    <m/>
    <m/>
    <m/>
    <m/>
    <m/>
    <m/>
    <m/>
    <m/>
    <m/>
    <m/>
    <m/>
    <m/>
    <m/>
    <m/>
    <m/>
    <m/>
    <m/>
    <m/>
    <m/>
    <m/>
    <m/>
    <s v="线下活动（非地产）"/>
    <s v="会场搭建及服务"/>
    <m/>
    <n v="250000"/>
    <d v="2018-09-25T00:00:00"/>
    <d v="2018-09-25T00:00:00"/>
    <s v="北京迪拓鸿业国际广告有限公司"/>
    <s v="102"/>
    <s v="故宫参观及讲座"/>
    <m/>
    <b v="0"/>
    <b v="0"/>
  </r>
  <r>
    <n v="197"/>
    <s v="李一飞"/>
    <x v="176"/>
    <s v="034439"/>
    <m/>
    <m/>
    <m/>
    <m/>
    <m/>
    <m/>
    <m/>
    <n v="0.16"/>
    <s v="否"/>
    <s v="是"/>
    <n v="300000"/>
    <m/>
    <m/>
    <m/>
    <m/>
    <m/>
    <m/>
    <m/>
    <m/>
    <m/>
    <m/>
    <m/>
    <m/>
    <s v="产品成本-广告营销服务费用"/>
    <s v="华北销售中心"/>
    <m/>
    <n v="0.40479999999999999"/>
    <m/>
    <s v="线下活动（非地产）"/>
    <s v="会场搭建及服务"/>
    <m/>
    <n v="550000"/>
    <d v="2018-12-01T00:00:00"/>
    <d v="2018-12-31T00:00:00"/>
    <s v="燊易（广州）广告有限公司"/>
    <s v="107A201901000043"/>
    <m/>
    <m/>
    <m/>
    <m/>
  </r>
  <r>
    <n v="198"/>
    <s v="李一飞"/>
    <x v="177"/>
    <s v="035786"/>
    <m/>
    <m/>
    <m/>
    <m/>
    <m/>
    <m/>
    <m/>
    <n v="0.22"/>
    <s v="否"/>
    <s v="是"/>
    <n v="370000"/>
    <m/>
    <m/>
    <m/>
    <m/>
    <m/>
    <m/>
    <m/>
    <m/>
    <m/>
    <m/>
    <m/>
    <m/>
    <s v="产品成本-广告营销服务费用"/>
    <s v="华北销售中心"/>
    <m/>
    <n v="0.44650000000000001"/>
    <m/>
    <s v="明星"/>
    <s v="嘉宾邀请"/>
    <s v="吉克隽逸"/>
    <n v="370000"/>
    <d v="2018-12-01T00:00:00"/>
    <d v="2018-12-31T00:00:00"/>
    <s v="上海秀程文化传播有限公司"/>
    <s v="102"/>
    <m/>
    <m/>
    <m/>
    <m/>
  </r>
  <r>
    <m/>
    <m/>
    <x v="178"/>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
  <r>
    <x v="0"/>
    <s v="李一飞"/>
    <x v="0"/>
    <s v="032674"/>
    <m/>
    <m/>
    <m/>
    <m/>
    <m/>
    <m/>
    <m/>
    <n v="0.21"/>
    <s v="否"/>
    <s v="是"/>
    <n v="30000"/>
    <m/>
    <m/>
    <m/>
    <m/>
    <m/>
    <m/>
    <m/>
    <m/>
    <m/>
    <m/>
    <m/>
    <m/>
    <s v="产品成本-广告营销服务费用"/>
    <s v="华北销售中心"/>
    <m/>
    <n v="0.26201000000000002"/>
    <n v="85"/>
    <s v="线上素材制作"/>
    <s v="视频拍摄"/>
    <s v="公司"/>
    <n v="30000"/>
    <d v="2018-04-01T00:00:00"/>
    <d v="2018-04-01T00:00:00"/>
    <s v="北京红视野数字科技有限公司"/>
    <s v="10219Genr1805074"/>
    <m/>
    <n v="0"/>
  </r>
  <r>
    <x v="1"/>
    <s v="李一飞"/>
    <x v="1"/>
    <s v="032755、032737"/>
    <m/>
    <m/>
    <m/>
    <m/>
    <m/>
    <m/>
    <m/>
    <n v="0.22"/>
    <s v="否"/>
    <s v="否"/>
    <n v="50000"/>
    <m/>
    <m/>
    <m/>
    <m/>
    <m/>
    <m/>
    <m/>
    <m/>
    <m/>
    <m/>
    <m/>
    <m/>
    <s v="产品成本-广告营销服务费用"/>
    <s v="华北销售中心"/>
    <m/>
    <n v="0.30837753846153848"/>
    <n v="85"/>
    <s v="线上素材制作"/>
    <s v="视频拍摄"/>
    <s v="公司"/>
    <n v="44997"/>
    <d v="2018-04-01T00:00:00"/>
    <d v="2018-04-01T00:00:00"/>
    <s v="威普视觉文化传媒（北京）有限公司"/>
    <s v="10219Genr1805076"/>
    <m/>
    <n v="5003"/>
  </r>
  <r>
    <x v="2"/>
    <s v="李一飞"/>
    <x v="2"/>
    <s v="032549"/>
    <m/>
    <m/>
    <m/>
    <m/>
    <m/>
    <m/>
    <m/>
    <n v="0.26"/>
    <s v="否"/>
    <s v="是"/>
    <n v="59000"/>
    <m/>
    <m/>
    <m/>
    <m/>
    <m/>
    <m/>
    <m/>
    <m/>
    <m/>
    <m/>
    <m/>
    <m/>
    <s v="产品成本-广告营销服务费用"/>
    <s v="华北销售中心"/>
    <m/>
    <n v="0.41148745098039213"/>
    <n v="89"/>
    <s v="线上素材制作"/>
    <s v="直播"/>
    <s v="公司"/>
    <n v="59000"/>
    <d v="2018-04-25T00:00:00"/>
    <d v="2018-04-25T00:00:00"/>
    <s v="北京诺金文化传媒有限公司"/>
    <s v="10219Genr1805079"/>
    <m/>
    <n v="0"/>
  </r>
  <r>
    <x v="3"/>
    <s v="李一飞"/>
    <x v="3"/>
    <s v="032551"/>
    <m/>
    <m/>
    <m/>
    <m/>
    <m/>
    <m/>
    <m/>
    <n v="0.1"/>
    <s v="否"/>
    <s v="是"/>
    <n v="35000"/>
    <m/>
    <m/>
    <m/>
    <m/>
    <m/>
    <m/>
    <m/>
    <m/>
    <m/>
    <m/>
    <m/>
    <m/>
    <s v="产品成本-广告营销服务费用"/>
    <s v="华北销售中心"/>
    <m/>
    <n v="0.19693333333333332"/>
    <n v="85"/>
    <s v="线上素材制作"/>
    <s v="视频拍摄"/>
    <s v="公司"/>
    <n v="19800"/>
    <d v="2018-04-01T00:00:00"/>
    <d v="2018-04-30T00:00:00"/>
    <s v="北京爱梦林文化传媒有限公司"/>
    <s v="102无合同"/>
    <m/>
    <n v="13000"/>
  </r>
  <r>
    <x v="3"/>
    <s v="李一飞"/>
    <x v="3"/>
    <m/>
    <m/>
    <m/>
    <m/>
    <m/>
    <m/>
    <m/>
    <m/>
    <m/>
    <m/>
    <m/>
    <m/>
    <m/>
    <m/>
    <m/>
    <m/>
    <m/>
    <m/>
    <m/>
    <m/>
    <m/>
    <m/>
    <m/>
    <m/>
    <m/>
    <m/>
    <m/>
    <m/>
    <n v="92"/>
    <s v="线上素材制作"/>
    <s v="撰稿"/>
    <s v="公司"/>
    <n v="2200"/>
    <d v="2018-04-01T00:00:00"/>
    <d v="2018-04-30T00:00:00"/>
    <s v="易美传播有限公司"/>
    <s v="102无合同"/>
    <m/>
    <m/>
  </r>
  <r>
    <x v="4"/>
    <s v="李一飞"/>
    <x v="4"/>
    <s v="032428"/>
    <m/>
    <m/>
    <m/>
    <m/>
    <m/>
    <m/>
    <m/>
    <n v="0.15"/>
    <s v="否"/>
    <s v="是"/>
    <n v="45000"/>
    <m/>
    <m/>
    <m/>
    <m/>
    <m/>
    <m/>
    <m/>
    <m/>
    <m/>
    <m/>
    <m/>
    <m/>
    <s v="产品成本-广告营销服务费用"/>
    <s v="华北销售中心"/>
    <m/>
    <n v="0.20681071428571429"/>
    <n v="92"/>
    <s v="线上素材制作"/>
    <s v="撰稿"/>
    <s v="公司"/>
    <n v="1500"/>
    <d v="2018-05-01T00:00:00"/>
    <d v="2018-06-30T00:00:00"/>
    <s v="北京爱梦林文化传媒有限公司"/>
    <s v="102无合同"/>
    <m/>
    <n v="6320"/>
  </r>
  <r>
    <x v="4"/>
    <s v="李一飞"/>
    <x v="4"/>
    <m/>
    <m/>
    <m/>
    <m/>
    <m/>
    <m/>
    <m/>
    <m/>
    <m/>
    <m/>
    <m/>
    <m/>
    <m/>
    <m/>
    <m/>
    <m/>
    <m/>
    <m/>
    <m/>
    <m/>
    <m/>
    <m/>
    <m/>
    <m/>
    <m/>
    <m/>
    <m/>
    <m/>
    <n v="67"/>
    <s v="线上传播（非地产）"/>
    <s v="KOL发稿"/>
    <s v="公司"/>
    <n v="19180"/>
    <d v="2018-05-01T00:00:00"/>
    <d v="2018-06-30T00:00:00"/>
    <s v="济南华服信息技术服务有限公司"/>
    <s v="102无合同"/>
    <m/>
    <m/>
  </r>
  <r>
    <x v="4"/>
    <s v="李一飞"/>
    <x v="4"/>
    <m/>
    <m/>
    <m/>
    <m/>
    <m/>
    <m/>
    <m/>
    <m/>
    <m/>
    <m/>
    <m/>
    <m/>
    <m/>
    <m/>
    <m/>
    <m/>
    <m/>
    <m/>
    <m/>
    <m/>
    <m/>
    <m/>
    <m/>
    <m/>
    <m/>
    <m/>
    <m/>
    <m/>
    <n v="67"/>
    <s v="线上传播（非地产）"/>
    <s v="KOL发稿"/>
    <s v="公司"/>
    <n v="18000"/>
    <d v="2018-05-01T00:00:00"/>
    <d v="2018-06-30T00:00:00"/>
    <s v="北京意在创广告有限公司"/>
    <s v="102无合同"/>
    <m/>
    <m/>
  </r>
  <r>
    <x v="5"/>
    <s v="李一飞"/>
    <x v="5"/>
    <s v="032360"/>
    <m/>
    <m/>
    <m/>
    <m/>
    <m/>
    <m/>
    <m/>
    <n v="0.26729999999999998"/>
    <s v="否"/>
    <s v="是"/>
    <n v="20000"/>
    <m/>
    <m/>
    <m/>
    <m/>
    <m/>
    <m/>
    <m/>
    <m/>
    <m/>
    <m/>
    <m/>
    <m/>
    <s v="产品成本-广告营销服务费用"/>
    <s v="华北销售中心"/>
    <m/>
    <n v="0.307679308908686"/>
    <n v="85"/>
    <s v="线上素材制作"/>
    <s v="视频拍摄"/>
    <s v="公司"/>
    <n v="13000"/>
    <d v="2018-04-18T00:00:00"/>
    <d v="2018-04-18T00:00:00"/>
    <s v="北京国士无双影视传媒有限公司"/>
    <s v="102"/>
    <m/>
    <n v="7000"/>
  </r>
  <r>
    <x v="6"/>
    <s v="李一飞"/>
    <x v="6"/>
    <s v="032597、032684"/>
    <m/>
    <m/>
    <m/>
    <m/>
    <m/>
    <m/>
    <m/>
    <n v="0.2"/>
    <s v="否"/>
    <s v="是"/>
    <n v="890000"/>
    <m/>
    <m/>
    <m/>
    <m/>
    <m/>
    <m/>
    <m/>
    <m/>
    <m/>
    <m/>
    <m/>
    <m/>
    <s v="产品成本-广告营销服务费用"/>
    <s v="华北销售中心"/>
    <m/>
    <n v="0.38843333333333335"/>
    <n v="9"/>
    <s v="户外投放（非地产）"/>
    <s v="楼宇LED大屏"/>
    <m/>
    <n v="120000"/>
    <d v="2018-05-13T00:00:00"/>
    <d v="2018-05-13T00:00:00"/>
    <s v="上海霓玺计算机科技有限公司"/>
    <s v="10735Genr1805014"/>
    <s v="上海环球港 环球双塔LED幕墙"/>
    <n v="107683"/>
  </r>
  <r>
    <x v="6"/>
    <s v="李一飞"/>
    <x v="6"/>
    <m/>
    <m/>
    <m/>
    <m/>
    <m/>
    <m/>
    <m/>
    <m/>
    <m/>
    <m/>
    <m/>
    <m/>
    <m/>
    <m/>
    <m/>
    <m/>
    <m/>
    <m/>
    <m/>
    <m/>
    <m/>
    <m/>
    <m/>
    <m/>
    <m/>
    <m/>
    <m/>
    <m/>
    <n v="85"/>
    <s v="线上素材制作"/>
    <s v="视频拍摄"/>
    <s v="公司"/>
    <n v="84959"/>
    <d v="2018-06-10T00:00:00"/>
    <d v="2018-06-30T00:00:00"/>
    <s v="威普视觉文化传媒（北京）有限公司"/>
    <s v="10719Genr1807047"/>
    <m/>
    <m/>
  </r>
  <r>
    <x v="6"/>
    <s v="李一飞"/>
    <x v="6"/>
    <m/>
    <m/>
    <m/>
    <m/>
    <m/>
    <m/>
    <m/>
    <m/>
    <m/>
    <m/>
    <m/>
    <m/>
    <m/>
    <m/>
    <m/>
    <m/>
    <m/>
    <m/>
    <m/>
    <m/>
    <m/>
    <m/>
    <m/>
    <m/>
    <m/>
    <m/>
    <m/>
    <m/>
    <n v="128"/>
    <s v="线下活动（非地产）"/>
    <s v="场地租赁"/>
    <m/>
    <n v="25000"/>
    <d v="2018-06-20T00:00:00"/>
    <d v="2018-06-20T00:00:00"/>
    <s v="北京市华远置业有限公司"/>
    <s v="107"/>
    <m/>
    <m/>
  </r>
  <r>
    <x v="6"/>
    <s v="李一飞"/>
    <x v="6"/>
    <m/>
    <m/>
    <m/>
    <m/>
    <m/>
    <m/>
    <m/>
    <m/>
    <m/>
    <m/>
    <m/>
    <m/>
    <m/>
    <m/>
    <m/>
    <m/>
    <m/>
    <m/>
    <m/>
    <m/>
    <m/>
    <m/>
    <m/>
    <m/>
    <m/>
    <m/>
    <m/>
    <m/>
    <n v="129"/>
    <s v="线下活动（非地产）"/>
    <s v="会场搭建及服务"/>
    <m/>
    <n v="42908"/>
    <d v="2018-06-20T00:00:00"/>
    <d v="2018-06-20T00:00:00"/>
    <s v="北京展览馆莫斯科餐厅"/>
    <s v="107"/>
    <m/>
    <m/>
  </r>
  <r>
    <x v="6"/>
    <s v="李一飞"/>
    <x v="6"/>
    <m/>
    <m/>
    <m/>
    <m/>
    <m/>
    <m/>
    <m/>
    <m/>
    <m/>
    <m/>
    <m/>
    <m/>
    <m/>
    <m/>
    <m/>
    <m/>
    <m/>
    <m/>
    <m/>
    <m/>
    <m/>
    <m/>
    <m/>
    <m/>
    <m/>
    <m/>
    <m/>
    <m/>
    <n v="67"/>
    <s v="线上传播（非地产）"/>
    <s v="KOL发稿"/>
    <s v="公司"/>
    <n v="31200"/>
    <d v="2018-07-20T00:00:00"/>
    <d v="2018-07-20T00:00:00"/>
    <s v="济南华服信息技术服务有限公司"/>
    <s v="107"/>
    <m/>
    <m/>
  </r>
  <r>
    <x v="6"/>
    <s v="李一飞"/>
    <x v="6"/>
    <m/>
    <m/>
    <m/>
    <m/>
    <m/>
    <m/>
    <m/>
    <m/>
    <m/>
    <m/>
    <m/>
    <m/>
    <m/>
    <m/>
    <m/>
    <m/>
    <m/>
    <m/>
    <m/>
    <m/>
    <m/>
    <m/>
    <m/>
    <m/>
    <m/>
    <m/>
    <m/>
    <m/>
    <n v="129"/>
    <s v="线下活动（非地产）"/>
    <s v="会场搭建及服务"/>
    <m/>
    <n v="274351"/>
    <d v="2018-06-20T00:00:00"/>
    <d v="2018-06-20T00:00:00"/>
    <s v="北京诺金文化传媒有限公司"/>
    <s v="10719Genr1808057"/>
    <m/>
    <m/>
  </r>
  <r>
    <x v="6"/>
    <s v="李一飞"/>
    <x v="6"/>
    <m/>
    <m/>
    <m/>
    <m/>
    <m/>
    <m/>
    <m/>
    <m/>
    <m/>
    <m/>
    <m/>
    <m/>
    <m/>
    <m/>
    <m/>
    <m/>
    <m/>
    <m/>
    <m/>
    <m/>
    <m/>
    <m/>
    <m/>
    <m/>
    <m/>
    <m/>
    <m/>
    <m/>
    <n v="129"/>
    <s v="线下活动（非地产）"/>
    <s v="会场搭建及服务"/>
    <m/>
    <n v="90649"/>
    <d v="2018-06-20T00:00:00"/>
    <d v="2018-06-20T00:00:00"/>
    <s v="北京诺金文化传媒有限公司"/>
    <s v="10719Genr1808057-01"/>
    <m/>
    <m/>
  </r>
  <r>
    <x v="6"/>
    <s v="李一飞"/>
    <x v="6"/>
    <m/>
    <m/>
    <m/>
    <m/>
    <m/>
    <m/>
    <m/>
    <m/>
    <m/>
    <m/>
    <m/>
    <m/>
    <m/>
    <m/>
    <m/>
    <m/>
    <m/>
    <m/>
    <m/>
    <m/>
    <m/>
    <m/>
    <m/>
    <m/>
    <m/>
    <m/>
    <m/>
    <m/>
    <n v="67"/>
    <s v="线上传播（非地产）"/>
    <s v="KOL发稿"/>
    <s v="公司"/>
    <n v="30000"/>
    <d v="2018-07-01T00:00:00"/>
    <d v="2018-07-01T00:00:00"/>
    <s v="北京集媒互动科技股份有限公司"/>
    <s v="10719Genr1808053"/>
    <m/>
    <m/>
  </r>
  <r>
    <x v="6"/>
    <s v="李一飞"/>
    <x v="6"/>
    <m/>
    <m/>
    <m/>
    <m/>
    <m/>
    <m/>
    <m/>
    <m/>
    <m/>
    <m/>
    <m/>
    <m/>
    <m/>
    <m/>
    <m/>
    <m/>
    <m/>
    <m/>
    <m/>
    <m/>
    <m/>
    <m/>
    <m/>
    <m/>
    <m/>
    <m/>
    <m/>
    <m/>
    <n v="67"/>
    <s v="线上传播（非地产）"/>
    <s v="KOL发稿"/>
    <s v="公司"/>
    <n v="13250"/>
    <d v="2018-07-01T00:00:00"/>
    <d v="2018-07-31T00:00:00"/>
    <s v="北京万能的大熊信息咨询有限公司"/>
    <s v="107无合同"/>
    <m/>
    <m/>
  </r>
  <r>
    <x v="6"/>
    <s v="李一飞"/>
    <x v="6"/>
    <m/>
    <m/>
    <m/>
    <m/>
    <m/>
    <m/>
    <m/>
    <m/>
    <m/>
    <m/>
    <m/>
    <m/>
    <m/>
    <m/>
    <m/>
    <m/>
    <m/>
    <m/>
    <m/>
    <m/>
    <m/>
    <m/>
    <m/>
    <m/>
    <m/>
    <m/>
    <m/>
    <m/>
    <n v="85"/>
    <s v="线上素材制作"/>
    <s v="视频拍摄"/>
    <s v="公司"/>
    <n v="70000"/>
    <d v="2018-07-06T00:00:00"/>
    <d v="2018-07-06T00:00:00"/>
    <s v="北京国士无双影视传媒有限公司"/>
    <s v="10719Genr1809062"/>
    <m/>
    <m/>
  </r>
  <r>
    <x v="7"/>
    <s v="李一飞"/>
    <x v="7"/>
    <s v="032788"/>
    <m/>
    <m/>
    <m/>
    <m/>
    <m/>
    <m/>
    <m/>
    <n v="0.2"/>
    <s v="否"/>
    <s v="是"/>
    <n v="1060000"/>
    <m/>
    <m/>
    <m/>
    <m/>
    <m/>
    <m/>
    <m/>
    <m/>
    <m/>
    <m/>
    <m/>
    <m/>
    <s v="产品成本-广告营销服务费用"/>
    <s v="华北销售中心"/>
    <m/>
    <n v="0.41846666666666665"/>
    <n v="128"/>
    <s v="线下活动（非地产）"/>
    <s v="场地租赁"/>
    <m/>
    <n v="89337.600000000006"/>
    <d v="2018-05-12T00:00:00"/>
    <d v="2018-05-13T00:00:00"/>
    <s v="北京安特维奥文化交流咨询有限公司"/>
    <s v="10719Genr1808021"/>
    <m/>
    <n v="3322.3999999999069"/>
  </r>
  <r>
    <x v="7"/>
    <s v="李一飞"/>
    <x v="7"/>
    <m/>
    <m/>
    <m/>
    <m/>
    <m/>
    <m/>
    <m/>
    <m/>
    <m/>
    <m/>
    <m/>
    <m/>
    <m/>
    <m/>
    <m/>
    <m/>
    <m/>
    <m/>
    <m/>
    <m/>
    <m/>
    <m/>
    <m/>
    <m/>
    <m/>
    <m/>
    <m/>
    <m/>
    <n v="8"/>
    <s v="户外投放（非地产）"/>
    <s v="机场"/>
    <s v="制作费用"/>
    <n v="5040"/>
    <d v="2018-05-12T00:00:00"/>
    <d v="2018-05-13T00:00:00"/>
    <s v="北京首都机场广告有限公司"/>
    <s v="107无合同"/>
    <m/>
    <m/>
  </r>
  <r>
    <x v="7"/>
    <s v="李一飞"/>
    <x v="7"/>
    <m/>
    <m/>
    <m/>
    <m/>
    <m/>
    <m/>
    <m/>
    <m/>
    <m/>
    <m/>
    <m/>
    <m/>
    <m/>
    <m/>
    <m/>
    <m/>
    <m/>
    <m/>
    <m/>
    <m/>
    <m/>
    <m/>
    <m/>
    <m/>
    <m/>
    <m/>
    <m/>
    <m/>
    <n v="129"/>
    <s v="线下活动（非地产）"/>
    <s v="会场搭建及服务"/>
    <m/>
    <n v="583000"/>
    <d v="2018-05-12T00:00:00"/>
    <d v="2018-05-13T00:00:00"/>
    <s v="北京诺金文化传媒有限公司"/>
    <s v="10719Genr1807043"/>
    <m/>
    <m/>
  </r>
  <r>
    <x v="7"/>
    <s v="李一飞"/>
    <x v="7"/>
    <m/>
    <m/>
    <m/>
    <m/>
    <m/>
    <m/>
    <m/>
    <m/>
    <m/>
    <m/>
    <m/>
    <m/>
    <m/>
    <m/>
    <m/>
    <m/>
    <m/>
    <m/>
    <m/>
    <m/>
    <m/>
    <m/>
    <m/>
    <m/>
    <m/>
    <m/>
    <m/>
    <m/>
    <n v="33"/>
    <s v="明星/嘉宾邀请"/>
    <s v="其他嘉宾"/>
    <m/>
    <n v="60000"/>
    <d v="2018-05-12T00:00:00"/>
    <d v="2018-05-13T00:00:00"/>
    <s v="北京诺金文化传媒有限公司"/>
    <s v="10719Genr1807043"/>
    <s v="陆维梁"/>
    <m/>
  </r>
  <r>
    <x v="7"/>
    <s v="李一飞"/>
    <x v="7"/>
    <m/>
    <m/>
    <m/>
    <m/>
    <m/>
    <m/>
    <m/>
    <m/>
    <m/>
    <m/>
    <m/>
    <m/>
    <m/>
    <m/>
    <m/>
    <m/>
    <m/>
    <m/>
    <m/>
    <m/>
    <m/>
    <m/>
    <m/>
    <m/>
    <m/>
    <m/>
    <m/>
    <m/>
    <n v="46"/>
    <s v="明星/嘉宾邀请"/>
    <s v="袁硕"/>
    <m/>
    <n v="170000"/>
    <d v="2018-05-12T00:00:00"/>
    <d v="2018-05-13T00:00:00"/>
    <s v="北京诺金文化传媒有限公司"/>
    <s v="10719Genr1807043"/>
    <m/>
    <m/>
  </r>
  <r>
    <x v="7"/>
    <s v="李一飞"/>
    <x v="7"/>
    <m/>
    <m/>
    <m/>
    <m/>
    <m/>
    <m/>
    <m/>
    <m/>
    <m/>
    <m/>
    <m/>
    <m/>
    <m/>
    <m/>
    <m/>
    <m/>
    <m/>
    <m/>
    <m/>
    <m/>
    <m/>
    <m/>
    <m/>
    <m/>
    <m/>
    <m/>
    <m/>
    <m/>
    <n v="33"/>
    <s v="明星/嘉宾邀请"/>
    <s v="其他嘉宾"/>
    <m/>
    <n v="30000"/>
    <d v="2018-05-12T00:00:00"/>
    <d v="2018-05-13T00:00:00"/>
    <s v="北京诺金文化传媒有限公司"/>
    <s v="10719Genr1807043"/>
    <s v="窦立国"/>
    <m/>
  </r>
  <r>
    <x v="7"/>
    <s v="李一飞"/>
    <x v="7"/>
    <m/>
    <m/>
    <m/>
    <m/>
    <m/>
    <m/>
    <m/>
    <m/>
    <m/>
    <m/>
    <m/>
    <m/>
    <m/>
    <m/>
    <m/>
    <m/>
    <m/>
    <m/>
    <m/>
    <m/>
    <m/>
    <m/>
    <m/>
    <m/>
    <m/>
    <m/>
    <m/>
    <m/>
    <n v="92"/>
    <s v="线上素材制作"/>
    <s v="撰稿"/>
    <s v="公司"/>
    <n v="30000"/>
    <d v="2018-05-12T00:00:00"/>
    <d v="2018-05-13T00:00:00"/>
    <s v="北京诺金文化传媒有限公司"/>
    <s v="10719Genr1807043"/>
    <m/>
    <m/>
  </r>
  <r>
    <x v="7"/>
    <s v="李一飞"/>
    <x v="7"/>
    <m/>
    <m/>
    <m/>
    <m/>
    <m/>
    <m/>
    <m/>
    <m/>
    <m/>
    <m/>
    <m/>
    <m/>
    <m/>
    <m/>
    <m/>
    <m/>
    <m/>
    <m/>
    <m/>
    <m/>
    <m/>
    <m/>
    <m/>
    <m/>
    <m/>
    <m/>
    <m/>
    <m/>
    <n v="67"/>
    <s v="线上传播（非地产）"/>
    <s v="KOL发稿"/>
    <s v="公司"/>
    <n v="87000"/>
    <d v="2018-05-12T00:00:00"/>
    <d v="2018-05-13T00:00:00"/>
    <s v="北京诺金文化传媒有限公司"/>
    <s v="10719Genr1807043"/>
    <m/>
    <m/>
  </r>
  <r>
    <x v="7"/>
    <s v="李一飞"/>
    <x v="7"/>
    <m/>
    <m/>
    <m/>
    <m/>
    <m/>
    <m/>
    <m/>
    <m/>
    <m/>
    <m/>
    <m/>
    <m/>
    <m/>
    <m/>
    <m/>
    <m/>
    <m/>
    <m/>
    <m/>
    <m/>
    <m/>
    <m/>
    <m/>
    <m/>
    <m/>
    <m/>
    <m/>
    <m/>
    <n v="67"/>
    <s v="线上传播（非地产）"/>
    <s v="KOL发稿"/>
    <s v="公司"/>
    <n v="2300"/>
    <d v="2018-05-12T00:00:00"/>
    <d v="2018-05-13T00:00:00"/>
    <s v="北京凝聚众志营销策划有限公司"/>
    <s v="107无合同"/>
    <m/>
    <m/>
  </r>
  <r>
    <x v="8"/>
    <s v="李一飞"/>
    <x v="8"/>
    <s v="032652"/>
    <m/>
    <m/>
    <m/>
    <m/>
    <m/>
    <m/>
    <m/>
    <n v="0.16"/>
    <s v="否"/>
    <s v="是"/>
    <n v="1635000"/>
    <m/>
    <m/>
    <m/>
    <m/>
    <m/>
    <m/>
    <m/>
    <m/>
    <m/>
    <m/>
    <m/>
    <m/>
    <s v="产品成本-广告营销服务费用"/>
    <s v="华北销售中心"/>
    <m/>
    <n v="0.53939999999999999"/>
    <n v="45"/>
    <s v="明星/嘉宾邀请"/>
    <s v="武大靖"/>
    <m/>
    <n v="448050"/>
    <d v="2018-05-05T00:00:00"/>
    <d v="2018-05-05T00:00:00"/>
    <s v="九江大靖文化传播工作室"/>
    <s v="10519Genr1805019"/>
    <m/>
    <n v="24050"/>
  </r>
  <r>
    <x v="8"/>
    <s v="李一飞"/>
    <x v="8"/>
    <m/>
    <m/>
    <m/>
    <m/>
    <m/>
    <m/>
    <m/>
    <m/>
    <m/>
    <m/>
    <m/>
    <m/>
    <m/>
    <m/>
    <m/>
    <m/>
    <m/>
    <m/>
    <m/>
    <m/>
    <m/>
    <m/>
    <m/>
    <m/>
    <m/>
    <m/>
    <m/>
    <m/>
    <n v="45"/>
    <s v="明星/嘉宾邀请"/>
    <s v="武大靖"/>
    <m/>
    <n v="106000"/>
    <d v="2018-05-05T00:00:00"/>
    <d v="2018-05-05T00:00:00"/>
    <s v="海南赢德体育发展有限公司"/>
    <s v="10519Genr1805019"/>
    <m/>
    <m/>
  </r>
  <r>
    <x v="8"/>
    <s v="李一飞"/>
    <x v="8"/>
    <m/>
    <m/>
    <m/>
    <m/>
    <m/>
    <m/>
    <m/>
    <m/>
    <m/>
    <m/>
    <m/>
    <m/>
    <m/>
    <m/>
    <m/>
    <m/>
    <m/>
    <m/>
    <m/>
    <m/>
    <m/>
    <m/>
    <m/>
    <m/>
    <m/>
    <m/>
    <m/>
    <m/>
    <n v="62"/>
    <s v="奖金/红包"/>
    <s v="奖金"/>
    <m/>
    <n v="1000000"/>
    <d v="2018-05-05T00:00:00"/>
    <d v="2018-05-05T00:00:00"/>
    <s v="刘瑀"/>
    <s v="10519Genr1805020"/>
    <m/>
    <m/>
  </r>
  <r>
    <x v="8"/>
    <s v="李一飞"/>
    <x v="8"/>
    <m/>
    <m/>
    <m/>
    <m/>
    <m/>
    <m/>
    <m/>
    <m/>
    <m/>
    <m/>
    <m/>
    <m/>
    <m/>
    <m/>
    <m/>
    <m/>
    <m/>
    <m/>
    <m/>
    <m/>
    <m/>
    <m/>
    <m/>
    <m/>
    <m/>
    <m/>
    <m/>
    <m/>
    <n v="89"/>
    <s v="线上素材制作"/>
    <s v="直播"/>
    <s v="公司"/>
    <n v="45000"/>
    <d v="2018-05-05T00:00:00"/>
    <d v="2018-05-05T00:00:00"/>
    <s v="北京就匠子文化传媒有限公司"/>
    <s v="10519Genr1805018"/>
    <m/>
    <m/>
  </r>
  <r>
    <x v="8"/>
    <s v="李一飞"/>
    <x v="8"/>
    <m/>
    <m/>
    <m/>
    <m/>
    <m/>
    <m/>
    <m/>
    <m/>
    <m/>
    <m/>
    <m/>
    <m/>
    <m/>
    <m/>
    <m/>
    <m/>
    <m/>
    <m/>
    <m/>
    <m/>
    <m/>
    <m/>
    <m/>
    <m/>
    <m/>
    <m/>
    <m/>
    <m/>
    <n v="133"/>
    <s v="其他"/>
    <s v="公证服务"/>
    <m/>
    <n v="6700"/>
    <d v="2018-05-05T00:00:00"/>
    <d v="2018-05-05T00:00:00"/>
    <s v="北京市国信公证处"/>
    <s v="105无合同"/>
    <m/>
    <m/>
  </r>
  <r>
    <x v="8"/>
    <s v="李一飞"/>
    <x v="8"/>
    <m/>
    <m/>
    <m/>
    <m/>
    <m/>
    <m/>
    <m/>
    <m/>
    <m/>
    <m/>
    <m/>
    <m/>
    <m/>
    <m/>
    <m/>
    <m/>
    <m/>
    <m/>
    <m/>
    <m/>
    <m/>
    <m/>
    <m/>
    <m/>
    <m/>
    <m/>
    <m/>
    <m/>
    <n v="54"/>
    <s v="商品采购"/>
    <s v="活动物料"/>
    <s v="其他物料"/>
    <n v="5200"/>
    <d v="2018-05-05T00:00:00"/>
    <d v="2018-05-05T00:00:00"/>
    <s v="北京意在创广告有限公司"/>
    <s v="105"/>
    <m/>
    <m/>
  </r>
  <r>
    <x v="9"/>
    <s v="王琦"/>
    <x v="9"/>
    <s v="032671"/>
    <m/>
    <m/>
    <m/>
    <m/>
    <m/>
    <m/>
    <m/>
    <n v="0.15"/>
    <s v="否"/>
    <s v="是"/>
    <n v="343800"/>
    <m/>
    <m/>
    <m/>
    <m/>
    <m/>
    <m/>
    <m/>
    <m/>
    <m/>
    <m/>
    <m/>
    <m/>
    <s v="产品成本-广告营销服务费用"/>
    <s v="华南销售中心"/>
    <m/>
    <n v="0.45818999999999999"/>
    <n v="128"/>
    <s v="线下活动（非地产）"/>
    <s v="场地租赁"/>
    <m/>
    <n v="30000"/>
    <d v="2018-05-04T00:00:00"/>
    <d v="2018-05-04T00:00:00"/>
    <s v="武汉万达广场商业管理有限公司中央文化旅游区分公司"/>
    <s v="10719Genr1804015"/>
    <m/>
    <n v="12350"/>
  </r>
  <r>
    <x v="9"/>
    <s v="王琦"/>
    <x v="9"/>
    <m/>
    <m/>
    <m/>
    <m/>
    <m/>
    <m/>
    <m/>
    <m/>
    <m/>
    <m/>
    <m/>
    <m/>
    <m/>
    <m/>
    <m/>
    <m/>
    <m/>
    <m/>
    <m/>
    <m/>
    <m/>
    <m/>
    <m/>
    <m/>
    <m/>
    <m/>
    <m/>
    <m/>
    <n v="92"/>
    <s v="线上素材制作"/>
    <s v="撰稿"/>
    <s v="公司"/>
    <n v="3450"/>
    <d v="2018-04-20T00:00:00"/>
    <d v="2018-04-20T00:00:00"/>
    <s v="北京诺金文化传媒有限公司"/>
    <s v="102无合同"/>
    <m/>
    <m/>
  </r>
  <r>
    <x v="9"/>
    <s v="王琦"/>
    <x v="9"/>
    <m/>
    <m/>
    <m/>
    <m/>
    <m/>
    <m/>
    <m/>
    <m/>
    <m/>
    <m/>
    <m/>
    <m/>
    <m/>
    <m/>
    <m/>
    <m/>
    <m/>
    <m/>
    <m/>
    <m/>
    <m/>
    <m/>
    <m/>
    <m/>
    <m/>
    <m/>
    <m/>
    <m/>
    <n v="129"/>
    <s v="线下活动（非地产）"/>
    <s v="会场搭建及服务"/>
    <m/>
    <n v="298000"/>
    <d v="2018-05-05T00:00:00"/>
    <d v="2018-05-05T00:00:00"/>
    <s v="广州燊易广告有限公司"/>
    <s v="10719Genr1805031"/>
    <m/>
    <m/>
  </r>
  <r>
    <x v="10"/>
    <s v="赖沛健"/>
    <x v="10"/>
    <s v="032860、032900"/>
    <m/>
    <m/>
    <m/>
    <m/>
    <m/>
    <m/>
    <m/>
    <n v="0.25"/>
    <s v="是"/>
    <s v="是"/>
    <n v="1650000"/>
    <m/>
    <m/>
    <m/>
    <m/>
    <m/>
    <m/>
    <m/>
    <m/>
    <m/>
    <m/>
    <m/>
    <m/>
    <s v="产品成本-广告营销服务费用"/>
    <s v="华南销售中心"/>
    <m/>
    <n v="0.54714399999999996"/>
    <n v="4"/>
    <s v="户外投放（非地产）"/>
    <s v="地铁"/>
    <s v="投放费用"/>
    <n v="98400"/>
    <d v="2018-05-16T00:00:00"/>
    <d v="2018-05-29T00:00:00"/>
    <s v="广州地铁德高广告有限公司"/>
    <s v="10219Genr1805070"/>
    <m/>
    <n v="221980"/>
  </r>
  <r>
    <x v="10"/>
    <s v="赖沛健"/>
    <x v="10"/>
    <m/>
    <m/>
    <m/>
    <m/>
    <m/>
    <m/>
    <m/>
    <m/>
    <m/>
    <m/>
    <m/>
    <m/>
    <m/>
    <m/>
    <m/>
    <m/>
    <m/>
    <m/>
    <m/>
    <m/>
    <m/>
    <m/>
    <m/>
    <m/>
    <m/>
    <m/>
    <m/>
    <m/>
    <n v="5"/>
    <s v="户外投放（非地产）"/>
    <s v="地铁"/>
    <s v="制作费用"/>
    <n v="32000"/>
    <d v="2018-05-16T00:00:00"/>
    <d v="2018-05-29T00:00:00"/>
    <s v="广州地铁德高广告有限公司"/>
    <s v="10219Genr1805071"/>
    <m/>
    <m/>
  </r>
  <r>
    <x v="10"/>
    <s v="赖沛健"/>
    <x v="10"/>
    <m/>
    <m/>
    <m/>
    <m/>
    <m/>
    <m/>
    <m/>
    <m/>
    <m/>
    <m/>
    <m/>
    <m/>
    <m/>
    <m/>
    <m/>
    <m/>
    <m/>
    <m/>
    <m/>
    <m/>
    <m/>
    <m/>
    <m/>
    <m/>
    <m/>
    <m/>
    <m/>
    <m/>
    <n v="67"/>
    <s v="线上传播（非地产）"/>
    <s v="KOL发稿"/>
    <s v="公司"/>
    <n v="105600"/>
    <d v="2018-05-10T00:00:00"/>
    <d v="2018-05-21T00:00:00"/>
    <s v="北京金狐互动公关顾问有限公司"/>
    <s v="10219Genr1806084"/>
    <m/>
    <m/>
  </r>
  <r>
    <x v="10"/>
    <s v="赖沛健"/>
    <x v="10"/>
    <m/>
    <m/>
    <m/>
    <m/>
    <m/>
    <m/>
    <m/>
    <m/>
    <m/>
    <m/>
    <m/>
    <m/>
    <m/>
    <m/>
    <m/>
    <m/>
    <m/>
    <m/>
    <m/>
    <m/>
    <m/>
    <m/>
    <m/>
    <m/>
    <m/>
    <m/>
    <m/>
    <m/>
    <n v="85"/>
    <s v="线上素材制作"/>
    <s v="视频拍摄"/>
    <s v="公司"/>
    <n v="266770"/>
    <d v="2018-05-31T00:00:00"/>
    <d v="2018-06-19T00:00:00"/>
    <s v="北京红视野数字科技有限公司"/>
    <s v="10219Genr18070138"/>
    <m/>
    <m/>
  </r>
  <r>
    <x v="10"/>
    <s v="赖沛健"/>
    <x v="10"/>
    <m/>
    <m/>
    <m/>
    <m/>
    <m/>
    <m/>
    <m/>
    <m/>
    <m/>
    <m/>
    <m/>
    <m/>
    <m/>
    <m/>
    <m/>
    <m/>
    <m/>
    <m/>
    <m/>
    <m/>
    <m/>
    <m/>
    <m/>
    <m/>
    <m/>
    <m/>
    <m/>
    <m/>
    <n v="79"/>
    <s v="线上素材制作"/>
    <s v="H5制作"/>
    <m/>
    <n v="31000"/>
    <d v="2018-05-01T00:00:00"/>
    <d v="2018-05-01T00:00:00"/>
    <s v="北京诺金文化传媒有限公司"/>
    <s v="102"/>
    <m/>
    <m/>
  </r>
  <r>
    <x v="10"/>
    <s v="赖沛健"/>
    <x v="10"/>
    <m/>
    <m/>
    <m/>
    <m/>
    <m/>
    <m/>
    <m/>
    <m/>
    <m/>
    <m/>
    <m/>
    <m/>
    <m/>
    <m/>
    <m/>
    <m/>
    <m/>
    <m/>
    <m/>
    <m/>
    <m/>
    <m/>
    <m/>
    <m/>
    <m/>
    <m/>
    <m/>
    <m/>
    <n v="85"/>
    <s v="线上素材制作"/>
    <s v="视频拍摄"/>
    <s v="公司"/>
    <n v="850000"/>
    <d v="2018-05-01T00:00:00"/>
    <d v="2018-06-30T00:00:00"/>
    <s v="成都环球国际旅行社有限公司青羊十七分社"/>
    <s v="10219Genr1805078"/>
    <m/>
    <m/>
  </r>
  <r>
    <x v="10"/>
    <s v="赖沛健"/>
    <x v="10"/>
    <m/>
    <m/>
    <m/>
    <m/>
    <m/>
    <m/>
    <m/>
    <m/>
    <m/>
    <m/>
    <m/>
    <m/>
    <m/>
    <m/>
    <m/>
    <m/>
    <m/>
    <m/>
    <m/>
    <m/>
    <m/>
    <m/>
    <m/>
    <m/>
    <m/>
    <m/>
    <m/>
    <m/>
    <n v="85"/>
    <s v="线上素材制作"/>
    <s v="视频拍摄"/>
    <s v="公司"/>
    <n v="30000"/>
    <d v="2018-05-01T00:00:00"/>
    <d v="2018-06-30T00:00:00"/>
    <s v="成都环球国际旅行社有限公司青羊十七分社"/>
    <s v="10219Genr1805078-01"/>
    <m/>
    <m/>
  </r>
  <r>
    <x v="10"/>
    <s v="赖沛健"/>
    <x v="10"/>
    <m/>
    <m/>
    <m/>
    <m/>
    <m/>
    <m/>
    <m/>
    <m/>
    <m/>
    <m/>
    <m/>
    <m/>
    <m/>
    <m/>
    <m/>
    <m/>
    <m/>
    <m/>
    <m/>
    <m/>
    <m/>
    <m/>
    <m/>
    <m/>
    <m/>
    <m/>
    <m/>
    <m/>
    <n v="59"/>
    <s v="商品采购"/>
    <s v="礼品"/>
    <s v="严选礼品"/>
    <n v="14250"/>
    <d v="2018-05-01T00:00:00"/>
    <d v="2018-06-30T00:00:00"/>
    <s v="严选"/>
    <s v="102内采"/>
    <m/>
    <m/>
  </r>
  <r>
    <x v="11"/>
    <s v="吕珊琴"/>
    <x v="11"/>
    <s v="032704"/>
    <m/>
    <m/>
    <m/>
    <m/>
    <m/>
    <m/>
    <m/>
    <n v="0.25"/>
    <s v="是"/>
    <s v="是"/>
    <n v="25000"/>
    <m/>
    <m/>
    <m/>
    <m/>
    <m/>
    <m/>
    <m/>
    <m/>
    <m/>
    <m/>
    <m/>
    <m/>
    <s v="产品成本-广告营销服务费用"/>
    <s v="华东销售中心"/>
    <m/>
    <n v="0.32998749999999999"/>
    <n v="92"/>
    <s v="线上素材制作"/>
    <s v="撰稿"/>
    <s v="公司"/>
    <n v="1050"/>
    <d v="2018-05-01T00:00:00"/>
    <d v="2018-06-30T00:00:00"/>
    <s v="王乾"/>
    <s v="102无合同"/>
    <m/>
    <n v="3878.5699999999997"/>
  </r>
  <r>
    <x v="11"/>
    <s v="吕珊琴"/>
    <x v="11"/>
    <m/>
    <m/>
    <m/>
    <m/>
    <m/>
    <m/>
    <m/>
    <m/>
    <m/>
    <m/>
    <m/>
    <m/>
    <m/>
    <m/>
    <m/>
    <m/>
    <m/>
    <m/>
    <m/>
    <m/>
    <m/>
    <m/>
    <m/>
    <m/>
    <m/>
    <m/>
    <m/>
    <m/>
    <n v="92"/>
    <s v="线上素材制作"/>
    <s v="撰稿"/>
    <s v="公司"/>
    <n v="8571.43"/>
    <d v="2018-05-01T00:00:00"/>
    <d v="2018-06-30T00:00:00"/>
    <s v="高璜"/>
    <s v="102无合同"/>
    <m/>
    <m/>
  </r>
  <r>
    <x v="11"/>
    <s v="吕珊琴"/>
    <x v="11"/>
    <m/>
    <m/>
    <m/>
    <m/>
    <m/>
    <m/>
    <m/>
    <m/>
    <m/>
    <m/>
    <m/>
    <m/>
    <m/>
    <m/>
    <m/>
    <m/>
    <m/>
    <m/>
    <m/>
    <m/>
    <m/>
    <m/>
    <m/>
    <m/>
    <m/>
    <m/>
    <m/>
    <m/>
    <n v="89"/>
    <s v="线上素材制作"/>
    <s v="直播"/>
    <s v="公司"/>
    <n v="11500"/>
    <d v="2018-05-01T00:00:00"/>
    <d v="2018-06-30T00:00:00"/>
    <s v="北京诺金文化传媒有限公司"/>
    <s v="102无合同"/>
    <m/>
    <m/>
  </r>
  <r>
    <x v="12"/>
    <s v="植嘉麟"/>
    <x v="12"/>
    <s v="032625"/>
    <m/>
    <m/>
    <m/>
    <m/>
    <m/>
    <m/>
    <m/>
    <n v="0.25"/>
    <s v="否"/>
    <s v="是"/>
    <n v="12900"/>
    <m/>
    <m/>
    <m/>
    <m/>
    <m/>
    <m/>
    <m/>
    <m/>
    <m/>
    <m/>
    <m/>
    <m/>
    <s v="产品成本-广告营销服务费用"/>
    <s v="华南销售中心"/>
    <m/>
    <n v="0.30659799999999998"/>
    <n v="67"/>
    <s v="线上传播（非地产）"/>
    <s v="KOL发稿"/>
    <s v="公司"/>
    <n v="12000"/>
    <d v="2018-05-16T00:00:00"/>
    <d v="2018-05-16T00:00:00"/>
    <s v="北京金狐互动公关顾问有限公司"/>
    <s v="102无合同"/>
    <m/>
    <n v="900"/>
  </r>
  <r>
    <x v="13"/>
    <s v="李一飞"/>
    <x v="13"/>
    <s v="033046"/>
    <m/>
    <m/>
    <m/>
    <m/>
    <m/>
    <m/>
    <m/>
    <n v="0.26"/>
    <s v="否"/>
    <s v="是"/>
    <n v="1510000"/>
    <m/>
    <m/>
    <m/>
    <m/>
    <m/>
    <m/>
    <m/>
    <m/>
    <m/>
    <m/>
    <m/>
    <m/>
    <s v="产品成本-广告营销服务费用"/>
    <s v="华北销售中心"/>
    <m/>
    <n v="0.54488163666666667"/>
    <n v="39"/>
    <s v="明星/嘉宾邀请"/>
    <s v="王潇"/>
    <m/>
    <n v="154500"/>
    <d v="2018-05-28T00:00:00"/>
    <d v="2018-05-28T00:00:00"/>
    <s v="王潇（上海）文化传播工作室"/>
    <s v="10219Genr1805077"/>
    <m/>
    <n v="504329.4"/>
  </r>
  <r>
    <x v="13"/>
    <s v="李一飞"/>
    <x v="13"/>
    <m/>
    <m/>
    <m/>
    <m/>
    <m/>
    <m/>
    <m/>
    <m/>
    <m/>
    <m/>
    <m/>
    <m/>
    <m/>
    <m/>
    <m/>
    <m/>
    <m/>
    <m/>
    <m/>
    <m/>
    <m/>
    <m/>
    <m/>
    <m/>
    <m/>
    <m/>
    <m/>
    <m/>
    <n v="128"/>
    <s v="线下活动（非地产）"/>
    <s v="场地租赁"/>
    <m/>
    <n v="20793.599999999999"/>
    <d v="2018-05-27T00:00:00"/>
    <d v="2018-05-28T00:00:00"/>
    <s v="魔比斯（北京）教育科技有限公司"/>
    <s v="10219Genr1806087"/>
    <m/>
    <m/>
  </r>
  <r>
    <x v="13"/>
    <s v="李一飞"/>
    <x v="13"/>
    <m/>
    <m/>
    <m/>
    <m/>
    <m/>
    <m/>
    <m/>
    <m/>
    <m/>
    <m/>
    <m/>
    <m/>
    <m/>
    <m/>
    <m/>
    <m/>
    <m/>
    <m/>
    <m/>
    <m/>
    <m/>
    <m/>
    <m/>
    <m/>
    <m/>
    <m/>
    <m/>
    <m/>
    <n v="67"/>
    <s v="线上传播（非地产）"/>
    <s v="KOL发稿"/>
    <s v="公司"/>
    <n v="106000"/>
    <d v="2018-05-01T00:00:00"/>
    <d v="2018-05-30T00:00:00"/>
    <s v="赛福凯瑞（北京）文化传媒有限公司"/>
    <s v="10219Genr1806104"/>
    <m/>
    <m/>
  </r>
  <r>
    <x v="13"/>
    <s v="李一飞"/>
    <x v="13"/>
    <m/>
    <m/>
    <m/>
    <m/>
    <m/>
    <m/>
    <m/>
    <m/>
    <m/>
    <m/>
    <m/>
    <m/>
    <m/>
    <m/>
    <m/>
    <m/>
    <m/>
    <m/>
    <m/>
    <m/>
    <m/>
    <m/>
    <m/>
    <m/>
    <m/>
    <m/>
    <m/>
    <m/>
    <n v="67"/>
    <s v="线上传播（非地产）"/>
    <s v="KOL发稿"/>
    <s v="公司"/>
    <n v="43248"/>
    <d v="2018-05-01T00:00:00"/>
    <d v="2018-05-30T00:00:00"/>
    <s v="新沂李明霖影视文化工作室"/>
    <s v="10219Genr1806091"/>
    <m/>
    <m/>
  </r>
  <r>
    <x v="13"/>
    <s v="李一飞"/>
    <x v="13"/>
    <m/>
    <m/>
    <m/>
    <m/>
    <m/>
    <m/>
    <m/>
    <m/>
    <m/>
    <m/>
    <m/>
    <m/>
    <m/>
    <m/>
    <m/>
    <m/>
    <m/>
    <m/>
    <m/>
    <m/>
    <m/>
    <m/>
    <m/>
    <m/>
    <m/>
    <m/>
    <m/>
    <m/>
    <n v="67"/>
    <s v="线上传播（非地产）"/>
    <s v="KOL发稿"/>
    <s v="公司"/>
    <n v="89652"/>
    <d v="2018-05-01T00:00:00"/>
    <d v="2018-05-30T00:00:00"/>
    <s v="深圳市快美妆科技有限公司"/>
    <s v="10219Genr1807115"/>
    <m/>
    <m/>
  </r>
  <r>
    <x v="13"/>
    <s v="李一飞"/>
    <x v="13"/>
    <m/>
    <m/>
    <m/>
    <m/>
    <m/>
    <m/>
    <m/>
    <m/>
    <m/>
    <m/>
    <m/>
    <m/>
    <m/>
    <m/>
    <m/>
    <m/>
    <m/>
    <m/>
    <m/>
    <m/>
    <m/>
    <m/>
    <m/>
    <m/>
    <m/>
    <m/>
    <m/>
    <m/>
    <n v="69"/>
    <s v="线上传播（非地产）"/>
    <s v="媒体投放"/>
    <m/>
    <n v="50000"/>
    <d v="2018-05-01T00:00:00"/>
    <d v="2018-05-30T00:00:00"/>
    <s v="《生命时报》社"/>
    <s v="102"/>
    <m/>
    <m/>
  </r>
  <r>
    <x v="13"/>
    <s v="李一飞"/>
    <x v="13"/>
    <m/>
    <m/>
    <m/>
    <m/>
    <m/>
    <m/>
    <m/>
    <m/>
    <m/>
    <m/>
    <m/>
    <m/>
    <m/>
    <m/>
    <m/>
    <m/>
    <m/>
    <m/>
    <m/>
    <m/>
    <m/>
    <m/>
    <m/>
    <m/>
    <m/>
    <m/>
    <m/>
    <m/>
    <n v="59"/>
    <s v="商品采购"/>
    <s v="礼品"/>
    <s v="严选礼品"/>
    <n v="23750"/>
    <d v="2018-05-01T00:00:00"/>
    <d v="2018-05-30T00:00:00"/>
    <s v="严选"/>
    <s v="102"/>
    <m/>
    <m/>
  </r>
  <r>
    <x v="13"/>
    <s v="李一飞"/>
    <x v="13"/>
    <m/>
    <m/>
    <m/>
    <m/>
    <m/>
    <m/>
    <m/>
    <m/>
    <m/>
    <m/>
    <m/>
    <m/>
    <m/>
    <m/>
    <m/>
    <m/>
    <m/>
    <m/>
    <m/>
    <m/>
    <m/>
    <m/>
    <m/>
    <m/>
    <m/>
    <m/>
    <m/>
    <m/>
    <n v="129"/>
    <s v="线下活动（非地产）"/>
    <s v="会场搭建及服务"/>
    <m/>
    <n v="64677"/>
    <d v="2018-05-01T00:00:00"/>
    <d v="2018-05-30T00:00:00"/>
    <s v="凝聚众智营销策划有限公司"/>
    <s v="10219Genr1807120"/>
    <m/>
    <m/>
  </r>
  <r>
    <x v="13"/>
    <s v="李一飞"/>
    <x v="13"/>
    <m/>
    <m/>
    <m/>
    <m/>
    <m/>
    <m/>
    <m/>
    <m/>
    <m/>
    <m/>
    <m/>
    <m/>
    <m/>
    <m/>
    <m/>
    <m/>
    <m/>
    <m/>
    <m/>
    <m/>
    <m/>
    <m/>
    <m/>
    <m/>
    <m/>
    <m/>
    <m/>
    <m/>
    <n v="67"/>
    <s v="线上传播（非地产）"/>
    <s v="KOL发稿"/>
    <s v="公司"/>
    <n v="266800"/>
    <d v="2018-05-01T00:00:00"/>
    <d v="2018-06-30T00:00:00"/>
    <s v="凝聚众智营销策划有限公司"/>
    <s v="10219Genr1807121"/>
    <m/>
    <m/>
  </r>
  <r>
    <x v="13"/>
    <s v="李一飞"/>
    <x v="13"/>
    <m/>
    <m/>
    <m/>
    <m/>
    <m/>
    <m/>
    <m/>
    <m/>
    <m/>
    <m/>
    <m/>
    <m/>
    <m/>
    <m/>
    <m/>
    <m/>
    <m/>
    <m/>
    <m/>
    <m/>
    <m/>
    <m/>
    <m/>
    <m/>
    <m/>
    <m/>
    <m/>
    <m/>
    <n v="136"/>
    <s v="线下活动（非地产）"/>
    <s v="媒体车马费"/>
    <m/>
    <n v="11500"/>
    <d v="2018-05-01T00:00:00"/>
    <d v="2018-06-30T00:00:00"/>
    <s v="凝聚众智营销策划有限公司"/>
    <s v="10219Genr1807121"/>
    <m/>
    <m/>
  </r>
  <r>
    <x v="13"/>
    <s v="李一飞"/>
    <x v="13"/>
    <m/>
    <m/>
    <m/>
    <m/>
    <m/>
    <m/>
    <m/>
    <m/>
    <m/>
    <m/>
    <m/>
    <m/>
    <m/>
    <m/>
    <m/>
    <m/>
    <m/>
    <m/>
    <m/>
    <m/>
    <m/>
    <m/>
    <m/>
    <m/>
    <m/>
    <m/>
    <m/>
    <m/>
    <n v="54"/>
    <s v="商品采购"/>
    <s v="活动物料"/>
    <s v="其他物料"/>
    <n v="4750"/>
    <d v="2018-05-01T00:00:00"/>
    <d v="2018-05-30T00:00:00"/>
    <s v="北京诺金文化传媒有限公司"/>
    <s v="102无合同"/>
    <m/>
    <m/>
  </r>
  <r>
    <x v="13"/>
    <s v="李一飞"/>
    <x v="13"/>
    <m/>
    <m/>
    <m/>
    <m/>
    <m/>
    <m/>
    <m/>
    <m/>
    <m/>
    <m/>
    <m/>
    <m/>
    <m/>
    <m/>
    <m/>
    <m/>
    <m/>
    <m/>
    <m/>
    <m/>
    <m/>
    <m/>
    <m/>
    <m/>
    <m/>
    <m/>
    <m/>
    <m/>
    <n v="135"/>
    <s v="其他"/>
    <s v="调研服务"/>
    <m/>
    <n v="170000"/>
    <d v="2018-05-01T00:00:00"/>
    <d v="2018-05-30T00:00:00"/>
    <s v="央视市场研究股份有限公司"/>
    <s v="102"/>
    <m/>
    <m/>
  </r>
  <r>
    <x v="14"/>
    <s v="植嘉麟"/>
    <x v="14"/>
    <s v="033085"/>
    <m/>
    <m/>
    <m/>
    <m/>
    <m/>
    <m/>
    <m/>
    <n v="0.25"/>
    <s v="否"/>
    <s v="是"/>
    <n v="66000"/>
    <m/>
    <m/>
    <m/>
    <m/>
    <m/>
    <m/>
    <m/>
    <m/>
    <m/>
    <m/>
    <m/>
    <m/>
    <s v="产品成本-广告营销服务费用"/>
    <s v="华南销售中心"/>
    <m/>
    <n v="0.32783333333333337"/>
    <n v="85"/>
    <s v="线上素材制作"/>
    <s v="视频拍摄"/>
    <s v="公司"/>
    <n v="66000"/>
    <d v="2018-05-25T00:00:00"/>
    <d v="2018-05-25T00:00:00"/>
    <s v="北京诺金文化传媒有限公司"/>
    <s v="10219Genr1806098"/>
    <m/>
    <n v="0"/>
  </r>
  <r>
    <x v="15"/>
    <s v="吕珊琴"/>
    <x v="15"/>
    <s v="032842"/>
    <m/>
    <m/>
    <m/>
    <m/>
    <m/>
    <m/>
    <m/>
    <n v="0"/>
    <s v="否"/>
    <s v="是"/>
    <n v="6000"/>
    <m/>
    <m/>
    <m/>
    <m/>
    <m/>
    <m/>
    <m/>
    <m/>
    <m/>
    <m/>
    <m/>
    <m/>
    <s v="产品成本-广告营销服务费用"/>
    <s v="华东销售中心"/>
    <m/>
    <n v="5.1719999999999967E-2"/>
    <n v="91"/>
    <s v="线上素材制作"/>
    <s v="撰稿"/>
    <s v="个人"/>
    <n v="5952.38"/>
    <d v="2018-05-21T00:00:00"/>
    <d v="2018-05-21T00:00:00"/>
    <s v="朱洁"/>
    <s v="102无合同"/>
    <m/>
    <n v="47.619999999999891"/>
  </r>
  <r>
    <x v="16"/>
    <s v="张龙"/>
    <x v="16"/>
    <s v="032976"/>
    <m/>
    <m/>
    <m/>
    <m/>
    <m/>
    <m/>
    <m/>
    <n v="0"/>
    <s v="是"/>
    <s v="是"/>
    <n v="299000"/>
    <m/>
    <m/>
    <m/>
    <m/>
    <m/>
    <m/>
    <m/>
    <m/>
    <m/>
    <m/>
    <m/>
    <m/>
    <s v="产品成本-广告营销服务费用"/>
    <s v="华东销售中心"/>
    <m/>
    <n v="0.34724109243697482"/>
    <n v="85"/>
    <s v="线上素材制作"/>
    <s v="视频拍摄"/>
    <s v="公司"/>
    <n v="67000"/>
    <d v="2018-05-09T00:00:00"/>
    <d v="2018-06-01T00:00:00"/>
    <s v="威普视觉文化传媒（北京）有限公司"/>
    <s v="10519Genr1808031"/>
    <m/>
    <n v="24503"/>
  </r>
  <r>
    <x v="16"/>
    <s v="张龙"/>
    <x v="16"/>
    <m/>
    <m/>
    <m/>
    <m/>
    <m/>
    <m/>
    <m/>
    <m/>
    <m/>
    <m/>
    <m/>
    <m/>
    <m/>
    <m/>
    <m/>
    <m/>
    <m/>
    <m/>
    <m/>
    <m/>
    <m/>
    <m/>
    <m/>
    <m/>
    <m/>
    <m/>
    <m/>
    <m/>
    <n v="67"/>
    <s v="线上传播（非地产）"/>
    <s v="KOL发稿"/>
    <s v="公司"/>
    <n v="195500"/>
    <d v="2018-06-01T00:00:00"/>
    <d v="2018-06-07T00:00:00"/>
    <s v="北京诺金文化传媒有限公司"/>
    <s v="102"/>
    <m/>
    <m/>
  </r>
  <r>
    <x v="16"/>
    <s v="张龙"/>
    <x v="16"/>
    <m/>
    <m/>
    <m/>
    <m/>
    <m/>
    <m/>
    <m/>
    <m/>
    <m/>
    <m/>
    <m/>
    <m/>
    <m/>
    <m/>
    <m/>
    <m/>
    <m/>
    <m/>
    <m/>
    <m/>
    <m/>
    <m/>
    <m/>
    <m/>
    <m/>
    <m/>
    <m/>
    <m/>
    <n v="67"/>
    <s v="线上传播（非地产）"/>
    <s v="KOL发稿"/>
    <s v="公司"/>
    <n v="11997"/>
    <d v="2018-09-01T00:00:00"/>
    <d v="2018-09-30T00:00:00"/>
    <s v="济南华服信息技术服务有限公司"/>
    <s v="102无合同"/>
    <m/>
    <m/>
  </r>
  <r>
    <x v="17"/>
    <s v="李一飞"/>
    <x v="17"/>
    <s v="032905"/>
    <m/>
    <m/>
    <m/>
    <m/>
    <m/>
    <m/>
    <m/>
    <n v="7.0000000000000007E-2"/>
    <s v="否"/>
    <s v="是"/>
    <n v="10000"/>
    <m/>
    <m/>
    <m/>
    <m/>
    <m/>
    <m/>
    <m/>
    <m/>
    <m/>
    <m/>
    <m/>
    <m/>
    <s v="产品成本-广告营销服务费用"/>
    <s v="华北销售中心"/>
    <m/>
    <n v="0.14160333333333333"/>
    <n v="92"/>
    <s v="线上素材制作"/>
    <s v="撰稿"/>
    <s v="公司"/>
    <n v="9700"/>
    <d v="2018-05-11T00:00:00"/>
    <d v="2018-05-11T00:00:00"/>
    <s v="北京金狐互动公关顾问有限公司"/>
    <s v="102无合同"/>
    <m/>
    <n v="300"/>
  </r>
  <r>
    <x v="18"/>
    <s v="李一飞"/>
    <x v="18"/>
    <s v="032936"/>
    <m/>
    <m/>
    <m/>
    <m/>
    <m/>
    <m/>
    <m/>
    <n v="0"/>
    <s v="否"/>
    <s v="是"/>
    <n v="65000"/>
    <m/>
    <m/>
    <m/>
    <m/>
    <m/>
    <m/>
    <m/>
    <m/>
    <m/>
    <m/>
    <m/>
    <m/>
    <s v="产品成本-广告营销服务费用"/>
    <s v="华北销售中心"/>
    <m/>
    <n v="0.30575000000000002"/>
    <n v="89"/>
    <s v="线上素材制作"/>
    <s v="直播"/>
    <s v="公司"/>
    <n v="30000"/>
    <d v="2018-05-29T00:00:00"/>
    <d v="2018-05-29T00:00:00"/>
    <s v="北京就匠子文化传媒有限公司"/>
    <s v="10519Genr1805030"/>
    <m/>
    <n v="15464.449999999997"/>
  </r>
  <r>
    <x v="18"/>
    <s v="李一飞"/>
    <x v="18"/>
    <m/>
    <m/>
    <m/>
    <m/>
    <m/>
    <m/>
    <m/>
    <m/>
    <m/>
    <m/>
    <m/>
    <m/>
    <m/>
    <m/>
    <m/>
    <m/>
    <m/>
    <m/>
    <m/>
    <m/>
    <m/>
    <m/>
    <m/>
    <m/>
    <m/>
    <m/>
    <m/>
    <m/>
    <n v="62"/>
    <s v="奖金/红包"/>
    <s v="奖金"/>
    <m/>
    <n v="19535.55"/>
    <d v="2018-05-29T00:00:00"/>
    <d v="2018-05-29T00:00:00"/>
    <s v="大赢家奖金"/>
    <s v="105"/>
    <m/>
    <m/>
  </r>
  <r>
    <x v="19"/>
    <s v="李一飞"/>
    <x v="19"/>
    <s v="032683"/>
    <m/>
    <m/>
    <m/>
    <m/>
    <m/>
    <m/>
    <m/>
    <n v="0.18"/>
    <s v="否"/>
    <s v="是"/>
    <n v="30000"/>
    <m/>
    <m/>
    <m/>
    <m/>
    <m/>
    <m/>
    <m/>
    <m/>
    <m/>
    <m/>
    <m/>
    <m/>
    <s v="产品成本-广告营销服务费用"/>
    <s v="华北销售中心"/>
    <m/>
    <n v="0.24198"/>
    <n v="85"/>
    <s v="线上素材制作"/>
    <s v="视频拍摄"/>
    <s v="公司"/>
    <n v="18186.36"/>
    <d v="2018-08-01T00:00:00"/>
    <d v="2018-08-31T00:00:00"/>
    <s v="威普视觉文化传媒（北京）有限公司"/>
    <s v="102无合同"/>
    <m/>
    <n v="11813.64"/>
  </r>
  <r>
    <x v="20"/>
    <s v="李一飞"/>
    <x v="20"/>
    <s v="032824"/>
    <m/>
    <m/>
    <m/>
    <m/>
    <m/>
    <m/>
    <m/>
    <n v="0.22"/>
    <s v="否"/>
    <s v="是"/>
    <n v="950000"/>
    <m/>
    <m/>
    <m/>
    <m/>
    <m/>
    <m/>
    <m/>
    <m/>
    <m/>
    <m/>
    <m/>
    <m/>
    <s v="产品成本-广告营销服务费用"/>
    <s v="华北销售中心"/>
    <m/>
    <n v="0.65322000000000002"/>
    <n v="85"/>
    <s v="线上素材制作"/>
    <s v="视频拍摄"/>
    <s v="公司"/>
    <n v="700000"/>
    <d v="2018-05-03T00:00:00"/>
    <d v="2018-05-12T00:00:00"/>
    <s v="北京凝聚众智营销策划有限公司 "/>
    <s v="10219Genr1806102"/>
    <m/>
    <n v="0"/>
  </r>
  <r>
    <x v="20"/>
    <s v="李一飞"/>
    <x v="20"/>
    <m/>
    <m/>
    <m/>
    <m/>
    <m/>
    <m/>
    <m/>
    <m/>
    <m/>
    <m/>
    <m/>
    <m/>
    <m/>
    <m/>
    <m/>
    <m/>
    <m/>
    <m/>
    <m/>
    <m/>
    <m/>
    <m/>
    <m/>
    <m/>
    <m/>
    <m/>
    <m/>
    <m/>
    <n v="30"/>
    <s v="明星/嘉宾邀请"/>
    <s v="穆衫伯男"/>
    <m/>
    <n v="125000"/>
    <d v="2018-05-03T00:00:00"/>
    <d v="2018-05-12T00:00:00"/>
    <s v="北京凝聚众智营销策划有限公司 "/>
    <s v="10219Genr1806102"/>
    <m/>
    <m/>
  </r>
  <r>
    <x v="20"/>
    <s v="李一飞"/>
    <x v="20"/>
    <m/>
    <m/>
    <m/>
    <m/>
    <m/>
    <m/>
    <m/>
    <m/>
    <m/>
    <m/>
    <m/>
    <m/>
    <m/>
    <m/>
    <m/>
    <m/>
    <m/>
    <m/>
    <m/>
    <m/>
    <m/>
    <m/>
    <m/>
    <m/>
    <m/>
    <m/>
    <m/>
    <m/>
    <n v="40"/>
    <s v="明星/嘉宾邀请"/>
    <s v="王筱沫"/>
    <m/>
    <n v="125000"/>
    <d v="2018-05-03T00:00:00"/>
    <d v="2018-05-12T00:00:00"/>
    <s v="北京凝聚众智营销策划有限公司 "/>
    <s v="10219Genr1806102"/>
    <m/>
    <m/>
  </r>
  <r>
    <x v="21"/>
    <s v="李一飞"/>
    <x v="21"/>
    <s v="033022"/>
    <m/>
    <m/>
    <m/>
    <m/>
    <m/>
    <m/>
    <m/>
    <n v="0.16"/>
    <s v="否"/>
    <s v="是"/>
    <n v="390000"/>
    <m/>
    <m/>
    <m/>
    <m/>
    <m/>
    <m/>
    <m/>
    <m/>
    <m/>
    <m/>
    <m/>
    <m/>
    <s v="产品成本-广告营销服务费用"/>
    <s v="华北销售中心"/>
    <m/>
    <n v="0.34875999999999996"/>
    <n v="128"/>
    <s v="线下活动（非地产）"/>
    <s v="场地租赁"/>
    <m/>
    <n v="63000"/>
    <d v="2018-06-07T00:00:00"/>
    <d v="2018-06-07T00:00:00"/>
    <s v="北京兆泰集团股份有限公司"/>
    <s v="107"/>
    <m/>
    <n v="2400"/>
  </r>
  <r>
    <x v="21"/>
    <s v="李一飞"/>
    <x v="21"/>
    <m/>
    <m/>
    <m/>
    <m/>
    <m/>
    <m/>
    <m/>
    <m/>
    <m/>
    <m/>
    <m/>
    <m/>
    <m/>
    <m/>
    <m/>
    <m/>
    <m/>
    <m/>
    <m/>
    <m/>
    <m/>
    <m/>
    <m/>
    <m/>
    <m/>
    <m/>
    <m/>
    <m/>
    <n v="128"/>
    <s v="线下活动（非地产）"/>
    <s v="场地租赁"/>
    <m/>
    <n v="280000"/>
    <d v="2018-06-08T00:00:00"/>
    <d v="2018-06-08T00:00:00"/>
    <s v="北京嘉业异通顾问有限公司"/>
    <s v="10719Genr1806038"/>
    <m/>
    <m/>
  </r>
  <r>
    <x v="21"/>
    <s v="李一飞"/>
    <x v="21"/>
    <m/>
    <m/>
    <m/>
    <m/>
    <m/>
    <m/>
    <m/>
    <m/>
    <m/>
    <m/>
    <m/>
    <m/>
    <m/>
    <m/>
    <m/>
    <m/>
    <m/>
    <m/>
    <m/>
    <m/>
    <m/>
    <m/>
    <m/>
    <m/>
    <m/>
    <m/>
    <m/>
    <m/>
    <n v="129"/>
    <s v="线下活动（非地产）"/>
    <s v="会场搭建及服务"/>
    <m/>
    <n v="19000"/>
    <d v="2018-06-08T00:00:00"/>
    <d v="2018-06-08T00:00:00"/>
    <s v="北京嘉业异通顾问有限公司"/>
    <s v="10719Genr1806038"/>
    <m/>
    <m/>
  </r>
  <r>
    <x v="21"/>
    <s v="李一飞"/>
    <x v="21"/>
    <m/>
    <m/>
    <m/>
    <m/>
    <m/>
    <m/>
    <m/>
    <m/>
    <m/>
    <m/>
    <m/>
    <m/>
    <m/>
    <m/>
    <m/>
    <m/>
    <m/>
    <m/>
    <m/>
    <m/>
    <m/>
    <m/>
    <m/>
    <m/>
    <m/>
    <m/>
    <m/>
    <m/>
    <n v="67"/>
    <s v="线上传播（非地产）"/>
    <s v="KOL发稿"/>
    <s v="公司"/>
    <n v="15000"/>
    <d v="2018-06-27T00:00:00"/>
    <d v="2018-06-27T00:00:00"/>
    <s v="北京集媒互动科技股份有限公司"/>
    <s v="107无合同"/>
    <m/>
    <m/>
  </r>
  <r>
    <x v="21"/>
    <s v="李一飞"/>
    <x v="21"/>
    <m/>
    <m/>
    <m/>
    <m/>
    <m/>
    <m/>
    <m/>
    <m/>
    <m/>
    <m/>
    <m/>
    <m/>
    <m/>
    <m/>
    <m/>
    <m/>
    <m/>
    <m/>
    <m/>
    <m/>
    <m/>
    <m/>
    <m/>
    <m/>
    <m/>
    <m/>
    <m/>
    <m/>
    <n v="67"/>
    <s v="线上传播（非地产）"/>
    <s v="KOL发稿"/>
    <s v="公司"/>
    <n v="10600"/>
    <d v="2018-06-27T00:00:00"/>
    <d v="2018-06-27T00:00:00"/>
    <s v="北京梅花信息股份有限公司"/>
    <s v="107无合同"/>
    <m/>
    <m/>
  </r>
  <r>
    <x v="22"/>
    <s v="成丝倩"/>
    <x v="22"/>
    <s v="033028"/>
    <m/>
    <m/>
    <m/>
    <m/>
    <m/>
    <m/>
    <m/>
    <n v="0"/>
    <s v="是"/>
    <s v="是"/>
    <n v="10000"/>
    <m/>
    <m/>
    <m/>
    <m/>
    <m/>
    <m/>
    <m/>
    <m/>
    <m/>
    <m/>
    <m/>
    <m/>
    <s v="产品成本-广告营销服务费用"/>
    <s v="华东销售中心"/>
    <m/>
    <n v="0.29687871999999998"/>
    <n v="82"/>
    <s v="线上素材制作"/>
    <s v="配音"/>
    <s v="公司"/>
    <n v="6900"/>
    <d v="2018-08-01T00:00:00"/>
    <d v="2018-08-31T00:00:00"/>
    <s v="北京凝聚众志营销策划有限公司"/>
    <s v="102无合同"/>
    <m/>
    <n v="3100"/>
  </r>
  <r>
    <x v="23"/>
    <s v="李一飞"/>
    <x v="23"/>
    <s v="033214"/>
    <m/>
    <m/>
    <m/>
    <m/>
    <m/>
    <m/>
    <m/>
    <n v="0.15"/>
    <s v="否"/>
    <s v="是"/>
    <n v="600000"/>
    <m/>
    <m/>
    <m/>
    <m/>
    <m/>
    <m/>
    <m/>
    <m/>
    <m/>
    <m/>
    <m/>
    <m/>
    <s v="产品成本-广告营销服务费用"/>
    <s v="华北销售中心"/>
    <m/>
    <n v="0.53648333333333342"/>
    <n v="128"/>
    <s v="线下活动（非地产）"/>
    <s v="场地租赁"/>
    <m/>
    <n v="152064"/>
    <d v="2018-06-02T00:00:00"/>
    <d v="2018-06-02T00:00:00"/>
    <s v="北京安特维奥文化交流咨询有限公司"/>
    <s v="10219Genr1805083"/>
    <m/>
    <n v="2936"/>
  </r>
  <r>
    <x v="23"/>
    <s v="李一飞"/>
    <x v="23"/>
    <m/>
    <m/>
    <m/>
    <m/>
    <m/>
    <m/>
    <m/>
    <m/>
    <m/>
    <m/>
    <m/>
    <m/>
    <m/>
    <m/>
    <m/>
    <m/>
    <m/>
    <m/>
    <m/>
    <m/>
    <m/>
    <m/>
    <m/>
    <m/>
    <m/>
    <m/>
    <m/>
    <m/>
    <n v="129"/>
    <s v="线下活动（非地产）"/>
    <s v="会场搭建及服务"/>
    <m/>
    <n v="440500"/>
    <d v="2018-06-02T00:00:00"/>
    <d v="2018-06-02T00:00:00"/>
    <s v="凝聚众智营销策划有限公司"/>
    <s v="102"/>
    <m/>
    <m/>
  </r>
  <r>
    <x v="23"/>
    <s v="李一飞"/>
    <x v="23"/>
    <m/>
    <m/>
    <m/>
    <m/>
    <m/>
    <m/>
    <m/>
    <m/>
    <m/>
    <m/>
    <m/>
    <m/>
    <m/>
    <m/>
    <m/>
    <m/>
    <m/>
    <m/>
    <m/>
    <m/>
    <m/>
    <m/>
    <m/>
    <m/>
    <m/>
    <m/>
    <m/>
    <m/>
    <n v="130"/>
    <s v="线下活动（非地产）"/>
    <s v="活动报批"/>
    <m/>
    <n v="4500"/>
    <d v="2018-06-02T00:00:00"/>
    <d v="2018-06-02T00:00:00"/>
    <s v="凝聚众智营销策划有限公司"/>
    <s v="102"/>
    <m/>
    <m/>
  </r>
  <r>
    <x v="24"/>
    <s v="植嘉麟"/>
    <x v="24"/>
    <s v="033412、033661"/>
    <m/>
    <m/>
    <m/>
    <m/>
    <m/>
    <m/>
    <m/>
    <n v="0"/>
    <s v="是"/>
    <s v="是"/>
    <n v="5750.4"/>
    <m/>
    <m/>
    <m/>
    <m/>
    <m/>
    <m/>
    <m/>
    <m/>
    <m/>
    <m/>
    <m/>
    <m/>
    <s v="产品成本-广告营销服务费用"/>
    <s v="华南销售中心"/>
    <m/>
    <n v="0.29043374906102382"/>
    <n v="54"/>
    <s v="商品采购"/>
    <s v="活动物料"/>
    <s v="其他物料"/>
    <n v="5625"/>
    <d v="2018-06-15T00:00:00"/>
    <d v="2018-07-15T00:00:00"/>
    <s v="北京杰鑫怡商贸中心"/>
    <s v="107无合同"/>
    <m/>
    <n v="125.39999999999964"/>
  </r>
  <r>
    <x v="25"/>
    <s v="李一飞"/>
    <x v="25"/>
    <s v="033035"/>
    <m/>
    <m/>
    <m/>
    <m/>
    <m/>
    <m/>
    <m/>
    <n v="0.21"/>
    <s v="否"/>
    <s v="是"/>
    <n v="450000"/>
    <m/>
    <m/>
    <m/>
    <m/>
    <m/>
    <m/>
    <m/>
    <m/>
    <m/>
    <m/>
    <m/>
    <m/>
    <s v="产品成本-广告营销服务费用"/>
    <s v="华北销售中心"/>
    <m/>
    <n v="0.4793099999999999"/>
    <n v="67"/>
    <s v="线上传播（非地产）"/>
    <s v="KOL发稿"/>
    <s v="公司"/>
    <n v="375000"/>
    <d v="2018-05-25T00:00:00"/>
    <d v="2018-06-15T00:00:00"/>
    <s v="北京金狐互动公关顾问有限公司"/>
    <s v="10219Genr1807131"/>
    <m/>
    <n v="75000"/>
  </r>
  <r>
    <x v="26"/>
    <s v="李一飞"/>
    <x v="26"/>
    <s v="033033"/>
    <m/>
    <m/>
    <m/>
    <m/>
    <m/>
    <m/>
    <m/>
    <n v="0.05"/>
    <s v="否"/>
    <s v="是"/>
    <n v="60000"/>
    <m/>
    <m/>
    <m/>
    <m/>
    <m/>
    <m/>
    <m/>
    <m/>
    <m/>
    <m/>
    <m/>
    <m/>
    <s v="产品成本-广告营销服务费用"/>
    <s v="华北销售中心"/>
    <m/>
    <n v="0.16655000000000006"/>
    <n v="85"/>
    <s v="线上素材制作"/>
    <s v="视频拍摄"/>
    <s v="公司"/>
    <n v="60000"/>
    <d v="2018-05-01T00:00:00"/>
    <d v="2018-05-19T00:00:00"/>
    <s v="威普视觉文化传媒（北京）有限公司"/>
    <s v="10219Genr1806097"/>
    <m/>
    <n v="0"/>
  </r>
  <r>
    <x v="27"/>
    <s v="李一飞"/>
    <x v="27"/>
    <s v="032999"/>
    <m/>
    <m/>
    <m/>
    <m/>
    <m/>
    <m/>
    <m/>
    <n v="0.18"/>
    <s v="否"/>
    <s v="是"/>
    <n v="15000"/>
    <m/>
    <m/>
    <m/>
    <m/>
    <m/>
    <m/>
    <m/>
    <m/>
    <m/>
    <m/>
    <m/>
    <m/>
    <s v="产品成本-广告营销服务费用"/>
    <s v="华北销售中心"/>
    <m/>
    <n v="0.23171684210526314"/>
    <n v="82"/>
    <s v="线上素材制作"/>
    <s v="配音"/>
    <s v="公司"/>
    <n v="11500"/>
    <d v="2018-08-01T00:00:00"/>
    <d v="2018-08-31T00:00:00"/>
    <s v="北京凝聚众志营销策划有限公司"/>
    <s v="102无合同"/>
    <m/>
    <n v="3500"/>
  </r>
  <r>
    <x v="28"/>
    <s v="徐放"/>
    <x v="28"/>
    <s v="033190、033828"/>
    <m/>
    <m/>
    <m/>
    <m/>
    <m/>
    <m/>
    <m/>
    <n v="0.08"/>
    <s v="否"/>
    <s v="是"/>
    <n v="62250"/>
    <m/>
    <m/>
    <m/>
    <m/>
    <m/>
    <m/>
    <m/>
    <m/>
    <m/>
    <m/>
    <m/>
    <m/>
    <s v="产品成本-广告营销服务费用"/>
    <s v="华南销售中心"/>
    <m/>
    <n v="0.19539999999999999"/>
    <n v="67"/>
    <s v="线上传播（非地产）"/>
    <s v="KOL发稿"/>
    <s v="公司"/>
    <n v="31500"/>
    <d v="2018-07-04T00:00:00"/>
    <d v="2018-07-04T00:00:00"/>
    <s v="北京诺金文化传媒有限公司"/>
    <s v="10219Genr1807139"/>
    <m/>
    <n v="750"/>
  </r>
  <r>
    <x v="28"/>
    <s v="徐放"/>
    <x v="28"/>
    <m/>
    <m/>
    <m/>
    <m/>
    <m/>
    <m/>
    <m/>
    <m/>
    <m/>
    <m/>
    <m/>
    <m/>
    <m/>
    <m/>
    <m/>
    <m/>
    <m/>
    <m/>
    <m/>
    <m/>
    <m/>
    <m/>
    <m/>
    <m/>
    <m/>
    <m/>
    <m/>
    <m/>
    <n v="67"/>
    <s v="线上传播（非地产）"/>
    <s v="KOL发稿"/>
    <s v="公司"/>
    <n v="30000"/>
    <d v="2018-06-20T00:00:00"/>
    <d v="2018-06-20T00:00:00"/>
    <s v="北京诺金文化传媒有限公司"/>
    <s v="10219Genr1807139"/>
    <m/>
    <m/>
  </r>
  <r>
    <x v="29"/>
    <s v="朱力"/>
    <x v="29"/>
    <s v="031357、032419、033299、033078"/>
    <m/>
    <m/>
    <m/>
    <m/>
    <m/>
    <m/>
    <m/>
    <n v="0"/>
    <s v="是"/>
    <s v="是"/>
    <n v="1200000"/>
    <m/>
    <m/>
    <m/>
    <m/>
    <m/>
    <m/>
    <m/>
    <m/>
    <m/>
    <m/>
    <m/>
    <m/>
    <s v="产品成本-广告营销服务费用"/>
    <s v="华东销售中心"/>
    <m/>
    <n v="0.34615839939024395"/>
    <n v="85"/>
    <s v="线上素材制作"/>
    <s v="视频拍摄"/>
    <s v="公司"/>
    <n v="82000"/>
    <d v="2018-06-01T00:00:00"/>
    <d v="2018-06-30T00:00:00"/>
    <s v="北京诺金文化传媒有限公司"/>
    <s v="10219Genr1807132"/>
    <m/>
    <n v="52111.800000000047"/>
  </r>
  <r>
    <x v="29"/>
    <s v="朱力"/>
    <x v="29"/>
    <m/>
    <m/>
    <m/>
    <m/>
    <m/>
    <m/>
    <m/>
    <m/>
    <m/>
    <m/>
    <m/>
    <m/>
    <m/>
    <m/>
    <m/>
    <m/>
    <m/>
    <m/>
    <m/>
    <m/>
    <m/>
    <m/>
    <m/>
    <m/>
    <m/>
    <m/>
    <m/>
    <m/>
    <n v="67"/>
    <s v="线上传播（非地产）"/>
    <s v="KOL发稿"/>
    <s v="公司"/>
    <n v="76600"/>
    <d v="2018-06-01T00:00:00"/>
    <d v="2018-06-15T00:00:00"/>
    <s v="北京金狐互动公关顾问有限公司"/>
    <s v="10219Genr1806096"/>
    <m/>
    <m/>
  </r>
  <r>
    <x v="29"/>
    <s v="朱力"/>
    <x v="29"/>
    <m/>
    <m/>
    <m/>
    <m/>
    <m/>
    <m/>
    <m/>
    <m/>
    <m/>
    <m/>
    <m/>
    <m/>
    <m/>
    <m/>
    <m/>
    <m/>
    <m/>
    <m/>
    <m/>
    <m/>
    <m/>
    <m/>
    <m/>
    <m/>
    <m/>
    <m/>
    <m/>
    <m/>
    <n v="19"/>
    <s v="明星/嘉宾邀请"/>
    <s v="韩东"/>
    <m/>
    <n v="950000"/>
    <d v="2018-06-02T00:00:00"/>
    <d v="2018-06-02T00:00:00"/>
    <s v="上海韩东君影视文化工作室"/>
    <s v="10219Genr1806089"/>
    <m/>
    <m/>
  </r>
  <r>
    <x v="29"/>
    <s v="朱力"/>
    <x v="29"/>
    <m/>
    <m/>
    <m/>
    <m/>
    <m/>
    <m/>
    <m/>
    <m/>
    <m/>
    <m/>
    <m/>
    <m/>
    <m/>
    <m/>
    <m/>
    <m/>
    <m/>
    <m/>
    <m/>
    <m/>
    <m/>
    <m/>
    <m/>
    <m/>
    <m/>
    <m/>
    <m/>
    <m/>
    <n v="68"/>
    <s v="线上传播（非地产）"/>
    <s v="粉丝头条"/>
    <m/>
    <n v="39288.199999999997"/>
    <d v="2018-06-05T00:00:00"/>
    <d v="2018-06-05T00:00:00"/>
    <s v="微梦创科网络科技（中国）有限公司"/>
    <s v="102无合同"/>
    <m/>
    <m/>
  </r>
  <r>
    <x v="30"/>
    <s v="储凡"/>
    <x v="30"/>
    <s v="032871"/>
    <m/>
    <m/>
    <m/>
    <m/>
    <m/>
    <m/>
    <m/>
    <n v="0.16"/>
    <s v="否"/>
    <s v="是"/>
    <n v="3600"/>
    <m/>
    <m/>
    <m/>
    <m/>
    <m/>
    <m/>
    <m/>
    <m/>
    <m/>
    <m/>
    <m/>
    <m/>
    <s v="产品成本-广告营销服务费用"/>
    <s v="华东销售中心"/>
    <m/>
    <n v="0.19982666666666668"/>
    <n v="91"/>
    <s v="线上素材制作"/>
    <s v="撰稿"/>
    <s v="个人"/>
    <n v="3550"/>
    <d v="2018-06-01T00:00:00"/>
    <d v="2018-06-30T00:00:00"/>
    <s v="王晨旭"/>
    <s v="102无合同"/>
    <m/>
    <n v="50"/>
  </r>
  <r>
    <x v="31"/>
    <s v="吕珊琴"/>
    <x v="31"/>
    <s v="033074"/>
    <m/>
    <m/>
    <m/>
    <m/>
    <m/>
    <m/>
    <m/>
    <n v="0.24"/>
    <s v="否"/>
    <s v="是"/>
    <n v="27000"/>
    <m/>
    <m/>
    <m/>
    <m/>
    <m/>
    <m/>
    <m/>
    <m/>
    <m/>
    <m/>
    <m/>
    <m/>
    <s v="产品成本-广告营销服务费用"/>
    <s v="华东销售中心"/>
    <m/>
    <n v="0.32186437137330748"/>
    <n v="89"/>
    <s v="线上素材制作"/>
    <s v="直播"/>
    <s v="公司"/>
    <n v="25300"/>
    <d v="2018-06-08T00:00:00"/>
    <d v="2018-06-08T00:00:00"/>
    <s v="凝聚众智营销策划有限公司"/>
    <s v="102Genr1807124"/>
    <m/>
    <n v="1700"/>
  </r>
  <r>
    <x v="32"/>
    <s v="张龙"/>
    <x v="32"/>
    <s v="033056"/>
    <m/>
    <m/>
    <m/>
    <m/>
    <m/>
    <m/>
    <m/>
    <n v="0.26"/>
    <s v="是"/>
    <s v="是"/>
    <n v="51380"/>
    <m/>
    <m/>
    <m/>
    <m/>
    <m/>
    <m/>
    <m/>
    <m/>
    <m/>
    <m/>
    <m/>
    <m/>
    <s v="产品成本-广告营销服务费用"/>
    <s v="华东销售中心"/>
    <m/>
    <n v="0.33204677501048219"/>
    <n v="67"/>
    <s v="线上传播（非地产）"/>
    <s v="KOL发稿"/>
    <s v="公司"/>
    <n v="47382"/>
    <d v="2018-06-02T00:00:00"/>
    <d v="2018-06-30T00:00:00"/>
    <s v="北京诺金文化传媒有限公司"/>
    <s v="102"/>
    <m/>
    <n v="3998"/>
  </r>
  <r>
    <x v="33"/>
    <s v="植嘉麟"/>
    <x v="33"/>
    <s v="032631、032630、032629"/>
    <m/>
    <m/>
    <m/>
    <m/>
    <m/>
    <m/>
    <m/>
    <n v="7.0000000000000007E-2"/>
    <s v="否"/>
    <s v="是"/>
    <n v="450000"/>
    <m/>
    <m/>
    <m/>
    <m/>
    <m/>
    <m/>
    <m/>
    <m/>
    <m/>
    <m/>
    <m/>
    <m/>
    <s v="产品成本-广告营销服务费用"/>
    <s v="华南销售中心"/>
    <m/>
    <n v="0.20167000000000004"/>
    <n v="129"/>
    <s v="线下活动（非地产）"/>
    <s v="会场搭建及服务"/>
    <m/>
    <n v="450000"/>
    <d v="2018-04-01T00:00:00"/>
    <d v="2018-06-30T00:00:00"/>
    <s v="网易（杭州）网络有限公司"/>
    <s v="102"/>
    <m/>
    <n v="0"/>
  </r>
  <r>
    <x v="34"/>
    <s v="李一飞"/>
    <x v="34"/>
    <s v="033267"/>
    <m/>
    <m/>
    <m/>
    <m/>
    <m/>
    <m/>
    <m/>
    <n v="0.18"/>
    <s v="否"/>
    <s v="是"/>
    <n v="350000"/>
    <m/>
    <m/>
    <m/>
    <m/>
    <m/>
    <m/>
    <m/>
    <m/>
    <m/>
    <m/>
    <m/>
    <m/>
    <s v="产品成本-广告营销服务费用"/>
    <s v="华北销售中心"/>
    <m/>
    <n v="0.24289666666666668"/>
    <n v="67"/>
    <s v="线上传播（非地产）"/>
    <s v="KOL发稿"/>
    <s v="公司"/>
    <n v="84500"/>
    <d v="2018-06-01T00:00:00"/>
    <d v="2018-06-30T00:00:00"/>
    <s v="北京金狐互动公关顾问有限公司"/>
    <s v="102Genr1808146"/>
    <m/>
    <n v="109872"/>
  </r>
  <r>
    <x v="34"/>
    <s v="李一飞"/>
    <x v="34"/>
    <m/>
    <m/>
    <m/>
    <m/>
    <m/>
    <m/>
    <m/>
    <m/>
    <m/>
    <m/>
    <m/>
    <m/>
    <m/>
    <m/>
    <m/>
    <m/>
    <m/>
    <m/>
    <m/>
    <m/>
    <m/>
    <m/>
    <m/>
    <m/>
    <m/>
    <m/>
    <m/>
    <m/>
    <n v="85"/>
    <s v="线上素材制作"/>
    <s v="视频拍摄"/>
    <s v="公司"/>
    <n v="129808"/>
    <d v="2018-06-01T00:00:00"/>
    <d v="2018-06-30T00:00:00"/>
    <s v="点触公关策划（北京）有限公司"/>
    <s v="10219Genr1807137"/>
    <m/>
    <m/>
  </r>
  <r>
    <x v="34"/>
    <s v="李一飞"/>
    <x v="34"/>
    <m/>
    <m/>
    <m/>
    <m/>
    <m/>
    <m/>
    <m/>
    <m/>
    <m/>
    <m/>
    <m/>
    <m/>
    <m/>
    <m/>
    <m/>
    <m/>
    <m/>
    <m/>
    <m/>
    <m/>
    <m/>
    <m/>
    <m/>
    <m/>
    <m/>
    <m/>
    <m/>
    <m/>
    <n v="59"/>
    <s v="商品采购"/>
    <s v="礼品"/>
    <s v="严选礼品"/>
    <n v="25820"/>
    <d v="2018-06-01T00:00:00"/>
    <d v="2018-06-30T00:00:00"/>
    <s v="严选"/>
    <s v="102"/>
    <m/>
    <m/>
  </r>
  <r>
    <x v="35"/>
    <s v="李一飞"/>
    <x v="35"/>
    <s v="032448"/>
    <m/>
    <m/>
    <m/>
    <m/>
    <m/>
    <m/>
    <m/>
    <n v="0.22"/>
    <s v="否"/>
    <s v="是"/>
    <n v="253000"/>
    <m/>
    <m/>
    <m/>
    <m/>
    <m/>
    <m/>
    <m/>
    <m/>
    <m/>
    <m/>
    <m/>
    <m/>
    <s v="产品成本-广告营销服务费用"/>
    <s v="华北销售中心"/>
    <m/>
    <n v="0.41803250000000003"/>
    <n v="43"/>
    <s v="明星/嘉宾邀请"/>
    <s v="吴伯凡"/>
    <m/>
    <n v="253000"/>
    <d v="2018-06-08T00:00:00"/>
    <d v="2018-06-08T00:00:00"/>
    <s v="北京诺金文化传媒有限公司"/>
    <s v="10219Genr1806100"/>
    <m/>
    <n v="0"/>
  </r>
  <r>
    <x v="36"/>
    <s v="李一飞"/>
    <x v="36"/>
    <s v="032979"/>
    <m/>
    <m/>
    <m/>
    <m/>
    <m/>
    <m/>
    <m/>
    <n v="0"/>
    <s v="否"/>
    <s v="是"/>
    <n v="200966"/>
    <m/>
    <m/>
    <m/>
    <m/>
    <m/>
    <m/>
    <m/>
    <m/>
    <m/>
    <m/>
    <m/>
    <m/>
    <s v="产品成本-广告营销服务费用"/>
    <s v="华北销售中心"/>
    <m/>
    <n v="0.34732197999999992"/>
    <n v="33"/>
    <s v="明星/嘉宾邀请"/>
    <s v="其他嘉宾"/>
    <m/>
    <n v="34500"/>
    <d v="2018-05-20T00:00:00"/>
    <d v="2018-05-20T00:00:00"/>
    <s v="北京诺金文化传媒有限公司"/>
    <s v="10219Genr1809168"/>
    <s v="李佳念"/>
    <n v="34267.960000000021"/>
  </r>
  <r>
    <x v="36"/>
    <s v="李一飞"/>
    <x v="36"/>
    <m/>
    <m/>
    <m/>
    <m/>
    <m/>
    <m/>
    <m/>
    <m/>
    <m/>
    <m/>
    <m/>
    <m/>
    <m/>
    <m/>
    <m/>
    <m/>
    <m/>
    <m/>
    <m/>
    <m/>
    <m/>
    <m/>
    <m/>
    <m/>
    <s v="产品成本-广告营销服务费用"/>
    <s v="华北销售中心"/>
    <m/>
    <m/>
    <n v="134"/>
    <s v="其他"/>
    <s v="设备租赁"/>
    <m/>
    <n v="15640"/>
    <d v="2018-05-20T00:00:00"/>
    <d v="2018-05-20T00:00:00"/>
    <s v="北京诺金文化传媒有限公司"/>
    <s v="10219Genr1809168"/>
    <m/>
    <m/>
  </r>
  <r>
    <x v="36"/>
    <s v="李一飞"/>
    <x v="36"/>
    <m/>
    <m/>
    <m/>
    <m/>
    <m/>
    <m/>
    <m/>
    <m/>
    <m/>
    <m/>
    <m/>
    <m/>
    <m/>
    <m/>
    <m/>
    <m/>
    <m/>
    <m/>
    <m/>
    <m/>
    <m/>
    <m/>
    <m/>
    <m/>
    <s v="产品成本-广告营销服务费用"/>
    <s v="华北销售中心"/>
    <m/>
    <m/>
    <n v="60"/>
    <s v="商品采购"/>
    <s v="礼品"/>
    <s v="其他礼品"/>
    <n v="108518.04"/>
    <d v="2018-05-20T00:00:00"/>
    <d v="2018-05-20T00:00:00"/>
    <s v="北京诺金文化传媒有限公司"/>
    <s v="10219Genr1809168"/>
    <m/>
    <m/>
  </r>
  <r>
    <x v="36"/>
    <s v="李一飞"/>
    <x v="36"/>
    <m/>
    <m/>
    <m/>
    <m/>
    <m/>
    <m/>
    <m/>
    <m/>
    <m/>
    <m/>
    <m/>
    <m/>
    <m/>
    <m/>
    <m/>
    <m/>
    <m/>
    <m/>
    <m/>
    <m/>
    <m/>
    <m/>
    <m/>
    <m/>
    <m/>
    <m/>
    <m/>
    <m/>
    <n v="88"/>
    <s v="线上素材制作"/>
    <s v="直播"/>
    <s v="个人"/>
    <n v="8040"/>
    <d v="2018-05-20T00:00:00"/>
    <d v="2018-05-20T00:00:00"/>
    <s v="个人"/>
    <s v="102"/>
    <m/>
    <m/>
  </r>
  <r>
    <x v="37"/>
    <s v="李一飞"/>
    <x v="37"/>
    <s v="033319"/>
    <m/>
    <m/>
    <m/>
    <m/>
    <m/>
    <m/>
    <m/>
    <n v="0.27"/>
    <s v="否"/>
    <s v="是"/>
    <n v="140000"/>
    <m/>
    <m/>
    <m/>
    <m/>
    <m/>
    <m/>
    <m/>
    <m/>
    <m/>
    <m/>
    <m/>
    <m/>
    <s v="产品成本-广告营销服务费用"/>
    <s v="华北销售中心"/>
    <m/>
    <n v="0.34793666666666667"/>
    <n v="60"/>
    <s v="商品采购"/>
    <s v="礼品"/>
    <s v="其他礼品"/>
    <n v="84310"/>
    <d v="2018-06-01T00:00:00"/>
    <d v="2018-06-30T00:00:00"/>
    <s v="炎尔国际体育管理（北京）有限公司"/>
    <s v="10219Genr1806090"/>
    <m/>
    <n v="42190"/>
  </r>
  <r>
    <x v="37"/>
    <s v="李一飞"/>
    <x v="37"/>
    <m/>
    <m/>
    <m/>
    <m/>
    <m/>
    <m/>
    <m/>
    <m/>
    <m/>
    <m/>
    <m/>
    <m/>
    <m/>
    <m/>
    <m/>
    <m/>
    <m/>
    <m/>
    <m/>
    <m/>
    <m/>
    <m/>
    <m/>
    <m/>
    <m/>
    <m/>
    <m/>
    <m/>
    <n v="85"/>
    <s v="线上素材制作"/>
    <s v="视频拍摄"/>
    <s v="公司"/>
    <n v="13500"/>
    <d v="2018-06-01T00:00:00"/>
    <d v="2018-06-30T00:00:00"/>
    <s v="北京国士无双影视传媒有限公司"/>
    <s v="102无合同"/>
    <m/>
    <m/>
  </r>
  <r>
    <x v="38"/>
    <s v="李一飞"/>
    <x v="38"/>
    <s v="033429"/>
    <m/>
    <m/>
    <m/>
    <m/>
    <m/>
    <m/>
    <m/>
    <n v="0.22"/>
    <s v="否"/>
    <s v="是"/>
    <n v="57500"/>
    <m/>
    <m/>
    <m/>
    <m/>
    <m/>
    <m/>
    <m/>
    <m/>
    <m/>
    <m/>
    <m/>
    <m/>
    <s v="产品成本-广告营销服务费用"/>
    <s v="华北销售中心"/>
    <m/>
    <n v="0.33168666666666669"/>
    <n v="33"/>
    <s v="明星/嘉宾邀请"/>
    <s v="其他嘉宾"/>
    <m/>
    <n v="57500"/>
    <d v="2018-06-08T00:00:00"/>
    <d v="2018-06-08T00:00:00"/>
    <s v="北京凝聚众智营销策划有限公司"/>
    <s v="10219Genr1806101"/>
    <s v="胡百精"/>
    <n v="0"/>
  </r>
  <r>
    <x v="39"/>
    <s v="植嘉麟"/>
    <x v="39"/>
    <s v="033192、033224"/>
    <m/>
    <m/>
    <m/>
    <m/>
    <m/>
    <m/>
    <m/>
    <n v="0.25"/>
    <s v="否"/>
    <s v="是"/>
    <n v="23000"/>
    <m/>
    <m/>
    <m/>
    <m/>
    <m/>
    <m/>
    <m/>
    <m/>
    <m/>
    <m/>
    <m/>
    <m/>
    <s v="产品成本-广告营销服务费用"/>
    <s v="华南销售中心"/>
    <m/>
    <n v="0.3121603671706264"/>
    <n v="33"/>
    <s v="明星/嘉宾邀请"/>
    <s v="其他嘉宾"/>
    <m/>
    <n v="23000"/>
    <d v="2018-06-06T00:00:00"/>
    <d v="2018-06-06T00:00:00"/>
    <s v="北京凝聚众智营销策划有限公司"/>
    <s v="10219Genr1806109"/>
    <s v="赵晓蕾"/>
    <n v="0"/>
  </r>
  <r>
    <x v="40"/>
    <s v="王成"/>
    <x v="40"/>
    <s v="033146"/>
    <m/>
    <m/>
    <m/>
    <m/>
    <m/>
    <m/>
    <m/>
    <n v="0.24"/>
    <s v="否"/>
    <s v="是"/>
    <n v="4000"/>
    <m/>
    <m/>
    <m/>
    <m/>
    <m/>
    <m/>
    <m/>
    <m/>
    <m/>
    <m/>
    <m/>
    <m/>
    <s v="产品成本-广告营销服务费用"/>
    <s v="华东销售中心"/>
    <m/>
    <n v="0.27906222222222227"/>
    <n v="60"/>
    <s v="商品采购"/>
    <s v="礼品"/>
    <s v="其他礼品"/>
    <n v="2812"/>
    <d v="2018-06-01T00:00:00"/>
    <d v="2018-06-30T00:00:00"/>
    <s v="昆山京东尚信贸易有限公司"/>
    <s v="102无合同"/>
    <m/>
    <n v="1188"/>
  </r>
  <r>
    <x v="41"/>
    <s v="王琦"/>
    <x v="41"/>
    <s v="033573"/>
    <m/>
    <m/>
    <m/>
    <m/>
    <m/>
    <m/>
    <m/>
    <n v="0.24"/>
    <s v="否"/>
    <s v="是"/>
    <n v="535000"/>
    <m/>
    <m/>
    <m/>
    <m/>
    <m/>
    <m/>
    <m/>
    <m/>
    <m/>
    <m/>
    <m/>
    <m/>
    <s v="产品成本-广告营销服务费用"/>
    <s v="华南销售中心"/>
    <m/>
    <n v="0.44797333333333333"/>
    <n v="22"/>
    <s v="明星/嘉宾邀请"/>
    <s v="姜思达"/>
    <m/>
    <n v="450000"/>
    <d v="2018-07-01T00:00:00"/>
    <d v="2018-10-01T00:00:00"/>
    <s v="北京胖加菲广告传媒有限公司"/>
    <s v="10519Genr1806027"/>
    <m/>
    <n v="0"/>
  </r>
  <r>
    <x v="41"/>
    <s v="王琦"/>
    <x v="41"/>
    <m/>
    <m/>
    <m/>
    <m/>
    <m/>
    <m/>
    <m/>
    <m/>
    <m/>
    <m/>
    <m/>
    <m/>
    <m/>
    <m/>
    <m/>
    <m/>
    <m/>
    <m/>
    <m/>
    <m/>
    <m/>
    <m/>
    <m/>
    <m/>
    <m/>
    <m/>
    <m/>
    <m/>
    <n v="85"/>
    <s v="线上素材制作"/>
    <s v="视频拍摄"/>
    <s v="公司"/>
    <n v="85000"/>
    <d v="2018-06-01T00:00:00"/>
    <d v="2018-07-31T00:00:00"/>
    <s v="威普视觉文化传媒（北京）有限公司"/>
    <s v="10519Genr1806040"/>
    <m/>
    <m/>
  </r>
  <r>
    <x v="42"/>
    <s v="李一飞"/>
    <x v="42"/>
    <s v="033405"/>
    <m/>
    <m/>
    <m/>
    <m/>
    <m/>
    <m/>
    <m/>
    <n v="0.22"/>
    <s v="否"/>
    <s v="是"/>
    <n v="150000"/>
    <m/>
    <m/>
    <m/>
    <m/>
    <m/>
    <m/>
    <m/>
    <m/>
    <m/>
    <m/>
    <m/>
    <m/>
    <s v="产品成本-广告营销服务费用"/>
    <s v="华北销售中心"/>
    <m/>
    <n v="0.27932909090909086"/>
    <n v="60"/>
    <s v="商品采购"/>
    <s v="礼品"/>
    <s v="其他礼品"/>
    <n v="120000"/>
    <d v="2018-06-01T00:00:00"/>
    <d v="2018-06-30T00:00:00"/>
    <s v="京东"/>
    <s v="102无合同"/>
    <m/>
    <n v="11002.5"/>
  </r>
  <r>
    <x v="42"/>
    <s v="李一飞"/>
    <x v="42"/>
    <m/>
    <m/>
    <m/>
    <m/>
    <m/>
    <m/>
    <m/>
    <m/>
    <m/>
    <m/>
    <m/>
    <m/>
    <m/>
    <m/>
    <m/>
    <m/>
    <m/>
    <m/>
    <m/>
    <m/>
    <m/>
    <m/>
    <m/>
    <m/>
    <m/>
    <m/>
    <m/>
    <m/>
    <n v="60"/>
    <s v="商品采购"/>
    <s v="礼品"/>
    <s v="其他礼品"/>
    <n v="18997.5"/>
    <d v="2018-06-01T00:00:00"/>
    <d v="2018-06-30T00:00:00"/>
    <s v="京东"/>
    <s v="102无合同"/>
    <m/>
    <m/>
  </r>
  <r>
    <x v="43"/>
    <s v="李珩"/>
    <x v="43"/>
    <s v="033219、033755"/>
    <m/>
    <m/>
    <m/>
    <m/>
    <m/>
    <m/>
    <m/>
    <n v="0"/>
    <s v="否"/>
    <s v="是"/>
    <n v="450000"/>
    <m/>
    <m/>
    <m/>
    <m/>
    <m/>
    <m/>
    <m/>
    <m/>
    <m/>
    <m/>
    <m/>
    <m/>
    <s v="产品成本-广告营销服务费用"/>
    <s v="华南销售中心"/>
    <m/>
    <n v="0.34773786407766993"/>
    <n v="67"/>
    <s v="线上传播（非地产）"/>
    <s v="KOL发稿"/>
    <s v="公司"/>
    <n v="96000"/>
    <d v="2018-07-01T00:00:00"/>
    <d v="2018-07-01T00:00:00"/>
    <s v="北京博雅天下传媒文化发展有限公司"/>
    <s v="10719Genr1807046"/>
    <m/>
    <n v="1086.6624999999767"/>
  </r>
  <r>
    <x v="43"/>
    <s v="李珩"/>
    <x v="43"/>
    <m/>
    <m/>
    <m/>
    <m/>
    <m/>
    <m/>
    <m/>
    <m/>
    <m/>
    <m/>
    <m/>
    <m/>
    <m/>
    <m/>
    <m/>
    <m/>
    <m/>
    <m/>
    <m/>
    <m/>
    <m/>
    <m/>
    <m/>
    <m/>
    <m/>
    <m/>
    <m/>
    <m/>
    <n v="129"/>
    <s v="线下活动（非地产）"/>
    <s v="会场搭建及服务"/>
    <m/>
    <n v="201750"/>
    <d v="2018-07-06T00:00:00"/>
    <d v="2018-07-06T00:00:00"/>
    <s v="广州燊易广告有限公司"/>
    <s v="10719Genr1807048"/>
    <m/>
    <m/>
  </r>
  <r>
    <x v="43"/>
    <s v="李珩"/>
    <x v="43"/>
    <m/>
    <m/>
    <m/>
    <m/>
    <m/>
    <m/>
    <m/>
    <m/>
    <m/>
    <m/>
    <m/>
    <m/>
    <m/>
    <m/>
    <m/>
    <m/>
    <m/>
    <m/>
    <m/>
    <m/>
    <m/>
    <m/>
    <m/>
    <m/>
    <m/>
    <m/>
    <m/>
    <m/>
    <n v="128"/>
    <s v="线下活动（非地产）"/>
    <s v="场地租赁"/>
    <m/>
    <n v="60000"/>
    <d v="2018-07-06T00:00:00"/>
    <d v="2018-07-06T00:00:00"/>
    <s v="广州燊易广告有限公司"/>
    <s v="10719Genr1807048"/>
    <m/>
    <m/>
  </r>
  <r>
    <x v="43"/>
    <s v="李珩"/>
    <x v="43"/>
    <m/>
    <m/>
    <m/>
    <m/>
    <m/>
    <m/>
    <m/>
    <m/>
    <m/>
    <m/>
    <m/>
    <m/>
    <m/>
    <m/>
    <m/>
    <m/>
    <m/>
    <m/>
    <m/>
    <m/>
    <m/>
    <m/>
    <m/>
    <m/>
    <m/>
    <m/>
    <m/>
    <m/>
    <n v="67"/>
    <s v="线上传播（非地产）"/>
    <s v="KOL发稿"/>
    <s v="公司"/>
    <n v="63250"/>
    <d v="2018-07-06T00:00:00"/>
    <d v="2018-07-06T00:00:00"/>
    <s v="广州燊易广告有限公司"/>
    <s v="10719Genr1807048"/>
    <m/>
    <m/>
  </r>
  <r>
    <x v="43"/>
    <s v="李珩"/>
    <x v="43"/>
    <m/>
    <m/>
    <m/>
    <m/>
    <m/>
    <m/>
    <m/>
    <m/>
    <m/>
    <m/>
    <m/>
    <m/>
    <m/>
    <m/>
    <m/>
    <m/>
    <m/>
    <m/>
    <m/>
    <m/>
    <m/>
    <m/>
    <m/>
    <m/>
    <m/>
    <m/>
    <m/>
    <m/>
    <n v="67"/>
    <s v="线上传播（非地产）"/>
    <s v="KOL发稿"/>
    <s v="公司"/>
    <n v="24380"/>
    <d v="2018-07-16T00:00:00"/>
    <d v="2018-07-16T00:00:00"/>
    <s v="绵阳市新媒信息技术有限公司"/>
    <s v="10719Genr1808049"/>
    <m/>
    <m/>
  </r>
  <r>
    <x v="43"/>
    <s v="李珩"/>
    <x v="43"/>
    <m/>
    <m/>
    <m/>
    <m/>
    <m/>
    <m/>
    <m/>
    <m/>
    <m/>
    <m/>
    <m/>
    <m/>
    <m/>
    <m/>
    <m/>
    <m/>
    <m/>
    <m/>
    <m/>
    <m/>
    <m/>
    <m/>
    <m/>
    <m/>
    <m/>
    <m/>
    <m/>
    <m/>
    <n v="59"/>
    <s v="商品采购"/>
    <s v="礼品"/>
    <s v="严选礼品"/>
    <n v="3533.3375000000001"/>
    <d v="2018-07-16T00:00:00"/>
    <d v="2018-07-16T00:00:00"/>
    <s v="严选"/>
    <s v="107无合同"/>
    <m/>
    <m/>
  </r>
  <r>
    <x v="44"/>
    <s v="李一飞"/>
    <x v="44"/>
    <s v="033177"/>
    <m/>
    <m/>
    <m/>
    <m/>
    <m/>
    <m/>
    <m/>
    <n v="0.21"/>
    <s v="否"/>
    <s v="是"/>
    <n v="125000"/>
    <m/>
    <m/>
    <m/>
    <m/>
    <m/>
    <m/>
    <m/>
    <m/>
    <m/>
    <m/>
    <m/>
    <m/>
    <s v="产品成本-广告营销服务费用"/>
    <s v="华北销售中心"/>
    <m/>
    <n v="0.38803222222222228"/>
    <n v="85"/>
    <s v="线上素材制作"/>
    <s v="视频拍摄"/>
    <s v="公司"/>
    <n v="125000"/>
    <d v="2018-06-01T00:00:00"/>
    <d v="2018-07-01T00:00:00"/>
    <s v="威普视觉文化传媒（北京）有限公司"/>
    <s v="102"/>
    <m/>
    <n v="0"/>
  </r>
  <r>
    <x v="45"/>
    <s v="徐放"/>
    <x v="45"/>
    <s v="033482"/>
    <m/>
    <m/>
    <m/>
    <m/>
    <m/>
    <m/>
    <m/>
    <n v="0.26"/>
    <s v="否"/>
    <s v="是"/>
    <n v="249754"/>
    <m/>
    <m/>
    <m/>
    <m/>
    <m/>
    <m/>
    <m/>
    <m/>
    <m/>
    <m/>
    <m/>
    <m/>
    <s v="产品成本-广告营销服务费用"/>
    <s v="华南销售中心"/>
    <m/>
    <n v="0.69740820987654328"/>
    <n v="85"/>
    <s v="线上素材制作"/>
    <s v="视频拍摄"/>
    <s v="公司"/>
    <n v="246000"/>
    <d v="2018-06-22T00:00:00"/>
    <d v="2018-08-31T00:00:00"/>
    <s v="北京诺金文化传媒有限公司"/>
    <s v="10519Genr1809046"/>
    <m/>
    <n v="3754"/>
  </r>
  <r>
    <x v="46"/>
    <s v="吕珊琴"/>
    <x v="46"/>
    <s v="033576"/>
    <m/>
    <m/>
    <m/>
    <m/>
    <m/>
    <m/>
    <m/>
    <n v="0.18"/>
    <s v="是"/>
    <s v="是"/>
    <n v="100000"/>
    <m/>
    <m/>
    <m/>
    <m/>
    <m/>
    <m/>
    <m/>
    <m/>
    <m/>
    <m/>
    <m/>
    <m/>
    <s v="产品成本-广告营销服务费用"/>
    <s v="华东销售中心"/>
    <m/>
    <n v="0.24462059259259261"/>
    <n v="85"/>
    <s v="线上素材制作"/>
    <s v="视频拍摄"/>
    <s v="公司"/>
    <n v="20000"/>
    <d v="2018-07-20T00:00:00"/>
    <d v="2018-07-20T00:00:00"/>
    <s v="北京诺金文化传媒有限公司"/>
    <s v="10519Genr1809047"/>
    <m/>
    <n v="9350"/>
  </r>
  <r>
    <x v="46"/>
    <s v="吕珊琴"/>
    <x v="46"/>
    <m/>
    <m/>
    <m/>
    <m/>
    <m/>
    <m/>
    <m/>
    <m/>
    <m/>
    <m/>
    <m/>
    <m/>
    <m/>
    <m/>
    <m/>
    <m/>
    <m/>
    <m/>
    <m/>
    <m/>
    <m/>
    <m/>
    <m/>
    <m/>
    <m/>
    <m/>
    <m/>
    <m/>
    <n v="85"/>
    <s v="线上素材制作"/>
    <s v="视频拍摄"/>
    <s v="公司"/>
    <n v="70650"/>
    <d v="2018-08-24T00:00:00"/>
    <d v="2018-08-24T00:00:00"/>
    <s v="威普视觉文化传媒（北京）有限公司"/>
    <s v="10219Genr1809166"/>
    <m/>
    <m/>
  </r>
  <r>
    <x v="47"/>
    <s v="李一飞"/>
    <x v="47"/>
    <s v="033266"/>
    <m/>
    <m/>
    <m/>
    <m/>
    <m/>
    <m/>
    <m/>
    <n v="0.21"/>
    <s v="否"/>
    <s v="是"/>
    <n v="85000"/>
    <m/>
    <m/>
    <m/>
    <m/>
    <m/>
    <m/>
    <m/>
    <m/>
    <m/>
    <m/>
    <m/>
    <m/>
    <s v="产品成本-广告营销服务费用"/>
    <s v="华北销售中心"/>
    <m/>
    <n v="0.33090999999999993"/>
    <n v="131"/>
    <s v="线下活动（非地产）"/>
    <s v="看车团"/>
    <m/>
    <n v="38000"/>
    <d v="2018-06-30T00:00:00"/>
    <d v="2018-06-30T00:00:00"/>
    <s v="深圳市梵天管理咨询有限公司"/>
    <s v="10219Genr1807117"/>
    <m/>
    <n v="9000"/>
  </r>
  <r>
    <x v="47"/>
    <s v="李一飞"/>
    <x v="47"/>
    <m/>
    <m/>
    <m/>
    <m/>
    <m/>
    <m/>
    <m/>
    <m/>
    <m/>
    <m/>
    <m/>
    <m/>
    <m/>
    <m/>
    <m/>
    <m/>
    <m/>
    <m/>
    <m/>
    <m/>
    <m/>
    <m/>
    <m/>
    <m/>
    <m/>
    <m/>
    <m/>
    <m/>
    <n v="131"/>
    <s v="线下活动（非地产）"/>
    <s v="看车团"/>
    <m/>
    <n v="38000"/>
    <d v="2018-07-14T00:00:00"/>
    <d v="2018-07-14T00:00:00"/>
    <s v="重庆涵涵广告传媒有限公司"/>
    <s v="10219Genr1807118"/>
    <m/>
    <m/>
  </r>
  <r>
    <x v="48"/>
    <s v="李一飞"/>
    <x v="48"/>
    <s v="033674"/>
    <m/>
    <m/>
    <m/>
    <m/>
    <m/>
    <m/>
    <m/>
    <n v="0"/>
    <s v="否"/>
    <s v="是"/>
    <n v="300000"/>
    <m/>
    <m/>
    <m/>
    <m/>
    <m/>
    <m/>
    <m/>
    <m/>
    <m/>
    <m/>
    <m/>
    <m/>
    <s v="产品成本-广告营销服务费用"/>
    <s v="华北销售中心"/>
    <m/>
    <n v="0.25100000000000006"/>
    <n v="128"/>
    <s v="线下活动（非地产）"/>
    <s v="场地租赁"/>
    <m/>
    <n v="59360"/>
    <d v="2018-07-13T00:00:00"/>
    <d v="2018-07-13T00:00:00"/>
    <s v="北京诺金文化传媒有限公司"/>
    <s v="10719Genr1808060"/>
    <m/>
    <n v="65580"/>
  </r>
  <r>
    <x v="48"/>
    <s v="李一飞"/>
    <x v="48"/>
    <m/>
    <m/>
    <m/>
    <m/>
    <m/>
    <m/>
    <m/>
    <m/>
    <m/>
    <m/>
    <m/>
    <m/>
    <m/>
    <m/>
    <m/>
    <m/>
    <m/>
    <m/>
    <m/>
    <m/>
    <m/>
    <m/>
    <m/>
    <m/>
    <m/>
    <m/>
    <m/>
    <m/>
    <n v="130"/>
    <s v="线下活动（非地产）"/>
    <s v="活动报批"/>
    <m/>
    <n v="6360"/>
    <d v="2018-07-13T00:00:00"/>
    <d v="2018-07-13T00:00:00"/>
    <s v="北京诺金文化传媒有限公司"/>
    <s v="10719Genr1808060"/>
    <m/>
    <m/>
  </r>
  <r>
    <x v="48"/>
    <s v="李一飞"/>
    <x v="48"/>
    <m/>
    <m/>
    <m/>
    <m/>
    <m/>
    <m/>
    <m/>
    <m/>
    <m/>
    <m/>
    <m/>
    <m/>
    <m/>
    <m/>
    <m/>
    <m/>
    <m/>
    <m/>
    <m/>
    <m/>
    <m/>
    <m/>
    <m/>
    <m/>
    <m/>
    <m/>
    <m/>
    <m/>
    <n v="129"/>
    <s v="线下活动（非地产）"/>
    <s v="会场搭建及服务"/>
    <m/>
    <n v="168700"/>
    <d v="2018-07-13T00:00:00"/>
    <d v="2018-07-13T00:00:00"/>
    <s v="北京诺金文化传媒有限公司"/>
    <s v="10719Genr1808060"/>
    <m/>
    <m/>
  </r>
  <r>
    <x v="49"/>
    <s v="李一飞"/>
    <x v="49"/>
    <s v="033466"/>
    <m/>
    <m/>
    <m/>
    <m/>
    <m/>
    <m/>
    <m/>
    <n v="0.16"/>
    <s v="否"/>
    <s v="是"/>
    <n v="1300000"/>
    <m/>
    <m/>
    <m/>
    <m/>
    <m/>
    <m/>
    <m/>
    <m/>
    <m/>
    <m/>
    <m/>
    <m/>
    <s v="产品成本-广告营销服务费用"/>
    <s v="华北销售中心"/>
    <m/>
    <n v="0.37847428571428571"/>
    <n v="44"/>
    <s v="明星/嘉宾邀请"/>
    <s v="吴晓波"/>
    <m/>
    <n v="800000"/>
    <d v="2018-09-02T00:00:00"/>
    <d v="2018-09-02T00:00:00"/>
    <s v="湖南穗阳信息技术有限公司"/>
    <s v="102"/>
    <m/>
    <n v="94660.780000000028"/>
  </r>
  <r>
    <x v="49"/>
    <s v="李一飞"/>
    <x v="49"/>
    <m/>
    <m/>
    <m/>
    <m/>
    <m/>
    <m/>
    <m/>
    <m/>
    <m/>
    <m/>
    <m/>
    <m/>
    <m/>
    <m/>
    <m/>
    <m/>
    <m/>
    <m/>
    <m/>
    <m/>
    <m/>
    <m/>
    <m/>
    <m/>
    <m/>
    <m/>
    <m/>
    <m/>
    <n v="128"/>
    <s v="线下活动（非地产）"/>
    <s v="场地租赁"/>
    <m/>
    <n v="100000"/>
    <d v="2018-08-25T00:00:00"/>
    <d v="2018-08-25T00:00:00"/>
    <s v="北京歌华展览公司"/>
    <s v="10519Genr1808042"/>
    <m/>
    <m/>
  </r>
  <r>
    <x v="49"/>
    <s v="李一飞"/>
    <x v="49"/>
    <m/>
    <m/>
    <m/>
    <m/>
    <m/>
    <m/>
    <m/>
    <m/>
    <m/>
    <m/>
    <m/>
    <m/>
    <m/>
    <m/>
    <m/>
    <m/>
    <m/>
    <m/>
    <m/>
    <m/>
    <m/>
    <m/>
    <m/>
    <m/>
    <m/>
    <m/>
    <m/>
    <m/>
    <n v="85"/>
    <s v="线上素材制作"/>
    <s v="视频拍摄"/>
    <s v="公司"/>
    <n v="55339.22"/>
    <d v="2018-08-15T00:00:00"/>
    <d v="2018-08-15T00:00:00"/>
    <s v="北京国士无双影视传媒有限公司"/>
    <s v="10719Genr1809064"/>
    <m/>
    <m/>
  </r>
  <r>
    <x v="49"/>
    <s v="李一飞"/>
    <x v="49"/>
    <m/>
    <m/>
    <m/>
    <m/>
    <m/>
    <m/>
    <m/>
    <m/>
    <m/>
    <m/>
    <m/>
    <m/>
    <m/>
    <m/>
    <m/>
    <m/>
    <m/>
    <m/>
    <m/>
    <m/>
    <m/>
    <m/>
    <m/>
    <m/>
    <m/>
    <m/>
    <m/>
    <m/>
    <n v="129"/>
    <s v="线下活动（非地产）"/>
    <s v="会场搭建及服务"/>
    <m/>
    <n v="250000"/>
    <d v="2018-09-25T00:00:00"/>
    <d v="2018-09-25T00:00:00"/>
    <s v="北京迪拓鸿业国际广告有限公司"/>
    <s v="102"/>
    <s v="故宫参观及讲座"/>
    <m/>
  </r>
  <r>
    <x v="50"/>
    <s v="李一飞"/>
    <x v="50"/>
    <s v="033534"/>
    <m/>
    <m/>
    <m/>
    <m/>
    <m/>
    <m/>
    <m/>
    <n v="0.22"/>
    <s v="否"/>
    <s v="是"/>
    <n v="2000000"/>
    <m/>
    <m/>
    <m/>
    <m/>
    <m/>
    <m/>
    <m/>
    <m/>
    <m/>
    <m/>
    <m/>
    <m/>
    <s v="产品成本-广告营销服务费用"/>
    <s v="华北销售中心"/>
    <m/>
    <n v="0.3917533333333334"/>
    <n v="23"/>
    <s v="明星/嘉宾邀请"/>
    <s v="蒋方舟"/>
    <m/>
    <n v="287500"/>
    <d v="2018-07-06T00:00:00"/>
    <d v="2018-07-06T00:00:00"/>
    <s v="北京诺金文化传媒有限公司"/>
    <s v="10219Genr1807130"/>
    <m/>
    <n v="8569.5100000000093"/>
  </r>
  <r>
    <x v="50"/>
    <s v="李一飞"/>
    <x v="50"/>
    <m/>
    <m/>
    <m/>
    <m/>
    <m/>
    <m/>
    <m/>
    <m/>
    <m/>
    <m/>
    <m/>
    <m/>
    <m/>
    <m/>
    <m/>
    <m/>
    <m/>
    <m/>
    <m/>
    <m/>
    <m/>
    <m/>
    <m/>
    <m/>
    <m/>
    <m/>
    <m/>
    <m/>
    <n v="42"/>
    <s v="明星/嘉宾邀请"/>
    <s v="魏坤琳（Dr.魏）"/>
    <m/>
    <n v="350000"/>
    <d v="2018-07-06T00:00:00"/>
    <d v="2018-07-06T00:00:00"/>
    <s v="南通赛先生文化传媒工作室"/>
    <s v="10219Genr1807126"/>
    <m/>
    <m/>
  </r>
  <r>
    <x v="50"/>
    <s v="李一飞"/>
    <x v="50"/>
    <m/>
    <m/>
    <m/>
    <m/>
    <m/>
    <m/>
    <m/>
    <m/>
    <m/>
    <m/>
    <m/>
    <m/>
    <m/>
    <m/>
    <m/>
    <m/>
    <m/>
    <m/>
    <m/>
    <m/>
    <m/>
    <m/>
    <m/>
    <m/>
    <m/>
    <m/>
    <m/>
    <m/>
    <n v="67"/>
    <s v="线上传播（非地产）"/>
    <s v="KOL发稿"/>
    <s v="公司"/>
    <n v="80000"/>
    <d v="2018-07-06T00:00:00"/>
    <d v="2018-07-06T00:00:00"/>
    <s v="北京果壳互动科技传媒有限公司"/>
    <s v="10219Genr1810192"/>
    <s v="姬十三，广告发布"/>
    <m/>
  </r>
  <r>
    <x v="50"/>
    <s v="李一飞"/>
    <x v="50"/>
    <m/>
    <m/>
    <m/>
    <m/>
    <m/>
    <m/>
    <m/>
    <m/>
    <m/>
    <m/>
    <m/>
    <m/>
    <m/>
    <m/>
    <m/>
    <m/>
    <m/>
    <m/>
    <m/>
    <m/>
    <m/>
    <m/>
    <m/>
    <m/>
    <m/>
    <m/>
    <m/>
    <m/>
    <n v="67"/>
    <s v="线上传播（非地产）"/>
    <s v="KOL发稿"/>
    <s v="公司"/>
    <n v="500000"/>
    <d v="2018-07-06T00:00:00"/>
    <d v="2018-07-06T00:00:00"/>
    <s v="北京金狐互动公关顾问有限公司"/>
    <s v="10219Genr1812233"/>
    <s v="公关稿件发布"/>
    <m/>
  </r>
  <r>
    <x v="50"/>
    <s v="李一飞"/>
    <x v="50"/>
    <m/>
    <m/>
    <m/>
    <m/>
    <m/>
    <m/>
    <m/>
    <m/>
    <m/>
    <m/>
    <m/>
    <m/>
    <m/>
    <m/>
    <m/>
    <m/>
    <m/>
    <m/>
    <m/>
    <m/>
    <m/>
    <m/>
    <m/>
    <m/>
    <m/>
    <m/>
    <m/>
    <m/>
    <n v="202"/>
    <s v="线上素材制作"/>
    <s v="H5制作"/>
    <s v="公司"/>
    <n v="55000"/>
    <d v="2018-07-06T00:00:00"/>
    <d v="2018-07-06T00:00:00"/>
    <s v="南京新盟广告有限公司"/>
    <s v="10219Genr1812237"/>
    <s v="H5设计制作"/>
    <m/>
  </r>
  <r>
    <x v="50"/>
    <s v="李一飞"/>
    <x v="50"/>
    <m/>
    <m/>
    <m/>
    <m/>
    <m/>
    <m/>
    <m/>
    <m/>
    <m/>
    <m/>
    <m/>
    <m/>
    <m/>
    <m/>
    <m/>
    <m/>
    <m/>
    <m/>
    <m/>
    <m/>
    <m/>
    <m/>
    <m/>
    <m/>
    <m/>
    <m/>
    <m/>
    <m/>
    <n v="86"/>
    <s v="线上素材制作"/>
    <s v="视频拍摄"/>
    <s v="员工报销"/>
    <n v="20195"/>
    <d v="2018-07-06T00:00:00"/>
    <d v="2018-07-06T00:00:00"/>
    <s v="员工报销-刘森"/>
    <s v="102无合同"/>
    <m/>
    <m/>
  </r>
  <r>
    <x v="50"/>
    <s v="李一飞"/>
    <x v="50"/>
    <m/>
    <m/>
    <m/>
    <m/>
    <m/>
    <m/>
    <m/>
    <m/>
    <m/>
    <m/>
    <m/>
    <m/>
    <m/>
    <m/>
    <m/>
    <m/>
    <m/>
    <m/>
    <m/>
    <m/>
    <m/>
    <m/>
    <m/>
    <m/>
    <m/>
    <m/>
    <m/>
    <m/>
    <n v="67"/>
    <s v="线上传播（非地产）"/>
    <s v="KOL发稿"/>
    <s v="公司"/>
    <n v="450000"/>
    <d v="2018-07-06T00:00:00"/>
    <d v="2018-07-06T00:00:00"/>
    <s v="北京金狐互动公关顾问有限公司"/>
    <s v="102A2019000020"/>
    <s v="奥迪试驾会汽车kol邀请费用"/>
    <m/>
  </r>
  <r>
    <x v="50"/>
    <s v="李一飞"/>
    <x v="50"/>
    <m/>
    <m/>
    <m/>
    <m/>
    <m/>
    <m/>
    <m/>
    <m/>
    <m/>
    <m/>
    <m/>
    <m/>
    <m/>
    <m/>
    <m/>
    <m/>
    <m/>
    <m/>
    <m/>
    <m/>
    <m/>
    <m/>
    <m/>
    <m/>
    <m/>
    <m/>
    <m/>
    <m/>
    <n v="33"/>
    <s v="明星/嘉宾邀请"/>
    <s v="其他嘉宾"/>
    <m/>
    <n v="235000"/>
    <d v="2018-07-06T00:00:00"/>
    <d v="2018-07-06T00:00:00"/>
    <s v="上海秀程文化传播有限公司"/>
    <s v="102"/>
    <s v="奥迪A7上市会明星邀请费用-王菊"/>
    <m/>
  </r>
  <r>
    <x v="50"/>
    <s v="李一飞"/>
    <x v="50"/>
    <m/>
    <m/>
    <m/>
    <m/>
    <m/>
    <m/>
    <m/>
    <m/>
    <m/>
    <m/>
    <m/>
    <m/>
    <m/>
    <m/>
    <m/>
    <m/>
    <m/>
    <m/>
    <m/>
    <m/>
    <m/>
    <m/>
    <m/>
    <m/>
    <m/>
    <m/>
    <m/>
    <m/>
    <n v="67"/>
    <s v="线上传播（非地产）"/>
    <s v="KOL发稿"/>
    <s v="公司"/>
    <n v="9500"/>
    <d v="2018-07-06T00:00:00"/>
    <d v="2018-07-06T00:00:00"/>
    <s v="北京金狐互动公关顾问有限公司"/>
    <s v="102无合同"/>
    <s v="时尚热门生活，稿件发布"/>
    <m/>
  </r>
  <r>
    <x v="50"/>
    <s v="李一飞"/>
    <x v="50"/>
    <m/>
    <m/>
    <m/>
    <m/>
    <m/>
    <m/>
    <m/>
    <m/>
    <m/>
    <m/>
    <m/>
    <m/>
    <m/>
    <m/>
    <m/>
    <m/>
    <m/>
    <m/>
    <m/>
    <m/>
    <m/>
    <m/>
    <m/>
    <m/>
    <m/>
    <m/>
    <m/>
    <m/>
    <n v="59"/>
    <s v="商品采购"/>
    <s v="礼品"/>
    <s v="严选礼品"/>
    <n v="4235.49"/>
    <d v="2018-07-06T00:00:00"/>
    <d v="2018-07-06T00:00:00"/>
    <s v="严选"/>
    <s v="102"/>
    <s v="严选礼品"/>
    <m/>
  </r>
  <r>
    <x v="51"/>
    <s v="徐放"/>
    <x v="51"/>
    <s v="033609、033725"/>
    <m/>
    <m/>
    <m/>
    <m/>
    <m/>
    <m/>
    <m/>
    <n v="0.19"/>
    <s v="否"/>
    <s v="是"/>
    <n v="23500"/>
    <m/>
    <m/>
    <m/>
    <m/>
    <m/>
    <m/>
    <m/>
    <m/>
    <m/>
    <m/>
    <m/>
    <m/>
    <s v="产品成本-广告营销服务费用"/>
    <s v="华南销售中心"/>
    <m/>
    <n v="0.2287604087507196"/>
    <n v="62"/>
    <s v="奖金/红包"/>
    <s v="奖金"/>
    <m/>
    <n v="10000"/>
    <d v="2018-06-26T00:00:00"/>
    <d v="2018-06-26T00:00:00"/>
    <s v="马超云"/>
    <s v="10519Genr1807035"/>
    <m/>
    <n v="3500"/>
  </r>
  <r>
    <x v="51"/>
    <s v="徐放"/>
    <x v="51"/>
    <m/>
    <m/>
    <m/>
    <m/>
    <m/>
    <m/>
    <m/>
    <m/>
    <m/>
    <m/>
    <m/>
    <m/>
    <m/>
    <m/>
    <m/>
    <m/>
    <m/>
    <m/>
    <m/>
    <m/>
    <m/>
    <m/>
    <m/>
    <m/>
    <m/>
    <m/>
    <m/>
    <m/>
    <n v="85"/>
    <s v="线上素材制作"/>
    <s v="视频拍摄"/>
    <s v="公司"/>
    <n v="10000"/>
    <d v="2018-06-26T00:00:00"/>
    <d v="2018-06-26T00:00:00"/>
    <s v="北京诺金文化传媒有限公司"/>
    <s v="102无合同"/>
    <m/>
    <m/>
  </r>
  <r>
    <x v="52"/>
    <s v="植嘉麟"/>
    <x v="52"/>
    <s v="032634、032720、032719"/>
    <m/>
    <m/>
    <m/>
    <m/>
    <m/>
    <m/>
    <m/>
    <n v="7.0000000000000007E-2"/>
    <s v="否"/>
    <s v="是"/>
    <n v="620000"/>
    <m/>
    <m/>
    <m/>
    <m/>
    <m/>
    <m/>
    <m/>
    <m/>
    <m/>
    <m/>
    <m/>
    <m/>
    <s v="产品成本-广告营销服务费用"/>
    <s v="华南销售中心"/>
    <m/>
    <n v="0.27777313152400834"/>
    <n v="68"/>
    <s v="线上传播（非地产）"/>
    <s v="粉丝头条"/>
    <m/>
    <n v="96302.42"/>
    <d v="2018-04-25T00:00:00"/>
    <d v="2018-04-25T00:00:00"/>
    <s v="北京银河高宇广告有限公司"/>
    <s v="10219Genr1805068"/>
    <m/>
    <n v="151474.18000000005"/>
  </r>
  <r>
    <x v="52"/>
    <s v="植嘉麟"/>
    <x v="52"/>
    <m/>
    <m/>
    <m/>
    <m/>
    <m/>
    <m/>
    <m/>
    <m/>
    <m/>
    <m/>
    <m/>
    <m/>
    <m/>
    <m/>
    <m/>
    <m/>
    <m/>
    <m/>
    <m/>
    <m/>
    <m/>
    <m/>
    <m/>
    <m/>
    <m/>
    <m/>
    <m/>
    <m/>
    <n v="54"/>
    <s v="商品采购"/>
    <s v="活动物料"/>
    <s v="其他物料"/>
    <n v="9552"/>
    <d v="2018-06-01T00:00:00"/>
    <d v="2018-06-30T00:00:00"/>
    <s v="厦门外图集团有限公司"/>
    <s v="102无合同"/>
    <m/>
    <m/>
  </r>
  <r>
    <x v="52"/>
    <s v="植嘉麟"/>
    <x v="52"/>
    <m/>
    <m/>
    <m/>
    <m/>
    <m/>
    <m/>
    <m/>
    <m/>
    <m/>
    <m/>
    <m/>
    <m/>
    <m/>
    <m/>
    <m/>
    <m/>
    <m/>
    <m/>
    <m/>
    <m/>
    <m/>
    <m/>
    <m/>
    <m/>
    <m/>
    <m/>
    <m/>
    <m/>
    <n v="54"/>
    <s v="商品采购"/>
    <s v="活动物料"/>
    <s v="其他物料"/>
    <n v="7164"/>
    <d v="2018-06-01T00:00:00"/>
    <d v="2018-06-30T00:00:00"/>
    <s v="上海新华传媒连锁有限公司"/>
    <s v="102无合同"/>
    <m/>
    <m/>
  </r>
  <r>
    <x v="52"/>
    <s v="植嘉麟"/>
    <x v="52"/>
    <m/>
    <m/>
    <m/>
    <m/>
    <m/>
    <m/>
    <m/>
    <m/>
    <m/>
    <m/>
    <m/>
    <m/>
    <m/>
    <m/>
    <m/>
    <m/>
    <m/>
    <m/>
    <m/>
    <m/>
    <m/>
    <m/>
    <m/>
    <m/>
    <m/>
    <m/>
    <m/>
    <m/>
    <n v="54"/>
    <s v="商品采购"/>
    <s v="活动物料"/>
    <s v="其他物料"/>
    <n v="12736"/>
    <d v="2018-06-01T00:00:00"/>
    <d v="2018-06-30T00:00:00"/>
    <s v="广东言几又文化传播有限公司"/>
    <s v="102无合同"/>
    <m/>
    <m/>
  </r>
  <r>
    <x v="52"/>
    <s v="植嘉麟"/>
    <x v="52"/>
    <m/>
    <m/>
    <m/>
    <m/>
    <m/>
    <m/>
    <m/>
    <m/>
    <m/>
    <m/>
    <m/>
    <m/>
    <m/>
    <m/>
    <m/>
    <m/>
    <m/>
    <m/>
    <m/>
    <m/>
    <m/>
    <m/>
    <m/>
    <m/>
    <m/>
    <m/>
    <m/>
    <m/>
    <n v="54"/>
    <s v="商品采购"/>
    <s v="活动物料"/>
    <s v="其他物料"/>
    <n v="15920"/>
    <d v="2018-06-01T00:00:00"/>
    <d v="2018-06-30T00:00:00"/>
    <s v="四川言几又文化传播有限公司"/>
    <s v="102无合同"/>
    <m/>
    <m/>
  </r>
  <r>
    <x v="52"/>
    <s v="植嘉麟"/>
    <x v="52"/>
    <m/>
    <m/>
    <m/>
    <m/>
    <m/>
    <m/>
    <m/>
    <m/>
    <m/>
    <m/>
    <m/>
    <m/>
    <m/>
    <m/>
    <m/>
    <m/>
    <m/>
    <m/>
    <m/>
    <m/>
    <m/>
    <m/>
    <m/>
    <m/>
    <m/>
    <m/>
    <m/>
    <m/>
    <n v="54"/>
    <s v="商品采购"/>
    <s v="活动物料"/>
    <s v="其他物料"/>
    <n v="3184"/>
    <d v="2018-06-01T00:00:00"/>
    <d v="2018-06-30T00:00:00"/>
    <s v="佛山市新华书店"/>
    <s v="102无合同"/>
    <m/>
    <m/>
  </r>
  <r>
    <x v="52"/>
    <s v="植嘉麟"/>
    <x v="52"/>
    <m/>
    <m/>
    <m/>
    <m/>
    <m/>
    <m/>
    <m/>
    <m/>
    <m/>
    <m/>
    <m/>
    <m/>
    <m/>
    <m/>
    <m/>
    <m/>
    <m/>
    <m/>
    <m/>
    <m/>
    <m/>
    <m/>
    <m/>
    <m/>
    <m/>
    <m/>
    <m/>
    <m/>
    <n v="54"/>
    <s v="商品采购"/>
    <s v="活动物料"/>
    <s v="其他物料"/>
    <n v="3383"/>
    <d v="2018-06-01T00:00:00"/>
    <d v="2018-06-30T00:00:00"/>
    <s v="新华书店北方图书城有限公司天地店"/>
    <s v="102无合同"/>
    <m/>
    <m/>
  </r>
  <r>
    <x v="52"/>
    <s v="植嘉麟"/>
    <x v="52"/>
    <m/>
    <m/>
    <m/>
    <m/>
    <m/>
    <m/>
    <m/>
    <m/>
    <m/>
    <m/>
    <m/>
    <m/>
    <m/>
    <m/>
    <m/>
    <m/>
    <m/>
    <m/>
    <m/>
    <m/>
    <m/>
    <m/>
    <m/>
    <m/>
    <m/>
    <m/>
    <m/>
    <m/>
    <n v="54"/>
    <s v="商品采购"/>
    <s v="活动物料"/>
    <s v="其他物料"/>
    <n v="3383"/>
    <d v="2018-06-01T00:00:00"/>
    <d v="2018-06-30T00:00:00"/>
    <s v="昆明新华书店连锁有限公司五华分公司"/>
    <s v="102无合同"/>
    <m/>
    <m/>
  </r>
  <r>
    <x v="52"/>
    <s v="植嘉麟"/>
    <x v="52"/>
    <m/>
    <m/>
    <m/>
    <m/>
    <m/>
    <m/>
    <m/>
    <m/>
    <m/>
    <m/>
    <m/>
    <m/>
    <m/>
    <m/>
    <m/>
    <m/>
    <m/>
    <m/>
    <m/>
    <m/>
    <m/>
    <m/>
    <m/>
    <m/>
    <m/>
    <m/>
    <m/>
    <m/>
    <n v="54"/>
    <s v="商品采购"/>
    <s v="活动物料"/>
    <s v="其他物料"/>
    <n v="3184"/>
    <d v="2018-06-01T00:00:00"/>
    <d v="2018-06-30T00:00:00"/>
    <s v="湖南省新华书店有限责任公司"/>
    <s v="102无合同"/>
    <m/>
    <m/>
  </r>
  <r>
    <x v="52"/>
    <s v="植嘉麟"/>
    <x v="52"/>
    <m/>
    <m/>
    <m/>
    <m/>
    <m/>
    <m/>
    <m/>
    <m/>
    <m/>
    <m/>
    <m/>
    <m/>
    <m/>
    <m/>
    <m/>
    <m/>
    <m/>
    <m/>
    <m/>
    <m/>
    <m/>
    <m/>
    <m/>
    <m/>
    <m/>
    <m/>
    <m/>
    <m/>
    <n v="54"/>
    <s v="商品采购"/>
    <s v="活动物料"/>
    <s v="其他物料"/>
    <n v="3383"/>
    <d v="2018-06-01T00:00:00"/>
    <d v="2018-06-30T00:00:00"/>
    <s v="山东新华书店集团有限公司济南分公司"/>
    <s v="102无合同"/>
    <m/>
    <m/>
  </r>
  <r>
    <x v="52"/>
    <s v="植嘉麟"/>
    <x v="52"/>
    <m/>
    <m/>
    <m/>
    <m/>
    <m/>
    <m/>
    <m/>
    <m/>
    <m/>
    <m/>
    <m/>
    <m/>
    <m/>
    <m/>
    <m/>
    <m/>
    <m/>
    <m/>
    <m/>
    <m/>
    <m/>
    <m/>
    <m/>
    <m/>
    <m/>
    <m/>
    <m/>
    <m/>
    <n v="54"/>
    <s v="商品采购"/>
    <s v="活动物料"/>
    <s v="其他物料"/>
    <n v="3383"/>
    <d v="2018-06-01T00:00:00"/>
    <d v="2018-06-30T00:00:00"/>
    <s v="山东新华书店集团有限公司济南分公司"/>
    <s v="102无合同"/>
    <m/>
    <m/>
  </r>
  <r>
    <x v="52"/>
    <s v="植嘉麟"/>
    <x v="52"/>
    <m/>
    <m/>
    <m/>
    <m/>
    <m/>
    <m/>
    <m/>
    <m/>
    <m/>
    <m/>
    <m/>
    <m/>
    <m/>
    <m/>
    <m/>
    <m/>
    <m/>
    <m/>
    <m/>
    <m/>
    <m/>
    <m/>
    <m/>
    <m/>
    <m/>
    <m/>
    <m/>
    <m/>
    <n v="54"/>
    <s v="商品采购"/>
    <s v="活动物料"/>
    <s v="其他物料"/>
    <n v="3184"/>
    <d v="2018-06-01T00:00:00"/>
    <d v="2018-06-30T00:00:00"/>
    <s v="江苏凤凰新华书店集团有限公司南京分公司"/>
    <s v="102无合同"/>
    <m/>
    <m/>
  </r>
  <r>
    <x v="52"/>
    <s v="植嘉麟"/>
    <x v="52"/>
    <m/>
    <m/>
    <m/>
    <m/>
    <m/>
    <m/>
    <m/>
    <m/>
    <m/>
    <m/>
    <m/>
    <m/>
    <m/>
    <m/>
    <m/>
    <m/>
    <m/>
    <m/>
    <m/>
    <m/>
    <m/>
    <m/>
    <m/>
    <m/>
    <m/>
    <m/>
    <m/>
    <m/>
    <n v="54"/>
    <s v="商品采购"/>
    <s v="活动物料"/>
    <s v="其他物料"/>
    <n v="3383"/>
    <d v="2018-06-01T00:00:00"/>
    <d v="2018-06-30T00:00:00"/>
    <s v="江苏凤凰新华书店集团有限公司凤凰书城分公司"/>
    <s v="102无合同"/>
    <m/>
    <m/>
  </r>
  <r>
    <x v="52"/>
    <s v="植嘉麟"/>
    <x v="52"/>
    <m/>
    <m/>
    <m/>
    <m/>
    <m/>
    <m/>
    <m/>
    <m/>
    <m/>
    <m/>
    <m/>
    <m/>
    <m/>
    <m/>
    <m/>
    <m/>
    <m/>
    <m/>
    <m/>
    <m/>
    <m/>
    <m/>
    <m/>
    <m/>
    <m/>
    <m/>
    <m/>
    <m/>
    <n v="54"/>
    <s v="商品采购"/>
    <s v="活动物料"/>
    <s v="其他物料"/>
    <n v="3502.4"/>
    <d v="2018-06-01T00:00:00"/>
    <d v="2018-06-30T00:00:00"/>
    <s v="天津广购文化传播有限公司"/>
    <s v="102无合同"/>
    <m/>
    <m/>
  </r>
  <r>
    <x v="52"/>
    <s v="植嘉麟"/>
    <x v="52"/>
    <m/>
    <m/>
    <m/>
    <m/>
    <m/>
    <m/>
    <m/>
    <m/>
    <m/>
    <m/>
    <m/>
    <m/>
    <m/>
    <m/>
    <m/>
    <m/>
    <m/>
    <m/>
    <m/>
    <m/>
    <m/>
    <m/>
    <m/>
    <m/>
    <m/>
    <m/>
    <m/>
    <m/>
    <n v="54"/>
    <s v="商品采购"/>
    <s v="活动物料"/>
    <s v="其他物料"/>
    <n v="3383"/>
    <d v="2018-06-01T00:00:00"/>
    <d v="2018-06-30T00:00:00"/>
    <s v="北京中关村图书大厦有限公司"/>
    <s v="102无合同"/>
    <m/>
    <m/>
  </r>
  <r>
    <x v="52"/>
    <s v="植嘉麟"/>
    <x v="52"/>
    <m/>
    <m/>
    <m/>
    <m/>
    <m/>
    <m/>
    <m/>
    <m/>
    <m/>
    <m/>
    <m/>
    <m/>
    <m/>
    <m/>
    <m/>
    <m/>
    <m/>
    <m/>
    <m/>
    <m/>
    <m/>
    <m/>
    <m/>
    <m/>
    <m/>
    <m/>
    <m/>
    <m/>
    <n v="54"/>
    <s v="商品采购"/>
    <s v="活动物料"/>
    <s v="其他物料"/>
    <n v="3383"/>
    <d v="2018-06-01T00:00:00"/>
    <d v="2018-06-30T00:00:00"/>
    <s v="湖北省新华书店（集团）有限公司武汉市分公司"/>
    <s v="102无合同"/>
    <m/>
    <m/>
  </r>
  <r>
    <x v="52"/>
    <s v="植嘉麟"/>
    <x v="52"/>
    <m/>
    <m/>
    <m/>
    <m/>
    <m/>
    <m/>
    <m/>
    <m/>
    <m/>
    <m/>
    <m/>
    <m/>
    <m/>
    <m/>
    <m/>
    <m/>
    <m/>
    <m/>
    <m/>
    <m/>
    <m/>
    <m/>
    <m/>
    <m/>
    <m/>
    <m/>
    <m/>
    <m/>
    <n v="54"/>
    <s v="商品采购"/>
    <s v="活动物料"/>
    <s v="其他物料"/>
    <n v="3980"/>
    <d v="2018-06-01T00:00:00"/>
    <d v="2018-06-30T00:00:00"/>
    <s v="河南省新华书店发行集团有限公司杜岭书店"/>
    <s v="102无合同"/>
    <m/>
    <m/>
  </r>
  <r>
    <x v="52"/>
    <s v="植嘉麟"/>
    <x v="52"/>
    <m/>
    <m/>
    <m/>
    <m/>
    <m/>
    <m/>
    <m/>
    <m/>
    <m/>
    <m/>
    <m/>
    <m/>
    <m/>
    <m/>
    <m/>
    <m/>
    <m/>
    <m/>
    <m/>
    <m/>
    <m/>
    <m/>
    <m/>
    <m/>
    <m/>
    <m/>
    <m/>
    <m/>
    <n v="54"/>
    <s v="商品采购"/>
    <s v="活动物料"/>
    <s v="其他物料"/>
    <n v="3383"/>
    <d v="2018-06-01T00:00:00"/>
    <d v="2018-06-30T00:00:00"/>
    <s v="宁波市鄞州区新华书店"/>
    <s v="102无合同"/>
    <m/>
    <m/>
  </r>
  <r>
    <x v="52"/>
    <s v="植嘉麟"/>
    <x v="52"/>
    <m/>
    <m/>
    <m/>
    <m/>
    <m/>
    <m/>
    <m/>
    <m/>
    <m/>
    <m/>
    <m/>
    <m/>
    <m/>
    <m/>
    <m/>
    <m/>
    <m/>
    <m/>
    <m/>
    <m/>
    <m/>
    <m/>
    <m/>
    <m/>
    <m/>
    <m/>
    <m/>
    <m/>
    <n v="54"/>
    <s v="商品采购"/>
    <s v="活动物料"/>
    <s v="其他物料"/>
    <n v="3383"/>
    <d v="2018-06-01T00:00:00"/>
    <d v="2018-06-30T00:00:00"/>
    <s v="湖北省新华书店（集团）有限公司万隆广场店"/>
    <s v="102无合同"/>
    <m/>
    <m/>
  </r>
  <r>
    <x v="52"/>
    <s v="植嘉麟"/>
    <x v="52"/>
    <m/>
    <m/>
    <m/>
    <m/>
    <m/>
    <m/>
    <m/>
    <m/>
    <m/>
    <m/>
    <m/>
    <m/>
    <m/>
    <m/>
    <m/>
    <m/>
    <m/>
    <m/>
    <m/>
    <m/>
    <m/>
    <m/>
    <m/>
    <m/>
    <m/>
    <m/>
    <m/>
    <m/>
    <n v="54"/>
    <s v="商品采购"/>
    <s v="活动物料"/>
    <s v="其他物料"/>
    <n v="3383"/>
    <d v="2018-06-01T00:00:00"/>
    <d v="2018-06-30T00:00:00"/>
    <s v="北京图书大厦有限责任公司亚运村分店"/>
    <s v="102无合同"/>
    <m/>
    <m/>
  </r>
  <r>
    <x v="52"/>
    <s v="植嘉麟"/>
    <x v="52"/>
    <m/>
    <m/>
    <m/>
    <m/>
    <m/>
    <m/>
    <m/>
    <m/>
    <m/>
    <m/>
    <m/>
    <m/>
    <m/>
    <m/>
    <m/>
    <m/>
    <m/>
    <m/>
    <m/>
    <m/>
    <m/>
    <m/>
    <m/>
    <m/>
    <m/>
    <m/>
    <m/>
    <m/>
    <n v="54"/>
    <s v="商品采购"/>
    <s v="活动物料"/>
    <s v="其他物料"/>
    <n v="3184"/>
    <d v="2018-06-01T00:00:00"/>
    <d v="2018-06-30T00:00:00"/>
    <s v="陕西嘉汇汉唐图书发行有限责任公司"/>
    <s v="102无合同"/>
    <m/>
    <m/>
  </r>
  <r>
    <x v="52"/>
    <s v="植嘉麟"/>
    <x v="52"/>
    <m/>
    <m/>
    <m/>
    <m/>
    <m/>
    <m/>
    <m/>
    <m/>
    <m/>
    <m/>
    <m/>
    <m/>
    <m/>
    <m/>
    <m/>
    <m/>
    <m/>
    <m/>
    <m/>
    <m/>
    <m/>
    <m/>
    <m/>
    <m/>
    <m/>
    <m/>
    <m/>
    <m/>
    <n v="54"/>
    <s v="商品采购"/>
    <s v="活动物料"/>
    <s v="其他物料"/>
    <n v="3184"/>
    <d v="2018-06-01T00:00:00"/>
    <d v="2018-06-30T00:00:00"/>
    <s v="西安市新华书店"/>
    <s v="102无合同"/>
    <m/>
    <m/>
  </r>
  <r>
    <x v="52"/>
    <s v="植嘉麟"/>
    <x v="52"/>
    <m/>
    <m/>
    <m/>
    <m/>
    <m/>
    <m/>
    <m/>
    <m/>
    <m/>
    <m/>
    <m/>
    <m/>
    <m/>
    <m/>
    <m/>
    <m/>
    <m/>
    <m/>
    <m/>
    <m/>
    <m/>
    <m/>
    <m/>
    <m/>
    <m/>
    <m/>
    <m/>
    <m/>
    <n v="54"/>
    <s v="商品采购"/>
    <s v="活动物料"/>
    <s v="其他物料"/>
    <n v="3184"/>
    <d v="2018-06-01T00:00:00"/>
    <d v="2018-06-30T00:00:00"/>
    <s v="湖南弘道文化传播有限公司"/>
    <s v="102无合同"/>
    <m/>
    <m/>
  </r>
  <r>
    <x v="52"/>
    <s v="植嘉麟"/>
    <x v="52"/>
    <m/>
    <m/>
    <m/>
    <m/>
    <m/>
    <m/>
    <m/>
    <m/>
    <m/>
    <m/>
    <m/>
    <m/>
    <m/>
    <m/>
    <m/>
    <m/>
    <m/>
    <m/>
    <m/>
    <m/>
    <m/>
    <m/>
    <m/>
    <m/>
    <m/>
    <m/>
    <m/>
    <m/>
    <n v="54"/>
    <s v="商品采购"/>
    <s v="活动物料"/>
    <s v="其他物料"/>
    <n v="3383"/>
    <d v="2018-06-01T00:00:00"/>
    <d v="2018-06-30T00:00:00"/>
    <s v="浙江杭州市新华书店有限公司"/>
    <s v="102无合同"/>
    <m/>
    <m/>
  </r>
  <r>
    <x v="52"/>
    <s v="植嘉麟"/>
    <x v="52"/>
    <m/>
    <m/>
    <m/>
    <m/>
    <m/>
    <m/>
    <m/>
    <m/>
    <m/>
    <m/>
    <m/>
    <m/>
    <m/>
    <m/>
    <m/>
    <m/>
    <m/>
    <m/>
    <m/>
    <m/>
    <m/>
    <m/>
    <m/>
    <m/>
    <m/>
    <m/>
    <m/>
    <m/>
    <n v="54"/>
    <s v="商品采购"/>
    <s v="活动物料"/>
    <s v="其他物料"/>
    <n v="3382.8"/>
    <d v="2018-06-01T00:00:00"/>
    <d v="2018-06-30T00:00:00"/>
    <s v="浙江杭州市新华书店有限公司"/>
    <s v="102无合同"/>
    <m/>
    <m/>
  </r>
  <r>
    <x v="52"/>
    <s v="植嘉麟"/>
    <x v="52"/>
    <m/>
    <m/>
    <m/>
    <m/>
    <m/>
    <m/>
    <m/>
    <m/>
    <m/>
    <m/>
    <m/>
    <m/>
    <m/>
    <m/>
    <m/>
    <m/>
    <m/>
    <m/>
    <m/>
    <m/>
    <m/>
    <m/>
    <m/>
    <m/>
    <m/>
    <m/>
    <m/>
    <m/>
    <n v="54"/>
    <s v="商品采购"/>
    <s v="活动物料"/>
    <s v="其他物料"/>
    <n v="3383"/>
    <d v="2018-06-01T00:00:00"/>
    <d v="2018-06-30T00:00:00"/>
    <s v="北京市新华书店王府井书店"/>
    <s v="102无合同"/>
    <m/>
    <m/>
  </r>
  <r>
    <x v="52"/>
    <s v="植嘉麟"/>
    <x v="52"/>
    <m/>
    <m/>
    <m/>
    <m/>
    <m/>
    <m/>
    <m/>
    <m/>
    <m/>
    <m/>
    <m/>
    <m/>
    <m/>
    <m/>
    <m/>
    <m/>
    <m/>
    <m/>
    <m/>
    <m/>
    <m/>
    <m/>
    <m/>
    <m/>
    <m/>
    <m/>
    <m/>
    <m/>
    <n v="54"/>
    <s v="商品采购"/>
    <s v="活动物料"/>
    <s v="其他物料"/>
    <n v="3383"/>
    <d v="2018-06-01T00:00:00"/>
    <d v="2018-06-30T00:00:00"/>
    <s v="沈阳市新华书店"/>
    <s v="102无合同"/>
    <m/>
    <m/>
  </r>
  <r>
    <x v="52"/>
    <s v="植嘉麟"/>
    <x v="52"/>
    <m/>
    <m/>
    <m/>
    <m/>
    <m/>
    <m/>
    <m/>
    <m/>
    <m/>
    <m/>
    <m/>
    <m/>
    <m/>
    <m/>
    <m/>
    <m/>
    <m/>
    <m/>
    <m/>
    <m/>
    <m/>
    <m/>
    <m/>
    <m/>
    <m/>
    <m/>
    <m/>
    <m/>
    <n v="54"/>
    <s v="商品采购"/>
    <s v="活动物料"/>
    <s v="其他物料"/>
    <n v="3383"/>
    <d v="2018-06-01T00:00:00"/>
    <d v="2018-06-30T00:00:00"/>
    <s v="沈阳市新华书店"/>
    <s v="102无合同"/>
    <m/>
    <m/>
  </r>
  <r>
    <x v="52"/>
    <s v="植嘉麟"/>
    <x v="52"/>
    <m/>
    <m/>
    <m/>
    <m/>
    <m/>
    <m/>
    <m/>
    <m/>
    <m/>
    <m/>
    <m/>
    <m/>
    <m/>
    <m/>
    <m/>
    <m/>
    <m/>
    <m/>
    <m/>
    <m/>
    <m/>
    <m/>
    <m/>
    <m/>
    <m/>
    <m/>
    <m/>
    <m/>
    <n v="54"/>
    <s v="商品采购"/>
    <s v="活动物料"/>
    <s v="其他物料"/>
    <n v="3502.4"/>
    <d v="2018-06-01T00:00:00"/>
    <d v="2018-06-30T00:00:00"/>
    <s v="江苏大众书局图书文化有限公司"/>
    <s v="102无合同"/>
    <m/>
    <m/>
  </r>
  <r>
    <x v="52"/>
    <s v="植嘉麟"/>
    <x v="52"/>
    <m/>
    <m/>
    <m/>
    <m/>
    <m/>
    <m/>
    <m/>
    <m/>
    <m/>
    <m/>
    <m/>
    <m/>
    <m/>
    <m/>
    <m/>
    <m/>
    <m/>
    <m/>
    <m/>
    <m/>
    <m/>
    <m/>
    <m/>
    <m/>
    <m/>
    <m/>
    <m/>
    <m/>
    <n v="54"/>
    <s v="商品采购"/>
    <s v="活动物料"/>
    <s v="其他物料"/>
    <n v="3582"/>
    <d v="2018-06-01T00:00:00"/>
    <d v="2018-06-30T00:00:00"/>
    <s v="重庆新华传媒有限公司沙坪坝书城"/>
    <s v="102无合同"/>
    <m/>
    <m/>
  </r>
  <r>
    <x v="52"/>
    <s v="植嘉麟"/>
    <x v="52"/>
    <m/>
    <m/>
    <m/>
    <m/>
    <m/>
    <m/>
    <m/>
    <m/>
    <m/>
    <m/>
    <m/>
    <m/>
    <m/>
    <m/>
    <m/>
    <m/>
    <m/>
    <m/>
    <m/>
    <m/>
    <m/>
    <m/>
    <m/>
    <m/>
    <m/>
    <m/>
    <m/>
    <m/>
    <n v="54"/>
    <s v="商品采购"/>
    <s v="活动物料"/>
    <s v="其他物料"/>
    <n v="3383"/>
    <d v="2018-06-01T00:00:00"/>
    <d v="2018-06-30T00:00:00"/>
    <s v="重庆精典文化传播有限公司精典书店"/>
    <s v="102无合同"/>
    <m/>
    <m/>
  </r>
  <r>
    <x v="52"/>
    <s v="植嘉麟"/>
    <x v="52"/>
    <m/>
    <m/>
    <m/>
    <m/>
    <m/>
    <m/>
    <m/>
    <m/>
    <m/>
    <m/>
    <m/>
    <m/>
    <m/>
    <m/>
    <m/>
    <m/>
    <m/>
    <m/>
    <m/>
    <m/>
    <m/>
    <m/>
    <m/>
    <m/>
    <m/>
    <m/>
    <m/>
    <m/>
    <n v="54"/>
    <s v="商品采购"/>
    <s v="活动物料"/>
    <s v="其他物料"/>
    <n v="3383"/>
    <d v="2018-06-01T00:00:00"/>
    <d v="2018-06-30T00:00:00"/>
    <s v="宁波新华书店集团有限公司"/>
    <s v="102无合同"/>
    <m/>
    <m/>
  </r>
  <r>
    <x v="52"/>
    <s v="植嘉麟"/>
    <x v="52"/>
    <m/>
    <m/>
    <m/>
    <m/>
    <m/>
    <m/>
    <m/>
    <m/>
    <m/>
    <m/>
    <m/>
    <m/>
    <m/>
    <m/>
    <m/>
    <m/>
    <m/>
    <m/>
    <m/>
    <m/>
    <m/>
    <m/>
    <m/>
    <m/>
    <m/>
    <m/>
    <m/>
    <m/>
    <n v="54"/>
    <s v="商品采购"/>
    <s v="活动物料"/>
    <s v="其他物料"/>
    <n v="3582"/>
    <d v="2018-06-01T00:00:00"/>
    <d v="2018-06-30T00:00:00"/>
    <s v="深圳书城南山城实业有限公司"/>
    <s v="102无合同"/>
    <m/>
    <m/>
  </r>
  <r>
    <x v="52"/>
    <s v="植嘉麟"/>
    <x v="52"/>
    <m/>
    <m/>
    <m/>
    <m/>
    <m/>
    <m/>
    <m/>
    <m/>
    <m/>
    <m/>
    <m/>
    <m/>
    <m/>
    <m/>
    <m/>
    <m/>
    <m/>
    <m/>
    <m/>
    <m/>
    <m/>
    <m/>
    <m/>
    <m/>
    <m/>
    <m/>
    <m/>
    <m/>
    <n v="54"/>
    <s v="商品采购"/>
    <s v="活动物料"/>
    <s v="其他物料"/>
    <n v="3582"/>
    <d v="2018-06-01T00:00:00"/>
    <d v="2018-06-30T00:00:00"/>
    <s v="深圳书城罗湖城实业有限公司"/>
    <s v="102无合同"/>
    <m/>
    <m/>
  </r>
  <r>
    <x v="52"/>
    <s v="植嘉麟"/>
    <x v="52"/>
    <m/>
    <m/>
    <m/>
    <m/>
    <m/>
    <m/>
    <m/>
    <m/>
    <m/>
    <m/>
    <m/>
    <m/>
    <m/>
    <m/>
    <m/>
    <m/>
    <m/>
    <m/>
    <m/>
    <m/>
    <m/>
    <m/>
    <m/>
    <m/>
    <m/>
    <m/>
    <m/>
    <m/>
    <n v="54"/>
    <s v="商品采购"/>
    <s v="活动物料"/>
    <s v="其他物料"/>
    <n v="3582"/>
    <d v="2018-06-01T00:00:00"/>
    <d v="2018-06-30T00:00:00"/>
    <s v="深圳书城中心城实业有限公司"/>
    <s v="102无合同"/>
    <m/>
    <m/>
  </r>
  <r>
    <x v="52"/>
    <s v="植嘉麟"/>
    <x v="52"/>
    <m/>
    <m/>
    <m/>
    <m/>
    <m/>
    <m/>
    <m/>
    <m/>
    <m/>
    <m/>
    <m/>
    <m/>
    <m/>
    <m/>
    <m/>
    <m/>
    <m/>
    <m/>
    <m/>
    <m/>
    <m/>
    <m/>
    <m/>
    <m/>
    <m/>
    <m/>
    <m/>
    <m/>
    <n v="54"/>
    <s v="商品采购"/>
    <s v="活动物料"/>
    <s v="其他物料"/>
    <n v="3502.4"/>
    <d v="2018-06-01T00:00:00"/>
    <d v="2018-06-30T00:00:00"/>
    <s v="广州购书中心有限公司"/>
    <s v="102无合同"/>
    <m/>
    <m/>
  </r>
  <r>
    <x v="52"/>
    <s v="植嘉麟"/>
    <x v="52"/>
    <m/>
    <m/>
    <m/>
    <m/>
    <m/>
    <m/>
    <m/>
    <m/>
    <m/>
    <m/>
    <m/>
    <m/>
    <m/>
    <m/>
    <m/>
    <m/>
    <m/>
    <m/>
    <m/>
    <m/>
    <m/>
    <m/>
    <m/>
    <m/>
    <m/>
    <m/>
    <m/>
    <m/>
    <n v="54"/>
    <s v="商品采购"/>
    <s v="活动物料"/>
    <s v="其他物料"/>
    <n v="3383"/>
    <d v="2018-06-01T00:00:00"/>
    <d v="2018-06-30T00:00:00"/>
    <s v="新华文轩出版传媒股份有限公司文轩连锁分公司"/>
    <s v="102无合同"/>
    <m/>
    <m/>
  </r>
  <r>
    <x v="52"/>
    <s v="植嘉麟"/>
    <x v="52"/>
    <m/>
    <m/>
    <m/>
    <m/>
    <m/>
    <m/>
    <m/>
    <m/>
    <m/>
    <m/>
    <m/>
    <m/>
    <m/>
    <m/>
    <m/>
    <m/>
    <m/>
    <m/>
    <m/>
    <m/>
    <m/>
    <m/>
    <m/>
    <m/>
    <m/>
    <m/>
    <m/>
    <m/>
    <n v="54"/>
    <s v="商品采购"/>
    <s v="活动物料"/>
    <s v="其他物料"/>
    <n v="3383"/>
    <d v="2018-06-01T00:00:00"/>
    <d v="2018-06-30T00:00:00"/>
    <s v="新华文轩出版传媒股份有限公司文轩连锁分公司"/>
    <s v="102无合同"/>
    <m/>
    <m/>
  </r>
  <r>
    <x v="52"/>
    <s v="植嘉麟"/>
    <x v="52"/>
    <m/>
    <m/>
    <m/>
    <m/>
    <m/>
    <m/>
    <m/>
    <m/>
    <m/>
    <m/>
    <m/>
    <m/>
    <m/>
    <m/>
    <m/>
    <m/>
    <m/>
    <m/>
    <m/>
    <m/>
    <m/>
    <m/>
    <m/>
    <m/>
    <m/>
    <m/>
    <m/>
    <m/>
    <n v="54"/>
    <s v="商品采购"/>
    <s v="活动物料"/>
    <s v="其他物料"/>
    <n v="3184"/>
    <d v="2018-06-01T00:00:00"/>
    <d v="2018-06-30T00:00:00"/>
    <s v="河南省郑州市新华书店有限公司"/>
    <s v="102无合同"/>
    <m/>
    <m/>
  </r>
  <r>
    <x v="52"/>
    <s v="植嘉麟"/>
    <x v="52"/>
    <m/>
    <m/>
    <m/>
    <m/>
    <m/>
    <m/>
    <m/>
    <m/>
    <m/>
    <m/>
    <m/>
    <m/>
    <m/>
    <m/>
    <m/>
    <m/>
    <m/>
    <m/>
    <m/>
    <m/>
    <m/>
    <m/>
    <m/>
    <m/>
    <m/>
    <m/>
    <m/>
    <m/>
    <n v="54"/>
    <s v="商品采购"/>
    <s v="活动物料"/>
    <s v="其他物料"/>
    <n v="3184"/>
    <d v="2018-06-01T00:00:00"/>
    <d v="2018-06-30T00:00:00"/>
    <s v="青岛新华书店有限责任公司"/>
    <s v="102无合同"/>
    <m/>
    <m/>
  </r>
  <r>
    <x v="52"/>
    <s v="植嘉麟"/>
    <x v="52"/>
    <m/>
    <m/>
    <m/>
    <m/>
    <m/>
    <m/>
    <m/>
    <m/>
    <m/>
    <m/>
    <m/>
    <m/>
    <m/>
    <m/>
    <m/>
    <m/>
    <m/>
    <m/>
    <m/>
    <m/>
    <m/>
    <m/>
    <m/>
    <m/>
    <m/>
    <m/>
    <m/>
    <m/>
    <n v="54"/>
    <s v="商品采购"/>
    <s v="活动物料"/>
    <s v="其他物料"/>
    <n v="3383"/>
    <d v="2018-06-01T00:00:00"/>
    <d v="2018-06-30T00:00:00"/>
    <s v="博库书城有限公司"/>
    <s v="102无合同"/>
    <m/>
    <m/>
  </r>
  <r>
    <x v="52"/>
    <s v="植嘉麟"/>
    <x v="52"/>
    <m/>
    <m/>
    <m/>
    <m/>
    <m/>
    <m/>
    <m/>
    <m/>
    <m/>
    <m/>
    <m/>
    <m/>
    <m/>
    <m/>
    <m/>
    <m/>
    <m/>
    <m/>
    <m/>
    <m/>
    <m/>
    <m/>
    <m/>
    <m/>
    <m/>
    <m/>
    <m/>
    <m/>
    <n v="54"/>
    <s v="商品采购"/>
    <s v="活动物料"/>
    <s v="其他物料"/>
    <n v="23728"/>
    <d v="2018-07-01T00:00:00"/>
    <d v="2018-09-30T00:00:00"/>
    <s v="河南省郑州市新华书店有限公司"/>
    <s v="102"/>
    <m/>
    <m/>
  </r>
  <r>
    <x v="52"/>
    <s v="植嘉麟"/>
    <x v="52"/>
    <m/>
    <m/>
    <m/>
    <m/>
    <m/>
    <m/>
    <m/>
    <m/>
    <m/>
    <m/>
    <m/>
    <m/>
    <m/>
    <m/>
    <m/>
    <m/>
    <m/>
    <m/>
    <m/>
    <m/>
    <m/>
    <m/>
    <m/>
    <m/>
    <m/>
    <m/>
    <m/>
    <m/>
    <n v="54"/>
    <s v="商品采购"/>
    <s v="活动物料"/>
    <s v="其他物料"/>
    <n v="27088"/>
    <d v="2018-07-01T00:00:00"/>
    <d v="2018-09-30T00:00:00"/>
    <s v="厦门外图集团有限公司"/>
    <s v="102"/>
    <m/>
    <m/>
  </r>
  <r>
    <x v="52"/>
    <s v="植嘉麟"/>
    <x v="52"/>
    <m/>
    <m/>
    <m/>
    <m/>
    <m/>
    <m/>
    <m/>
    <m/>
    <m/>
    <m/>
    <m/>
    <m/>
    <m/>
    <m/>
    <m/>
    <m/>
    <m/>
    <m/>
    <m/>
    <m/>
    <m/>
    <m/>
    <m/>
    <m/>
    <m/>
    <m/>
    <m/>
    <m/>
    <n v="54"/>
    <s v="商品采购"/>
    <s v="活动物料"/>
    <s v="其他物料"/>
    <n v="48528"/>
    <d v="2018-07-01T00:00:00"/>
    <d v="2018-09-30T00:00:00"/>
    <s v="上海新华传媒连锁有限公司"/>
    <s v="10219Genr1808159"/>
    <m/>
    <m/>
  </r>
  <r>
    <x v="52"/>
    <s v="植嘉麟"/>
    <x v="52"/>
    <m/>
    <m/>
    <m/>
    <m/>
    <m/>
    <m/>
    <m/>
    <m/>
    <m/>
    <m/>
    <m/>
    <m/>
    <m/>
    <m/>
    <m/>
    <m/>
    <m/>
    <m/>
    <m/>
    <m/>
    <m/>
    <m/>
    <m/>
    <m/>
    <m/>
    <m/>
    <m/>
    <m/>
    <n v="54"/>
    <s v="商品采购"/>
    <s v="活动物料"/>
    <s v="其他物料"/>
    <n v="30638.400000000001"/>
    <d v="2018-07-01T00:00:00"/>
    <d v="2018-09-30T00:00:00"/>
    <s v="四川言几又文化传播有限公司"/>
    <s v="10219Genr1808143"/>
    <m/>
    <m/>
  </r>
  <r>
    <x v="52"/>
    <s v="植嘉麟"/>
    <x v="52"/>
    <m/>
    <m/>
    <m/>
    <m/>
    <m/>
    <m/>
    <m/>
    <m/>
    <m/>
    <m/>
    <m/>
    <m/>
    <m/>
    <m/>
    <m/>
    <m/>
    <m/>
    <m/>
    <m/>
    <m/>
    <m/>
    <m/>
    <m/>
    <m/>
    <m/>
    <m/>
    <m/>
    <m/>
    <n v="129"/>
    <s v="线下活动（非地产）"/>
    <s v="会场搭建及服务"/>
    <m/>
    <n v="74922"/>
    <d v="2018-07-01T00:00:00"/>
    <d v="2018-09-30T00:00:00"/>
    <s v="北京诺金文化传媒有限公司"/>
    <s v="102A201901000010"/>
    <m/>
    <m/>
  </r>
  <r>
    <x v="53"/>
    <s v="徐放"/>
    <x v="53"/>
    <s v="033857"/>
    <m/>
    <m/>
    <m/>
    <m/>
    <m/>
    <m/>
    <m/>
    <n v="0.26"/>
    <s v="否"/>
    <s v="是"/>
    <n v="49000"/>
    <m/>
    <m/>
    <m/>
    <m/>
    <m/>
    <m/>
    <m/>
    <m/>
    <m/>
    <m/>
    <m/>
    <m/>
    <s v="产品成本-广告营销服务费用"/>
    <s v="华南销售中心"/>
    <m/>
    <n v="0.32879999999999998"/>
    <n v="85"/>
    <s v="线上素材制作"/>
    <s v="视频拍摄"/>
    <s v="公司"/>
    <n v="35860"/>
    <d v="2018-06-01T00:00:00"/>
    <d v="2018-08-20T00:00:00"/>
    <s v="威普视觉文化传媒（北京）有限公司"/>
    <s v="10219Genr1809169"/>
    <m/>
    <n v="13140"/>
  </r>
  <r>
    <x v="54"/>
    <s v="李一飞"/>
    <x v="54"/>
    <s v="033885"/>
    <m/>
    <m/>
    <m/>
    <m/>
    <m/>
    <m/>
    <m/>
    <n v="0.16"/>
    <s v="否"/>
    <s v="是"/>
    <n v="350000"/>
    <m/>
    <m/>
    <m/>
    <m/>
    <m/>
    <m/>
    <m/>
    <m/>
    <m/>
    <m/>
    <m/>
    <m/>
    <s v="产品成本-广告营销服务费用"/>
    <s v="华北销售中心"/>
    <m/>
    <n v="0.50192666666666663"/>
    <n v="129"/>
    <s v="线下活动（非地产）"/>
    <s v="会场搭建及服务"/>
    <m/>
    <n v="123920.94543219381"/>
    <d v="2018-07-11T00:00:00"/>
    <d v="2018-07-16T00:00:00"/>
    <s v="广州燊易广告有限公司"/>
    <s v="10719Genr1808054"/>
    <m/>
    <n v="65000"/>
  </r>
  <r>
    <x v="54"/>
    <s v="李一飞"/>
    <x v="54"/>
    <m/>
    <m/>
    <m/>
    <m/>
    <m/>
    <m/>
    <m/>
    <m/>
    <m/>
    <m/>
    <m/>
    <m/>
    <m/>
    <m/>
    <m/>
    <m/>
    <m/>
    <m/>
    <m/>
    <m/>
    <m/>
    <m/>
    <m/>
    <m/>
    <s v="产品成本-广告营销服务费用"/>
    <s v="华北销售中心"/>
    <m/>
    <m/>
    <n v="129"/>
    <s v="线下活动（非地产）"/>
    <s v="会场搭建及服务"/>
    <m/>
    <n v="161079.05456780619"/>
    <d v="2018-07-11T00:00:00"/>
    <d v="2018-07-16T00:00:00"/>
    <s v="广州燊易广告有限公司"/>
    <s v="10719Genr1808054"/>
    <m/>
    <m/>
  </r>
  <r>
    <x v="55"/>
    <s v="李一飞"/>
    <x v="55"/>
    <s v="034059"/>
    <m/>
    <m/>
    <m/>
    <m/>
    <m/>
    <m/>
    <m/>
    <n v="0.16"/>
    <s v="否"/>
    <s v="是"/>
    <n v="60000"/>
    <m/>
    <m/>
    <m/>
    <m/>
    <m/>
    <m/>
    <m/>
    <m/>
    <m/>
    <m/>
    <m/>
    <m/>
    <s v="产品成本-广告营销服务费用"/>
    <s v="华北销售中心"/>
    <m/>
    <n v="0.32255591836734693"/>
    <n v="33"/>
    <s v="明星/嘉宾邀请"/>
    <s v="其他嘉宾"/>
    <m/>
    <n v="21275"/>
    <d v="2018-07-17T00:00:00"/>
    <d v="2018-07-17T00:00:00"/>
    <s v="北京晟达灵韵文化发展有限公司"/>
    <s v="10519Genr1808037"/>
    <s v="崔树"/>
    <n v="25"/>
  </r>
  <r>
    <x v="55"/>
    <s v="李一飞"/>
    <x v="55"/>
    <m/>
    <m/>
    <m/>
    <m/>
    <m/>
    <m/>
    <m/>
    <m/>
    <m/>
    <m/>
    <m/>
    <m/>
    <m/>
    <m/>
    <m/>
    <m/>
    <m/>
    <m/>
    <m/>
    <m/>
    <m/>
    <m/>
    <m/>
    <m/>
    <s v="产品成本-广告营销服务费用"/>
    <s v="华北销售中心"/>
    <m/>
    <m/>
    <n v="33"/>
    <s v="明星/嘉宾邀请"/>
    <s v="其他嘉宾"/>
    <m/>
    <n v="19550"/>
    <d v="2018-07-17T00:00:00"/>
    <d v="2018-07-17T00:00:00"/>
    <s v="北京晟达灵韵文化发展有限公司"/>
    <s v="10519Genr1808037"/>
    <s v="陆坤"/>
    <m/>
  </r>
  <r>
    <x v="55"/>
    <s v="李一飞"/>
    <x v="55"/>
    <m/>
    <m/>
    <m/>
    <m/>
    <m/>
    <m/>
    <m/>
    <m/>
    <m/>
    <m/>
    <m/>
    <m/>
    <m/>
    <m/>
    <m/>
    <m/>
    <m/>
    <m/>
    <m/>
    <m/>
    <m/>
    <m/>
    <m/>
    <m/>
    <s v="产品成本-广告营销服务费用"/>
    <s v="华北销售中心"/>
    <m/>
    <m/>
    <n v="85"/>
    <s v="线上素材制作"/>
    <s v="视频拍摄"/>
    <s v="公司"/>
    <n v="1150"/>
    <d v="2018-07-17T00:00:00"/>
    <d v="2018-07-17T00:00:00"/>
    <s v="北京晟达灵韵文化发展有限公司"/>
    <s v="10519Genr1808037"/>
    <m/>
    <m/>
  </r>
  <r>
    <x v="55"/>
    <s v="李一飞"/>
    <x v="55"/>
    <m/>
    <m/>
    <m/>
    <m/>
    <m/>
    <m/>
    <m/>
    <m/>
    <m/>
    <m/>
    <m/>
    <m/>
    <m/>
    <m/>
    <m/>
    <m/>
    <m/>
    <m/>
    <m/>
    <m/>
    <m/>
    <m/>
    <m/>
    <m/>
    <m/>
    <m/>
    <m/>
    <m/>
    <n v="85"/>
    <s v="线上素材制作"/>
    <s v="视频拍摄"/>
    <s v="公司"/>
    <n v="18000"/>
    <d v="2018-07-17T00:00:00"/>
    <d v="2018-07-17T00:00:00"/>
    <s v="北京枫玛影像文化有限公司"/>
    <s v="105无合同"/>
    <m/>
    <m/>
  </r>
  <r>
    <x v="56"/>
    <s v="李一飞"/>
    <x v="56"/>
    <s v="033471"/>
    <m/>
    <m/>
    <m/>
    <m/>
    <m/>
    <m/>
    <m/>
    <n v="0.27"/>
    <s v="否"/>
    <s v="是"/>
    <n v="90000"/>
    <m/>
    <m/>
    <m/>
    <m/>
    <m/>
    <m/>
    <m/>
    <m/>
    <m/>
    <m/>
    <m/>
    <m/>
    <s v="产品成本-广告营销服务费用"/>
    <s v="华北销售中心"/>
    <m/>
    <n v="0.33973297577854666"/>
    <n v="60"/>
    <s v="商品采购"/>
    <s v="礼品"/>
    <s v="其他礼品"/>
    <n v="82800"/>
    <d v="2018-07-01T00:00:00"/>
    <d v="2018-07-31T00:00:00"/>
    <s v="北京竹蜻蜓国际旅行社有限公司"/>
    <s v="10219Genr1807129"/>
    <m/>
    <n v="7200"/>
  </r>
  <r>
    <x v="57"/>
    <s v="徐放"/>
    <x v="57"/>
    <s v="032780"/>
    <m/>
    <m/>
    <m/>
    <m/>
    <m/>
    <m/>
    <m/>
    <n v="0.25"/>
    <s v="是"/>
    <s v="是"/>
    <n v="6499000"/>
    <m/>
    <m/>
    <m/>
    <m/>
    <m/>
    <m/>
    <m/>
    <m/>
    <m/>
    <m/>
    <m/>
    <m/>
    <s v="产品成本-广告营销服务费用"/>
    <s v="华南销售中心"/>
    <m/>
    <n v="0.68515000000000004"/>
    <n v="128"/>
    <s v="线下活动（非地产）"/>
    <s v="场地租赁"/>
    <m/>
    <n v="115000"/>
    <d v="2018-05-13T00:00:00"/>
    <d v="2018-05-13T00:00:00"/>
    <s v="北京民生现代美术馆"/>
    <s v="10719Genr1805022"/>
    <m/>
    <n v="17700"/>
  </r>
  <r>
    <x v="57"/>
    <s v="徐放"/>
    <x v="57"/>
    <m/>
    <m/>
    <m/>
    <m/>
    <m/>
    <m/>
    <m/>
    <m/>
    <m/>
    <m/>
    <m/>
    <m/>
    <m/>
    <m/>
    <m/>
    <m/>
    <m/>
    <m/>
    <m/>
    <m/>
    <m/>
    <m/>
    <m/>
    <m/>
    <m/>
    <m/>
    <m/>
    <m/>
    <n v="129"/>
    <s v="线下活动（非地产）"/>
    <s v="会场搭建及服务"/>
    <m/>
    <n v="460808.9328193448"/>
    <d v="2018-05-13T00:00:00"/>
    <d v="2018-05-13T00:00:00"/>
    <s v="广州燊易广告有限公司"/>
    <s v="10719Genr1806040"/>
    <m/>
    <m/>
  </r>
  <r>
    <x v="57"/>
    <s v="徐放"/>
    <x v="57"/>
    <m/>
    <m/>
    <m/>
    <m/>
    <m/>
    <m/>
    <m/>
    <m/>
    <m/>
    <m/>
    <m/>
    <m/>
    <m/>
    <m/>
    <m/>
    <m/>
    <m/>
    <m/>
    <m/>
    <m/>
    <m/>
    <m/>
    <m/>
    <m/>
    <m/>
    <m/>
    <m/>
    <m/>
    <n v="33"/>
    <s v="明星/嘉宾邀请"/>
    <s v="其他嘉宾"/>
    <m/>
    <n v="77772.400263552307"/>
    <d v="2018-05-13T00:00:00"/>
    <d v="2018-05-13T00:00:00"/>
    <s v="广州燊易广告有限公司"/>
    <s v="10719Genr1806040"/>
    <s v="冯磊"/>
    <m/>
  </r>
  <r>
    <x v="57"/>
    <s v="徐放"/>
    <x v="57"/>
    <m/>
    <m/>
    <m/>
    <m/>
    <m/>
    <m/>
    <m/>
    <m/>
    <m/>
    <m/>
    <m/>
    <m/>
    <m/>
    <m/>
    <m/>
    <m/>
    <m/>
    <m/>
    <m/>
    <m/>
    <m/>
    <m/>
    <m/>
    <m/>
    <m/>
    <m/>
    <m/>
    <m/>
    <n v="15"/>
    <s v="明星/嘉宾邀请"/>
    <s v="曾黎"/>
    <m/>
    <n v="38886.200131776153"/>
    <d v="2018-05-13T00:00:00"/>
    <d v="2018-05-13T00:00:00"/>
    <s v="广州燊易广告有限公司"/>
    <s v="10719Genr1806040"/>
    <m/>
    <m/>
  </r>
  <r>
    <x v="57"/>
    <s v="徐放"/>
    <x v="57"/>
    <m/>
    <m/>
    <m/>
    <m/>
    <m/>
    <m/>
    <m/>
    <m/>
    <m/>
    <m/>
    <m/>
    <m/>
    <m/>
    <m/>
    <m/>
    <m/>
    <m/>
    <m/>
    <m/>
    <m/>
    <m/>
    <m/>
    <m/>
    <m/>
    <m/>
    <m/>
    <m/>
    <m/>
    <n v="60"/>
    <s v="商品采购"/>
    <s v="礼品"/>
    <s v="其他礼品"/>
    <n v="12532.466785326716"/>
    <d v="2018-05-13T00:00:00"/>
    <d v="2018-05-13T00:00:00"/>
    <s v="广州燊易广告有限公司"/>
    <s v="10719Genr1806040"/>
    <m/>
    <m/>
  </r>
  <r>
    <x v="57"/>
    <s v="徐放"/>
    <x v="57"/>
    <m/>
    <m/>
    <m/>
    <m/>
    <m/>
    <m/>
    <m/>
    <m/>
    <m/>
    <m/>
    <m/>
    <m/>
    <m/>
    <m/>
    <m/>
    <m/>
    <m/>
    <m/>
    <m/>
    <m/>
    <m/>
    <m/>
    <m/>
    <m/>
    <m/>
    <m/>
    <m/>
    <m/>
    <n v="15"/>
    <s v="明星/嘉宾邀请"/>
    <s v="曾黎"/>
    <m/>
    <n v="400000"/>
    <d v="2018-05-13T00:00:00"/>
    <d v="2018-05-13T00:00:00"/>
    <s v="新沂王寰影视文化工作室"/>
    <s v="107"/>
    <m/>
    <m/>
  </r>
  <r>
    <x v="57"/>
    <s v="徐放"/>
    <x v="57"/>
    <m/>
    <m/>
    <m/>
    <m/>
    <m/>
    <m/>
    <m/>
    <m/>
    <m/>
    <m/>
    <m/>
    <m/>
    <m/>
    <m/>
    <m/>
    <m/>
    <m/>
    <m/>
    <m/>
    <m/>
    <m/>
    <m/>
    <m/>
    <m/>
    <m/>
    <m/>
    <m/>
    <m/>
    <n v="128"/>
    <s v="线下活动（非地产）"/>
    <s v="场地租赁"/>
    <m/>
    <n v="75000"/>
    <d v="2018-05-18T00:00:00"/>
    <d v="2018-05-19T00:00:00"/>
    <s v="上海寻艺文化传播有限公司"/>
    <s v="10719Genr1805026"/>
    <m/>
    <m/>
  </r>
  <r>
    <x v="57"/>
    <s v="徐放"/>
    <x v="57"/>
    <m/>
    <m/>
    <m/>
    <m/>
    <m/>
    <m/>
    <m/>
    <m/>
    <m/>
    <m/>
    <m/>
    <m/>
    <m/>
    <m/>
    <m/>
    <m/>
    <m/>
    <m/>
    <m/>
    <m/>
    <m/>
    <m/>
    <m/>
    <m/>
    <m/>
    <m/>
    <m/>
    <m/>
    <n v="129"/>
    <s v="线下活动（非地产）"/>
    <s v="会场搭建及服务"/>
    <m/>
    <n v="408464.860754436"/>
    <d v="2018-05-18T00:00:00"/>
    <d v="2018-05-19T00:00:00"/>
    <s v="广州燊易广告有限公司"/>
    <s v="10719Genr1806040"/>
    <m/>
    <m/>
  </r>
  <r>
    <x v="57"/>
    <s v="徐放"/>
    <x v="57"/>
    <m/>
    <m/>
    <m/>
    <m/>
    <m/>
    <m/>
    <m/>
    <m/>
    <m/>
    <m/>
    <m/>
    <m/>
    <m/>
    <m/>
    <m/>
    <m/>
    <m/>
    <m/>
    <m/>
    <m/>
    <m/>
    <m/>
    <m/>
    <m/>
    <m/>
    <m/>
    <m/>
    <m/>
    <n v="130"/>
    <s v="线下活动（非地产）"/>
    <s v="活动报批"/>
    <m/>
    <n v="19962.798133151358"/>
    <d v="2018-05-18T00:00:00"/>
    <d v="2018-05-19T00:00:00"/>
    <s v="广州燊易广告有限公司"/>
    <s v="10719Genr1806040"/>
    <m/>
    <m/>
  </r>
  <r>
    <x v="57"/>
    <s v="徐放"/>
    <x v="57"/>
    <m/>
    <m/>
    <m/>
    <m/>
    <m/>
    <m/>
    <m/>
    <m/>
    <m/>
    <m/>
    <m/>
    <m/>
    <m/>
    <m/>
    <m/>
    <m/>
    <m/>
    <m/>
    <m/>
    <m/>
    <m/>
    <m/>
    <m/>
    <m/>
    <m/>
    <m/>
    <m/>
    <m/>
    <n v="34"/>
    <s v="明星/嘉宾邀请"/>
    <s v="青山周平"/>
    <m/>
    <n v="113685.73649495811"/>
    <d v="2018-05-18T00:00:00"/>
    <d v="2018-05-19T00:00:00"/>
    <s v="广州燊易广告有限公司"/>
    <s v="10719Genr1806040"/>
    <m/>
    <m/>
  </r>
  <r>
    <x v="57"/>
    <s v="徐放"/>
    <x v="57"/>
    <m/>
    <m/>
    <m/>
    <m/>
    <m/>
    <m/>
    <m/>
    <m/>
    <m/>
    <m/>
    <m/>
    <m/>
    <m/>
    <m/>
    <m/>
    <m/>
    <m/>
    <m/>
    <m/>
    <m/>
    <m/>
    <m/>
    <m/>
    <m/>
    <m/>
    <m/>
    <m/>
    <m/>
    <n v="20"/>
    <s v="明星/嘉宾邀请"/>
    <s v="韩雪"/>
    <m/>
    <n v="45474.294597983244"/>
    <d v="2018-05-18T00:00:00"/>
    <d v="2018-05-19T00:00:00"/>
    <s v="广州燊易广告有限公司"/>
    <s v="10719Genr1806040"/>
    <m/>
    <m/>
  </r>
  <r>
    <x v="57"/>
    <s v="徐放"/>
    <x v="57"/>
    <m/>
    <m/>
    <m/>
    <m/>
    <m/>
    <m/>
    <m/>
    <m/>
    <m/>
    <m/>
    <m/>
    <m/>
    <m/>
    <m/>
    <m/>
    <m/>
    <m/>
    <m/>
    <m/>
    <m/>
    <m/>
    <m/>
    <m/>
    <m/>
    <m/>
    <m/>
    <m/>
    <m/>
    <n v="60"/>
    <s v="商品采购"/>
    <s v="礼品"/>
    <s v="其他礼品"/>
    <n v="7412.3100194712688"/>
    <d v="2018-05-18T00:00:00"/>
    <d v="2018-05-19T00:00:00"/>
    <s v="广州燊易广告有限公司"/>
    <s v="10719Genr1806040"/>
    <m/>
    <m/>
  </r>
  <r>
    <x v="57"/>
    <s v="徐放"/>
    <x v="57"/>
    <m/>
    <m/>
    <m/>
    <m/>
    <m/>
    <m/>
    <m/>
    <m/>
    <m/>
    <m/>
    <m/>
    <m/>
    <m/>
    <m/>
    <m/>
    <m/>
    <m/>
    <m/>
    <m/>
    <m/>
    <m/>
    <m/>
    <m/>
    <m/>
    <m/>
    <m/>
    <m/>
    <m/>
    <n v="20"/>
    <s v="明星/嘉宾邀请"/>
    <s v="韩雪"/>
    <m/>
    <n v="820000"/>
    <d v="2018-05-19T00:00:00"/>
    <d v="2018-05-19T00:00:00"/>
    <s v="韩雪（上海）影视文化工作室"/>
    <s v="10719Genr1805024"/>
    <m/>
    <m/>
  </r>
  <r>
    <x v="57"/>
    <s v="徐放"/>
    <x v="57"/>
    <m/>
    <m/>
    <m/>
    <m/>
    <m/>
    <m/>
    <m/>
    <m/>
    <m/>
    <m/>
    <m/>
    <m/>
    <m/>
    <m/>
    <m/>
    <m/>
    <m/>
    <m/>
    <m/>
    <m/>
    <m/>
    <m/>
    <m/>
    <m/>
    <m/>
    <m/>
    <m/>
    <m/>
    <n v="128"/>
    <s v="线下活动（非地产）"/>
    <s v="场地租赁"/>
    <m/>
    <n v="47000"/>
    <d v="2018-05-26T00:00:00"/>
    <d v="2018-05-26T00:00:00"/>
    <s v="摩登大道时尚集团股份有限公司"/>
    <s v="10719Genr1805030"/>
    <m/>
    <m/>
  </r>
  <r>
    <x v="57"/>
    <s v="徐放"/>
    <x v="57"/>
    <m/>
    <m/>
    <m/>
    <m/>
    <m/>
    <m/>
    <m/>
    <m/>
    <m/>
    <m/>
    <m/>
    <m/>
    <m/>
    <m/>
    <m/>
    <m/>
    <m/>
    <m/>
    <m/>
    <m/>
    <m/>
    <m/>
    <m/>
    <m/>
    <m/>
    <m/>
    <m/>
    <m/>
    <n v="32"/>
    <s v="明星/嘉宾邀请"/>
    <s v="潘粤明"/>
    <m/>
    <n v="608300"/>
    <d v="2018-05-26T00:00:00"/>
    <d v="2018-05-26T00:00:00"/>
    <s v="潘粤明（上海）影视文化工作室"/>
    <s v="107"/>
    <m/>
    <m/>
  </r>
  <r>
    <x v="57"/>
    <s v="徐放"/>
    <x v="57"/>
    <m/>
    <m/>
    <m/>
    <m/>
    <m/>
    <m/>
    <m/>
    <m/>
    <m/>
    <m/>
    <m/>
    <m/>
    <m/>
    <m/>
    <m/>
    <m/>
    <m/>
    <m/>
    <m/>
    <m/>
    <m/>
    <m/>
    <m/>
    <m/>
    <m/>
    <m/>
    <m/>
    <m/>
    <n v="129"/>
    <s v="线下活动（非地产）"/>
    <s v="会场搭建及服务"/>
    <m/>
    <n v="427084.07431113551"/>
    <d v="2018-05-26T00:00:00"/>
    <d v="2018-05-26T00:00:00"/>
    <s v="广州燊易广告有限公司"/>
    <s v="10719Genr1808052"/>
    <m/>
    <m/>
  </r>
  <r>
    <x v="57"/>
    <s v="徐放"/>
    <x v="57"/>
    <m/>
    <m/>
    <m/>
    <m/>
    <m/>
    <m/>
    <m/>
    <m/>
    <m/>
    <m/>
    <m/>
    <m/>
    <m/>
    <m/>
    <m/>
    <m/>
    <m/>
    <m/>
    <m/>
    <m/>
    <m/>
    <m/>
    <m/>
    <m/>
    <m/>
    <m/>
    <m/>
    <m/>
    <n v="32"/>
    <s v="明星/嘉宾邀请"/>
    <s v="潘粤明"/>
    <m/>
    <n v="45155.110802168863"/>
    <d v="2018-05-26T00:00:00"/>
    <d v="2018-05-26T00:00:00"/>
    <s v="广州燊易广告有限公司"/>
    <s v="10719Genr1808052"/>
    <m/>
    <m/>
  </r>
  <r>
    <x v="57"/>
    <s v="徐放"/>
    <x v="57"/>
    <m/>
    <m/>
    <m/>
    <m/>
    <m/>
    <m/>
    <m/>
    <m/>
    <m/>
    <m/>
    <m/>
    <m/>
    <m/>
    <m/>
    <m/>
    <m/>
    <m/>
    <m/>
    <m/>
    <m/>
    <m/>
    <m/>
    <m/>
    <m/>
    <m/>
    <m/>
    <m/>
    <m/>
    <n v="33"/>
    <s v="明星/嘉宾邀请"/>
    <s v="其他嘉宾"/>
    <m/>
    <n v="90310.221604337727"/>
    <d v="2018-05-26T00:00:00"/>
    <d v="2018-05-26T00:00:00"/>
    <s v="广州燊易广告有限公司"/>
    <s v="10719Genr1808052"/>
    <s v="杨超"/>
    <m/>
  </r>
  <r>
    <x v="57"/>
    <s v="徐放"/>
    <x v="57"/>
    <m/>
    <m/>
    <m/>
    <m/>
    <m/>
    <m/>
    <m/>
    <m/>
    <m/>
    <m/>
    <m/>
    <m/>
    <m/>
    <m/>
    <m/>
    <m/>
    <m/>
    <m/>
    <m/>
    <m/>
    <m/>
    <m/>
    <m/>
    <m/>
    <m/>
    <m/>
    <m/>
    <m/>
    <n v="60"/>
    <s v="商品采购"/>
    <s v="礼品"/>
    <s v="其他礼品"/>
    <n v="7450.5932823578623"/>
    <d v="2018-05-26T00:00:00"/>
    <d v="2018-05-26T00:00:00"/>
    <s v="广州燊易广告有限公司"/>
    <s v="10719Genr1808052"/>
    <m/>
    <m/>
  </r>
  <r>
    <x v="57"/>
    <s v="徐放"/>
    <x v="57"/>
    <m/>
    <m/>
    <m/>
    <m/>
    <m/>
    <m/>
    <m/>
    <m/>
    <m/>
    <m/>
    <m/>
    <m/>
    <m/>
    <m/>
    <m/>
    <m/>
    <m/>
    <m/>
    <m/>
    <m/>
    <m/>
    <m/>
    <m/>
    <m/>
    <m/>
    <m/>
    <m/>
    <m/>
    <n v="128"/>
    <s v="线下活动（非地产）"/>
    <s v="场地租赁"/>
    <m/>
    <n v="60000"/>
    <d v="2018-06-02T00:00:00"/>
    <d v="2018-06-02T00:00:00"/>
    <s v="成都马哥孛罗酒店有限公司"/>
    <s v="10719Genr1806033"/>
    <m/>
    <m/>
  </r>
  <r>
    <x v="57"/>
    <s v="徐放"/>
    <x v="57"/>
    <m/>
    <m/>
    <m/>
    <m/>
    <m/>
    <m/>
    <m/>
    <m/>
    <m/>
    <m/>
    <m/>
    <m/>
    <m/>
    <m/>
    <m/>
    <m/>
    <m/>
    <m/>
    <m/>
    <m/>
    <m/>
    <m/>
    <m/>
    <m/>
    <m/>
    <m/>
    <m/>
    <m/>
    <n v="129"/>
    <s v="线下活动（非地产）"/>
    <s v="会场搭建及服务"/>
    <m/>
    <n v="379189.41553148109"/>
    <d v="2018-06-02T00:00:00"/>
    <d v="2018-06-02T00:00:00"/>
    <s v="广州燊易广告有限公司"/>
    <s v="10719Genr1808052"/>
    <m/>
    <m/>
  </r>
  <r>
    <x v="57"/>
    <s v="徐放"/>
    <x v="57"/>
    <m/>
    <m/>
    <m/>
    <m/>
    <m/>
    <m/>
    <m/>
    <m/>
    <m/>
    <m/>
    <m/>
    <m/>
    <m/>
    <m/>
    <m/>
    <m/>
    <m/>
    <m/>
    <m/>
    <m/>
    <m/>
    <m/>
    <m/>
    <m/>
    <m/>
    <m/>
    <m/>
    <m/>
    <n v="31"/>
    <s v="明星/嘉宾邀请"/>
    <s v="潘怡良"/>
    <m/>
    <n v="100810.58446851913"/>
    <d v="2018-06-02T00:00:00"/>
    <d v="2018-06-02T00:00:00"/>
    <s v="广州燊易广告有限公司"/>
    <s v="10719Genr1808052"/>
    <m/>
    <m/>
  </r>
  <r>
    <x v="57"/>
    <s v="徐放"/>
    <x v="57"/>
    <m/>
    <m/>
    <m/>
    <m/>
    <m/>
    <m/>
    <m/>
    <m/>
    <m/>
    <m/>
    <m/>
    <m/>
    <m/>
    <m/>
    <m/>
    <m/>
    <m/>
    <m/>
    <m/>
    <m/>
    <m/>
    <m/>
    <m/>
    <m/>
    <m/>
    <m/>
    <m/>
    <m/>
    <n v="48"/>
    <s v="明星/嘉宾邀请"/>
    <s v="张梓琳"/>
    <m/>
    <n v="610000"/>
    <d v="2018-06-02T00:00:00"/>
    <d v="2018-06-02T00:00:00"/>
    <s v="北京龙宇卓森文化艺术工作室"/>
    <s v="10719Genr1805032"/>
    <m/>
    <m/>
  </r>
  <r>
    <x v="57"/>
    <s v="徐放"/>
    <x v="57"/>
    <m/>
    <m/>
    <m/>
    <m/>
    <m/>
    <m/>
    <m/>
    <m/>
    <m/>
    <m/>
    <m/>
    <m/>
    <m/>
    <m/>
    <m/>
    <m/>
    <m/>
    <m/>
    <m/>
    <m/>
    <m/>
    <m/>
    <m/>
    <m/>
    <m/>
    <m/>
    <m/>
    <m/>
    <n v="128"/>
    <s v="线下活动（非地产）"/>
    <s v="场地租赁"/>
    <m/>
    <n v="81000"/>
    <d v="2018-06-08T00:00:00"/>
    <d v="2018-06-09T00:00:00"/>
    <s v="国采（武汉）会展运营管理有限公司"/>
    <s v="10719Genr1806041"/>
    <m/>
    <m/>
  </r>
  <r>
    <x v="57"/>
    <s v="徐放"/>
    <x v="57"/>
    <m/>
    <m/>
    <m/>
    <m/>
    <m/>
    <m/>
    <m/>
    <m/>
    <m/>
    <m/>
    <m/>
    <m/>
    <m/>
    <m/>
    <m/>
    <m/>
    <m/>
    <m/>
    <m/>
    <m/>
    <m/>
    <m/>
    <m/>
    <m/>
    <m/>
    <m/>
    <m/>
    <m/>
    <n v="129"/>
    <s v="线下活动（非地产）"/>
    <s v="会场搭建及服务"/>
    <m/>
    <n v="506134.10085032496"/>
    <d v="2018-06-09T00:00:00"/>
    <d v="2018-06-09T00:00:00"/>
    <s v="广州燊易广告有限公司"/>
    <s v="10719Genr1808052"/>
    <m/>
    <m/>
  </r>
  <r>
    <x v="57"/>
    <s v="徐放"/>
    <x v="57"/>
    <m/>
    <m/>
    <m/>
    <m/>
    <m/>
    <m/>
    <m/>
    <m/>
    <m/>
    <m/>
    <m/>
    <m/>
    <m/>
    <m/>
    <m/>
    <m/>
    <m/>
    <m/>
    <m/>
    <m/>
    <m/>
    <m/>
    <m/>
    <m/>
    <m/>
    <m/>
    <m/>
    <m/>
    <n v="47"/>
    <s v="明星/嘉宾邀请"/>
    <s v="在峰&amp;黄莺"/>
    <m/>
    <n v="111530.61331683348"/>
    <d v="2018-06-09T00:00:00"/>
    <d v="2018-06-09T00:00:00"/>
    <s v="广州燊易广告有限公司"/>
    <s v="10719Genr1808052"/>
    <m/>
    <m/>
  </r>
  <r>
    <x v="57"/>
    <s v="徐放"/>
    <x v="57"/>
    <m/>
    <m/>
    <m/>
    <m/>
    <m/>
    <m/>
    <m/>
    <m/>
    <m/>
    <m/>
    <m/>
    <m/>
    <m/>
    <m/>
    <m/>
    <m/>
    <m/>
    <m/>
    <m/>
    <m/>
    <m/>
    <m/>
    <m/>
    <m/>
    <m/>
    <m/>
    <m/>
    <m/>
    <n v="60"/>
    <s v="商品采购"/>
    <s v="礼品"/>
    <s v="其他礼品"/>
    <n v="12335.285832841782"/>
    <d v="2018-06-09T00:00:00"/>
    <d v="2018-06-09T00:00:00"/>
    <s v="广州燊易广告有限公司"/>
    <s v="10719Genr1808052"/>
    <m/>
    <m/>
  </r>
  <r>
    <x v="57"/>
    <s v="徐放"/>
    <x v="57"/>
    <m/>
    <m/>
    <m/>
    <m/>
    <m/>
    <m/>
    <m/>
    <m/>
    <m/>
    <m/>
    <m/>
    <m/>
    <m/>
    <m/>
    <m/>
    <m/>
    <m/>
    <m/>
    <m/>
    <m/>
    <m/>
    <m/>
    <m/>
    <m/>
    <m/>
    <m/>
    <m/>
    <m/>
    <n v="67"/>
    <s v="线上传播（非地产）"/>
    <s v="KOL发稿"/>
    <s v="公司"/>
    <n v="300000"/>
    <d v="2018-06-22T00:00:00"/>
    <d v="2018-06-22T00:00:00"/>
    <s v="霍尔果斯异想天开广告传媒有限公司"/>
    <s v="107"/>
    <m/>
    <m/>
  </r>
  <r>
    <x v="57"/>
    <s v="徐放"/>
    <x v="57"/>
    <m/>
    <m/>
    <m/>
    <m/>
    <m/>
    <m/>
    <m/>
    <m/>
    <m/>
    <m/>
    <m/>
    <m/>
    <m/>
    <m/>
    <m/>
    <m/>
    <m/>
    <m/>
    <m/>
    <m/>
    <m/>
    <m/>
    <m/>
    <m/>
    <m/>
    <m/>
    <m/>
    <m/>
    <n v="24"/>
    <s v="明星/嘉宾邀请"/>
    <s v="黎贝卡"/>
    <m/>
    <n v="300000"/>
    <d v="2018-06-09T00:00:00"/>
    <d v="2018-06-09T00:00:00"/>
    <s v="霍尔果斯异想天开广告传媒有限公司"/>
    <s v="107"/>
    <m/>
    <m/>
  </r>
  <r>
    <x v="57"/>
    <s v="徐放"/>
    <x v="57"/>
    <m/>
    <m/>
    <m/>
    <m/>
    <m/>
    <m/>
    <m/>
    <m/>
    <m/>
    <m/>
    <m/>
    <m/>
    <m/>
    <m/>
    <m/>
    <m/>
    <m/>
    <m/>
    <m/>
    <m/>
    <m/>
    <m/>
    <m/>
    <m/>
    <m/>
    <m/>
    <m/>
    <m/>
    <n v="85"/>
    <s v="线上素材制作"/>
    <s v="视频拍摄"/>
    <s v="公司"/>
    <n v="200000"/>
    <d v="2018-05-26T00:00:00"/>
    <d v="2018-06-09T00:00:00"/>
    <s v="广州燊易广告有限公司"/>
    <s v="10719Genr1808052"/>
    <m/>
    <m/>
  </r>
  <r>
    <x v="58"/>
    <s v="朱力"/>
    <x v="58"/>
    <s v="033383"/>
    <m/>
    <m/>
    <m/>
    <m/>
    <m/>
    <m/>
    <m/>
    <n v="0.17"/>
    <s v="否"/>
    <s v="是"/>
    <n v="37500"/>
    <m/>
    <m/>
    <m/>
    <m/>
    <m/>
    <m/>
    <m/>
    <m/>
    <m/>
    <m/>
    <m/>
    <m/>
    <s v="产品成本-广告营销服务费用"/>
    <s v="华东销售中心"/>
    <m/>
    <n v="0.27737000000000001"/>
    <n v="60"/>
    <s v="商品采购"/>
    <s v="礼品"/>
    <s v="其他礼品"/>
    <n v="31069.499999999996"/>
    <d v="2018-07-01T00:00:00"/>
    <d v="2018-07-31T00:00:00"/>
    <s v="北京奇良海德印刷有限公司"/>
    <s v="10519Genr1808038"/>
    <m/>
    <n v="6430.5000000000036"/>
  </r>
  <r>
    <x v="59"/>
    <s v="朱力"/>
    <x v="59"/>
    <s v="033506、033881"/>
    <m/>
    <m/>
    <m/>
    <m/>
    <m/>
    <m/>
    <m/>
    <n v="0.26"/>
    <s v="否"/>
    <s v="是"/>
    <n v="20000"/>
    <m/>
    <m/>
    <m/>
    <m/>
    <m/>
    <m/>
    <m/>
    <m/>
    <m/>
    <m/>
    <m/>
    <m/>
    <s v="产品成本-广告营销服务费用"/>
    <s v="华东销售中心"/>
    <m/>
    <n v="0.33050000000000002"/>
    <n v="60"/>
    <s v="商品采购"/>
    <s v="礼品"/>
    <s v="其他礼品"/>
    <n v="13315.5"/>
    <d v="2018-07-01T00:00:00"/>
    <d v="2018-07-31T00:00:00"/>
    <s v="北京奇良海德印刷有限公司"/>
    <s v="10519Genr1808038"/>
    <m/>
    <n v="6684.5"/>
  </r>
  <r>
    <x v="60"/>
    <s v="付杨"/>
    <x v="60"/>
    <s v="033826"/>
    <m/>
    <m/>
    <m/>
    <m/>
    <m/>
    <m/>
    <m/>
    <n v="0"/>
    <s v="否"/>
    <s v="是"/>
    <n v="4081"/>
    <m/>
    <m/>
    <m/>
    <m/>
    <m/>
    <m/>
    <m/>
    <m/>
    <m/>
    <m/>
    <m/>
    <m/>
    <s v="产品成本-广告营销服务费用"/>
    <s v="华北销售中心"/>
    <m/>
    <n v="4.0918069905544079E-2"/>
    <n v="92"/>
    <s v="线上素材制作"/>
    <s v="撰稿"/>
    <s v="公司"/>
    <n v="4081"/>
    <d v="2018-07-01T00:00:00"/>
    <d v="2018-07-31T00:00:00"/>
    <s v="北京时空视点整合营销顾问股份有限公司"/>
    <s v="102无合同"/>
    <m/>
    <n v="0"/>
  </r>
  <r>
    <x v="61"/>
    <s v="李一飞"/>
    <x v="61"/>
    <s v="033142、033392"/>
    <m/>
    <m/>
    <m/>
    <m/>
    <m/>
    <m/>
    <m/>
    <n v="0.26"/>
    <s v="否"/>
    <s v="是"/>
    <n v="355000"/>
    <m/>
    <m/>
    <m/>
    <m/>
    <m/>
    <m/>
    <m/>
    <m/>
    <m/>
    <m/>
    <m/>
    <m/>
    <s v="产品成本-广告营销服务费用"/>
    <s v="华北销售中心"/>
    <m/>
    <n v="0.31780615384615385"/>
    <n v="60"/>
    <s v="商品采购"/>
    <s v="礼品"/>
    <s v="其他礼品"/>
    <n v="196487.5"/>
    <d v="2018-06-01T00:00:00"/>
    <d v="2018-07-05T00:00:00"/>
    <s v="深圳市我爱我动网络技术有限公司"/>
    <s v="10219Genr18070116"/>
    <m/>
    <n v="54742.5"/>
  </r>
  <r>
    <x v="61"/>
    <s v="李一飞"/>
    <x v="61"/>
    <m/>
    <m/>
    <m/>
    <m/>
    <m/>
    <m/>
    <m/>
    <m/>
    <m/>
    <m/>
    <m/>
    <m/>
    <m/>
    <m/>
    <m/>
    <m/>
    <m/>
    <m/>
    <m/>
    <m/>
    <m/>
    <m/>
    <m/>
    <m/>
    <m/>
    <m/>
    <m/>
    <m/>
    <n v="8"/>
    <s v="户外投放（非地产）"/>
    <s v="机场"/>
    <s v="制作费用"/>
    <n v="11970"/>
    <d v="2018-06-15T00:00:00"/>
    <d v="2018-07-15T00:00:00"/>
    <s v="北京首都机场广告有限公司"/>
    <s v="102无合同"/>
    <m/>
    <m/>
  </r>
  <r>
    <x v="61"/>
    <s v="李一飞"/>
    <x v="61"/>
    <m/>
    <m/>
    <m/>
    <m/>
    <m/>
    <m/>
    <m/>
    <m/>
    <m/>
    <m/>
    <m/>
    <m/>
    <m/>
    <m/>
    <m/>
    <m/>
    <m/>
    <m/>
    <m/>
    <m/>
    <m/>
    <m/>
    <m/>
    <m/>
    <m/>
    <m/>
    <m/>
    <m/>
    <n v="67"/>
    <s v="线上传播（非地产）"/>
    <s v="KOL发稿"/>
    <s v="公司"/>
    <n v="4000"/>
    <d v="2018-06-15T00:00:00"/>
    <d v="2018-07-15T00:00:00"/>
    <s v="北京集媒互动科技股份有限公司"/>
    <s v="102无合同"/>
    <m/>
    <m/>
  </r>
  <r>
    <x v="61"/>
    <s v="李一飞"/>
    <x v="61"/>
    <m/>
    <m/>
    <m/>
    <m/>
    <m/>
    <m/>
    <m/>
    <m/>
    <m/>
    <m/>
    <m/>
    <m/>
    <m/>
    <m/>
    <m/>
    <m/>
    <m/>
    <m/>
    <m/>
    <m/>
    <m/>
    <m/>
    <m/>
    <m/>
    <m/>
    <m/>
    <m/>
    <m/>
    <n v="67"/>
    <s v="线上传播（非地产）"/>
    <s v="KOL发稿"/>
    <s v="公司"/>
    <n v="24000"/>
    <d v="2018-07-20T00:00:00"/>
    <d v="2018-07-20T00:00:00"/>
    <s v="上海舍而文化传媒有限公司"/>
    <s v="10219Genr1809165"/>
    <m/>
    <m/>
  </r>
  <r>
    <x v="61"/>
    <s v="李一飞"/>
    <x v="61"/>
    <m/>
    <m/>
    <m/>
    <m/>
    <m/>
    <m/>
    <m/>
    <m/>
    <m/>
    <m/>
    <m/>
    <m/>
    <m/>
    <m/>
    <m/>
    <m/>
    <m/>
    <m/>
    <m/>
    <m/>
    <m/>
    <m/>
    <m/>
    <m/>
    <m/>
    <m/>
    <m/>
    <m/>
    <n v="67"/>
    <s v="线上传播（非地产）"/>
    <s v="KOL发稿"/>
    <s v="公司"/>
    <n v="63800"/>
    <d v="2018-07-20T00:00:00"/>
    <d v="2018-07-20T00:00:00"/>
    <s v="北京诺金文化传媒有限公司"/>
    <s v="102"/>
    <m/>
    <m/>
  </r>
  <r>
    <x v="62"/>
    <s v="成丝倩"/>
    <x v="62"/>
    <s v="034427"/>
    <m/>
    <m/>
    <m/>
    <m/>
    <m/>
    <m/>
    <m/>
    <n v="0.24"/>
    <s v="是"/>
    <s v="是"/>
    <n v="295592"/>
    <m/>
    <m/>
    <m/>
    <m/>
    <m/>
    <m/>
    <m/>
    <m/>
    <m/>
    <m/>
    <m/>
    <m/>
    <s v="产品成本-广告营销服务费用"/>
    <s v="华东销售中心"/>
    <m/>
    <n v="0.36133852972232106"/>
    <n v="57"/>
    <s v="商品采购"/>
    <s v="礼品"/>
    <s v="王三三周边"/>
    <n v="1564.2"/>
    <d v="2018-09-01T00:00:00"/>
    <d v="2018-09-30T00:00:00"/>
    <s v="王三三"/>
    <s v="105无合同"/>
    <m/>
    <n v="44027.799999999988"/>
  </r>
  <r>
    <x v="62"/>
    <s v="成丝倩"/>
    <x v="62"/>
    <m/>
    <m/>
    <m/>
    <m/>
    <m/>
    <m/>
    <m/>
    <m/>
    <m/>
    <m/>
    <m/>
    <m/>
    <m/>
    <m/>
    <m/>
    <m/>
    <m/>
    <m/>
    <m/>
    <m/>
    <m/>
    <m/>
    <m/>
    <m/>
    <m/>
    <m/>
    <m/>
    <m/>
    <n v="89"/>
    <s v="线上素材制作"/>
    <s v="直播"/>
    <s v="公司"/>
    <n v="195000"/>
    <d v="2018-09-07T00:00:00"/>
    <d v="2018-09-15T00:00:00"/>
    <s v="威普视觉文化传媒（北京）有限公司"/>
    <s v="105"/>
    <m/>
    <m/>
  </r>
  <r>
    <x v="62"/>
    <s v="成丝倩"/>
    <x v="62"/>
    <m/>
    <m/>
    <m/>
    <m/>
    <m/>
    <m/>
    <m/>
    <m/>
    <m/>
    <m/>
    <m/>
    <m/>
    <m/>
    <m/>
    <m/>
    <m/>
    <m/>
    <m/>
    <m/>
    <m/>
    <m/>
    <m/>
    <m/>
    <m/>
    <m/>
    <m/>
    <m/>
    <m/>
    <n v="67"/>
    <s v="线上传播（非地产）"/>
    <s v="KOL发稿"/>
    <s v="公司"/>
    <n v="55000"/>
    <d v="2019-09-30T00:00:00"/>
    <d v="2019-09-30T00:00:00"/>
    <s v="北京集媒互动科技股份有限公司"/>
    <s v="105"/>
    <m/>
    <m/>
  </r>
  <r>
    <x v="63"/>
    <s v="李一飞"/>
    <x v="63"/>
    <s v="034534"/>
    <m/>
    <m/>
    <m/>
    <m/>
    <m/>
    <m/>
    <m/>
    <n v="0.15"/>
    <s v="否"/>
    <s v="是"/>
    <n v="139500"/>
    <m/>
    <m/>
    <m/>
    <m/>
    <m/>
    <m/>
    <m/>
    <m/>
    <m/>
    <m/>
    <m/>
    <m/>
    <s v="产品成本-广告营销服务费用"/>
    <s v="华北销售中心"/>
    <m/>
    <n v="0.40773991494532202"/>
    <n v="5"/>
    <s v="户外投放（非地产）"/>
    <s v="地铁"/>
    <s v="制作费用"/>
    <n v="55800"/>
    <d v="2018-09-10T00:00:00"/>
    <d v="2018-09-10T00:00:00"/>
    <s v="北京峰言风语文化传播有限公司"/>
    <s v="10219Genr1809180"/>
    <m/>
    <n v="6200"/>
  </r>
  <r>
    <x v="63"/>
    <s v="李一飞"/>
    <x v="63"/>
    <m/>
    <m/>
    <m/>
    <m/>
    <m/>
    <m/>
    <m/>
    <m/>
    <m/>
    <m/>
    <m/>
    <m/>
    <m/>
    <m/>
    <m/>
    <m/>
    <m/>
    <m/>
    <m/>
    <m/>
    <m/>
    <m/>
    <m/>
    <m/>
    <m/>
    <m/>
    <m/>
    <m/>
    <n v="67"/>
    <s v="线上传播（非地产）"/>
    <s v="KOL发稿"/>
    <s v="公司"/>
    <n v="22400"/>
    <d v="2018-09-10T00:00:00"/>
    <d v="2018-09-10T00:00:00"/>
    <s v="北京骏智鹏博科技发展有限公司"/>
    <s v="10219Genr1809179"/>
    <m/>
    <m/>
  </r>
  <r>
    <x v="63"/>
    <s v="李一飞"/>
    <x v="63"/>
    <m/>
    <m/>
    <m/>
    <m/>
    <m/>
    <m/>
    <m/>
    <m/>
    <m/>
    <m/>
    <m/>
    <m/>
    <m/>
    <m/>
    <m/>
    <m/>
    <m/>
    <m/>
    <m/>
    <m/>
    <m/>
    <m/>
    <m/>
    <m/>
    <m/>
    <m/>
    <m/>
    <m/>
    <n v="67"/>
    <s v="线上传播（非地产）"/>
    <s v="KOL发稿"/>
    <s v="公司"/>
    <n v="19500"/>
    <d v="2018-09-10T00:00:00"/>
    <d v="2018-09-10T00:00:00"/>
    <s v="北京骏智鹏博科技发展有限公司"/>
    <s v="10219Genr1809179"/>
    <m/>
    <m/>
  </r>
  <r>
    <x v="63"/>
    <s v="李一飞"/>
    <x v="63"/>
    <m/>
    <m/>
    <m/>
    <m/>
    <m/>
    <m/>
    <m/>
    <m/>
    <m/>
    <m/>
    <m/>
    <m/>
    <m/>
    <m/>
    <m/>
    <m/>
    <m/>
    <m/>
    <m/>
    <m/>
    <m/>
    <m/>
    <m/>
    <m/>
    <m/>
    <m/>
    <m/>
    <m/>
    <n v="67"/>
    <s v="线上传播（非地产）"/>
    <s v="KOL发稿"/>
    <s v="公司"/>
    <n v="35600"/>
    <d v="2018-09-12T00:00:00"/>
    <d v="2018-09-12T00:00:00"/>
    <s v="北京骏智鹏博科技发展有限公司"/>
    <s v="10219Genr1809179"/>
    <m/>
    <m/>
  </r>
  <r>
    <x v="64"/>
    <s v="李一飞"/>
    <x v="64"/>
    <s v="034535"/>
    <m/>
    <m/>
    <m/>
    <m/>
    <m/>
    <m/>
    <m/>
    <n v="0.16"/>
    <s v="否"/>
    <s v="是"/>
    <n v="290000"/>
    <m/>
    <m/>
    <m/>
    <m/>
    <m/>
    <m/>
    <m/>
    <m/>
    <m/>
    <m/>
    <m/>
    <m/>
    <s v="产品成本-广告营销服务费用"/>
    <s v="华北销售中心"/>
    <m/>
    <n v="0.35039999999999999"/>
    <n v="89"/>
    <s v="线上素材制作"/>
    <s v="直播"/>
    <s v="公司"/>
    <n v="200000"/>
    <d v="2018-09-13T00:00:00"/>
    <d v="2018-09-15T00:00:00"/>
    <s v="天翼视讯传媒有限公司"/>
    <s v="102"/>
    <m/>
    <n v="15000"/>
  </r>
  <r>
    <x v="64"/>
    <s v="李一飞"/>
    <x v="64"/>
    <m/>
    <m/>
    <m/>
    <m/>
    <m/>
    <m/>
    <m/>
    <m/>
    <m/>
    <m/>
    <m/>
    <m/>
    <m/>
    <m/>
    <m/>
    <m/>
    <m/>
    <m/>
    <m/>
    <m/>
    <m/>
    <m/>
    <m/>
    <m/>
    <m/>
    <m/>
    <m/>
    <m/>
    <n v="33"/>
    <s v="明星/嘉宾邀请"/>
    <s v="其他嘉宾"/>
    <m/>
    <n v="75000"/>
    <d v="2018-09-13T00:00:00"/>
    <d v="2018-09-15T00:00:00"/>
    <s v="北京诺金文化传媒有限公司"/>
    <s v="102待出"/>
    <s v="薛宇呈（大锤）"/>
    <m/>
  </r>
  <r>
    <x v="65"/>
    <s v="周倩云"/>
    <x v="65"/>
    <s v="031091"/>
    <m/>
    <m/>
    <m/>
    <m/>
    <m/>
    <m/>
    <m/>
    <n v="0.25"/>
    <s v="否"/>
    <s v="否"/>
    <n v="30000"/>
    <m/>
    <m/>
    <m/>
    <m/>
    <m/>
    <m/>
    <m/>
    <m/>
    <m/>
    <m/>
    <m/>
    <m/>
    <s v="产品成本-广告营销服务费用"/>
    <s v="华东销售中心"/>
    <m/>
    <n v="0.30719999999999997"/>
    <n v="60"/>
    <s v="商品采购"/>
    <s v="礼品"/>
    <s v="其他礼品"/>
    <n v="15000"/>
    <d v="2018-01-01T00:00:00"/>
    <d v="2018-02-28T00:00:00"/>
    <s v="北京雅茜图文设计有限公司"/>
    <s v="102无合同"/>
    <m/>
    <n v="1448"/>
  </r>
  <r>
    <x v="65"/>
    <s v="周倩云"/>
    <x v="65"/>
    <m/>
    <m/>
    <m/>
    <m/>
    <m/>
    <m/>
    <m/>
    <m/>
    <m/>
    <m/>
    <m/>
    <m/>
    <m/>
    <m/>
    <m/>
    <m/>
    <m/>
    <m/>
    <m/>
    <m/>
    <m/>
    <m/>
    <m/>
    <m/>
    <m/>
    <m/>
    <m/>
    <m/>
    <n v="60"/>
    <s v="商品采购"/>
    <s v="礼品"/>
    <s v="其他礼品"/>
    <n v="13000"/>
    <d v="2018-01-01T00:00:00"/>
    <d v="2018-02-28T00:00:00"/>
    <s v="温州优然文化用品有限公司"/>
    <s v="102无合同"/>
    <m/>
    <m/>
  </r>
  <r>
    <x v="65"/>
    <s v="周倩云"/>
    <x v="65"/>
    <m/>
    <m/>
    <m/>
    <m/>
    <m/>
    <m/>
    <m/>
    <m/>
    <m/>
    <m/>
    <m/>
    <m/>
    <m/>
    <m/>
    <m/>
    <m/>
    <m/>
    <m/>
    <m/>
    <m/>
    <m/>
    <m/>
    <m/>
    <m/>
    <m/>
    <m/>
    <m/>
    <m/>
    <n v="60"/>
    <s v="商品采购"/>
    <s v="礼品"/>
    <s v="其他礼品"/>
    <n v="552"/>
    <d v="2018-01-01T00:00:00"/>
    <d v="2018-02-28T00:00:00"/>
    <s v="温州优然文化用品有限公司"/>
    <s v="102无合同"/>
    <m/>
    <m/>
  </r>
  <r>
    <x v="66"/>
    <s v="吕珊琴"/>
    <x v="66"/>
    <s v="031028"/>
    <m/>
    <m/>
    <m/>
    <m/>
    <m/>
    <m/>
    <m/>
    <n v="0.18"/>
    <s v="否"/>
    <s v="是"/>
    <n v="228000"/>
    <m/>
    <m/>
    <m/>
    <m/>
    <m/>
    <m/>
    <m/>
    <m/>
    <m/>
    <m/>
    <m/>
    <m/>
    <s v="产品成本-广告营销服务费用"/>
    <s v="华东销售中心"/>
    <m/>
    <n v="0.3462466666666667"/>
    <n v="59"/>
    <s v="商品采购"/>
    <s v="礼品"/>
    <s v="严选礼品"/>
    <n v="228000"/>
    <d v="2018-01-01T00:00:00"/>
    <d v="2018-01-31T00:00:00"/>
    <s v="严选"/>
    <s v="102内采"/>
    <m/>
    <n v="0"/>
  </r>
  <r>
    <x v="67"/>
    <s v="王琦"/>
    <x v="67"/>
    <s v="030934、031359"/>
    <m/>
    <m/>
    <m/>
    <m/>
    <m/>
    <m/>
    <m/>
    <n v="0.25"/>
    <s v="否"/>
    <s v="是"/>
    <n v="88033"/>
    <m/>
    <m/>
    <m/>
    <m/>
    <m/>
    <m/>
    <m/>
    <m/>
    <m/>
    <m/>
    <m/>
    <m/>
    <s v="产品成本-广告营销服务费用"/>
    <s v="华南销售中心"/>
    <m/>
    <n v="0.74582490000000001"/>
    <n v="85"/>
    <s v="线上素材制作"/>
    <s v="视频拍摄"/>
    <s v="公司"/>
    <n v="80560"/>
    <d v="2018-01-08T00:00:00"/>
    <d v="2018-01-31T00:00:00"/>
    <s v="广州燊易广告有限公司"/>
    <s v="10219Genr1803042"/>
    <m/>
    <n v="7473"/>
  </r>
  <r>
    <x v="68"/>
    <s v="李一飞"/>
    <x v="68"/>
    <s v="031463"/>
    <m/>
    <m/>
    <m/>
    <m/>
    <m/>
    <m/>
    <m/>
    <n v="0.15"/>
    <s v="否"/>
    <s v="是"/>
    <n v="125000"/>
    <m/>
    <m/>
    <m/>
    <m/>
    <m/>
    <m/>
    <m/>
    <m/>
    <m/>
    <m/>
    <m/>
    <m/>
    <s v="产品成本-广告营销服务费用"/>
    <s v="华北销售中心"/>
    <m/>
    <n v="0.21689005305039788"/>
    <n v="59"/>
    <s v="商品采购"/>
    <s v="礼品"/>
    <s v="严选礼品"/>
    <n v="58800"/>
    <d v="2018-01-01T00:00:00"/>
    <d v="2018-01-31T00:00:00"/>
    <s v="严选"/>
    <s v="105内采"/>
    <m/>
    <n v="5015.7300000000105"/>
  </r>
  <r>
    <x v="68"/>
    <s v="李一飞"/>
    <x v="68"/>
    <m/>
    <m/>
    <m/>
    <m/>
    <m/>
    <m/>
    <m/>
    <m/>
    <m/>
    <m/>
    <m/>
    <m/>
    <m/>
    <m/>
    <m/>
    <m/>
    <m/>
    <m/>
    <m/>
    <m/>
    <m/>
    <m/>
    <m/>
    <m/>
    <m/>
    <m/>
    <m/>
    <m/>
    <n v="21"/>
    <s v="明星/嘉宾邀请"/>
    <s v="嘉宾邀请"/>
    <m/>
    <n v="61184.27"/>
    <d v="2018-01-01T00:00:00"/>
    <d v="2018-01-31T00:00:00"/>
    <s v="孙迪"/>
    <s v="105"/>
    <s v="地产行业孙迪"/>
    <m/>
  </r>
  <r>
    <x v="69"/>
    <s v="杨纯清"/>
    <x v="69"/>
    <s v="031409"/>
    <m/>
    <m/>
    <m/>
    <m/>
    <m/>
    <m/>
    <m/>
    <n v="0.18"/>
    <s v="否"/>
    <s v="是"/>
    <n v="25000"/>
    <m/>
    <m/>
    <m/>
    <m/>
    <m/>
    <m/>
    <m/>
    <m/>
    <m/>
    <m/>
    <m/>
    <m/>
    <s v="产品成本-广告营销服务费用"/>
    <s v="华东销售中心"/>
    <m/>
    <n v="0.25066613138686133"/>
    <n v="85"/>
    <s v="线上素材制作"/>
    <s v="视频拍摄"/>
    <s v="公司"/>
    <n v="19900"/>
    <d v="2018-01-01T00:00:00"/>
    <d v="2018-01-31T00:00:00"/>
    <s v="威普视觉文化传媒（北京）有限公司"/>
    <s v="102无合同"/>
    <m/>
    <n v="5100"/>
  </r>
  <r>
    <x v="70"/>
    <s v="徐放"/>
    <x v="70"/>
    <s v="031264"/>
    <m/>
    <m/>
    <m/>
    <m/>
    <m/>
    <m/>
    <m/>
    <n v="0.22"/>
    <s v="否"/>
    <s v="否"/>
    <n v="1895600"/>
    <m/>
    <m/>
    <m/>
    <m/>
    <m/>
    <m/>
    <m/>
    <m/>
    <m/>
    <m/>
    <m/>
    <m/>
    <s v="产品成本-广告营销服务费用"/>
    <s v="华南销售中心"/>
    <m/>
    <n v="0.73357500000000009"/>
    <n v="36"/>
    <s v="明星/嘉宾邀请"/>
    <s v="史航"/>
    <m/>
    <n v="106000"/>
    <d v="2018-01-21T00:00:00"/>
    <d v="2018-01-22T00:00:00"/>
    <s v="佳作如期文化传媒有限公司"/>
    <s v="102"/>
    <m/>
    <n v="6058.4200000001583"/>
  </r>
  <r>
    <x v="70"/>
    <s v="徐放"/>
    <x v="70"/>
    <m/>
    <m/>
    <m/>
    <m/>
    <m/>
    <m/>
    <m/>
    <m/>
    <m/>
    <m/>
    <m/>
    <m/>
    <m/>
    <m/>
    <m/>
    <m/>
    <m/>
    <m/>
    <m/>
    <m/>
    <m/>
    <m/>
    <m/>
    <m/>
    <m/>
    <m/>
    <m/>
    <m/>
    <n v="129"/>
    <s v="线下活动（非地产）"/>
    <s v="会场搭建及服务"/>
    <m/>
    <n v="630000"/>
    <d v="2018-01-13T00:00:00"/>
    <d v="2018-01-13T00:00:00"/>
    <s v="广州燊易广告有限公司"/>
    <s v="102"/>
    <m/>
    <m/>
  </r>
  <r>
    <x v="70"/>
    <s v="徐放"/>
    <x v="70"/>
    <m/>
    <m/>
    <m/>
    <m/>
    <m/>
    <m/>
    <m/>
    <m/>
    <m/>
    <m/>
    <m/>
    <m/>
    <m/>
    <m/>
    <m/>
    <m/>
    <m/>
    <m/>
    <m/>
    <m/>
    <m/>
    <m/>
    <m/>
    <m/>
    <m/>
    <m/>
    <m/>
    <m/>
    <n v="25"/>
    <s v="明星/嘉宾邀请"/>
    <s v="李大霄"/>
    <m/>
    <n v="115000"/>
    <d v="2018-01-13T00:00:00"/>
    <d v="2018-01-13T00:00:00"/>
    <s v="广州燊易广告有限公司"/>
    <s v="102"/>
    <m/>
    <m/>
  </r>
  <r>
    <x v="70"/>
    <s v="徐放"/>
    <x v="70"/>
    <m/>
    <m/>
    <m/>
    <m/>
    <m/>
    <m/>
    <m/>
    <m/>
    <m/>
    <m/>
    <m/>
    <m/>
    <m/>
    <m/>
    <m/>
    <m/>
    <m/>
    <m/>
    <m/>
    <m/>
    <m/>
    <m/>
    <m/>
    <m/>
    <m/>
    <m/>
    <m/>
    <m/>
    <n v="129"/>
    <s v="线下活动（非地产）"/>
    <s v="会场搭建及服务"/>
    <m/>
    <n v="490000"/>
    <d v="2018-01-21T00:00:00"/>
    <d v="2018-01-21T00:00:00"/>
    <s v="广州燊易广告有限公司"/>
    <s v="102"/>
    <m/>
    <m/>
  </r>
  <r>
    <x v="70"/>
    <s v="徐放"/>
    <x v="70"/>
    <m/>
    <m/>
    <m/>
    <m/>
    <m/>
    <m/>
    <m/>
    <m/>
    <m/>
    <m/>
    <m/>
    <m/>
    <m/>
    <m/>
    <m/>
    <m/>
    <m/>
    <m/>
    <m/>
    <m/>
    <m/>
    <m/>
    <m/>
    <m/>
    <m/>
    <m/>
    <m/>
    <m/>
    <n v="129"/>
    <s v="线下活动（非地产）"/>
    <s v="会场搭建及服务"/>
    <m/>
    <n v="303000"/>
    <d v="2018-02-03T00:00:00"/>
    <d v="2018-02-04T00:00:00"/>
    <s v="北京爱梦林文化传媒有限公司"/>
    <s v="102"/>
    <m/>
    <m/>
  </r>
  <r>
    <x v="70"/>
    <s v="徐放"/>
    <x v="70"/>
    <m/>
    <m/>
    <m/>
    <m/>
    <m/>
    <m/>
    <m/>
    <m/>
    <m/>
    <m/>
    <m/>
    <m/>
    <m/>
    <m/>
    <m/>
    <m/>
    <m/>
    <m/>
    <m/>
    <m/>
    <m/>
    <m/>
    <m/>
    <m/>
    <m/>
    <m/>
    <m/>
    <m/>
    <n v="23"/>
    <s v="明星/嘉宾邀请"/>
    <s v="蒋方舟"/>
    <m/>
    <n v="115000"/>
    <d v="2018-02-03T00:00:00"/>
    <d v="2018-02-04T00:00:00"/>
    <s v="北京爱梦林文化传媒有限公司"/>
    <s v="102"/>
    <m/>
    <m/>
  </r>
  <r>
    <x v="70"/>
    <s v="徐放"/>
    <x v="70"/>
    <m/>
    <m/>
    <m/>
    <m/>
    <m/>
    <m/>
    <m/>
    <m/>
    <m/>
    <m/>
    <m/>
    <m/>
    <m/>
    <m/>
    <m/>
    <m/>
    <m/>
    <m/>
    <m/>
    <m/>
    <m/>
    <m/>
    <m/>
    <m/>
    <m/>
    <m/>
    <m/>
    <m/>
    <n v="59"/>
    <s v="商品采购"/>
    <s v="礼品"/>
    <s v="严选礼品"/>
    <n v="103756.88"/>
    <d v="2018-01-01T00:00:00"/>
    <d v="2018-02-28T00:00:00"/>
    <s v="严选"/>
    <s v="102内采"/>
    <m/>
    <m/>
  </r>
  <r>
    <x v="70"/>
    <s v="徐放"/>
    <x v="70"/>
    <m/>
    <m/>
    <m/>
    <m/>
    <m/>
    <m/>
    <m/>
    <m/>
    <m/>
    <m/>
    <m/>
    <m/>
    <m/>
    <m/>
    <m/>
    <m/>
    <m/>
    <m/>
    <m/>
    <m/>
    <m/>
    <m/>
    <m/>
    <m/>
    <m/>
    <m/>
    <m/>
    <m/>
    <n v="58"/>
    <s v="商品采购"/>
    <s v="礼品"/>
    <s v="味央礼品"/>
    <n v="24570.7"/>
    <d v="2018-01-01T00:00:00"/>
    <d v="2018-02-28T00:00:00"/>
    <s v="味央"/>
    <s v="102内采"/>
    <m/>
    <m/>
  </r>
  <r>
    <x v="70"/>
    <s v="徐放"/>
    <x v="70"/>
    <m/>
    <m/>
    <m/>
    <m/>
    <m/>
    <m/>
    <m/>
    <m/>
    <m/>
    <m/>
    <m/>
    <m/>
    <m/>
    <m/>
    <m/>
    <m/>
    <m/>
    <m/>
    <m/>
    <m/>
    <m/>
    <m/>
    <m/>
    <m/>
    <m/>
    <m/>
    <m/>
    <m/>
    <n v="58"/>
    <s v="商品采购"/>
    <s v="礼品"/>
    <s v="味央礼品"/>
    <n v="2214"/>
    <d v="2018-01-01T00:00:00"/>
    <d v="2018-02-28T00:00:00"/>
    <s v="味央"/>
    <s v="102内采"/>
    <m/>
    <m/>
  </r>
  <r>
    <x v="71"/>
    <s v="钮效准"/>
    <x v="71"/>
    <s v="031520"/>
    <m/>
    <m/>
    <m/>
    <m/>
    <m/>
    <m/>
    <m/>
    <n v="0.25"/>
    <s v="否"/>
    <s v="是"/>
    <n v="81000"/>
    <m/>
    <m/>
    <m/>
    <m/>
    <m/>
    <m/>
    <m/>
    <m/>
    <m/>
    <m/>
    <m/>
    <m/>
    <s v="产品成本-广告营销服务费用"/>
    <s v="华东销售中心"/>
    <m/>
    <n v="0.34462903225806452"/>
    <n v="85"/>
    <s v="线上素材制作"/>
    <s v="视频拍摄"/>
    <s v="公司"/>
    <n v="44561"/>
    <d v="2018-02-18T00:00:00"/>
    <d v="2018-02-28T00:00:00"/>
    <s v="北京诺金文化传媒有限公司"/>
    <s v="10219Genr1804055"/>
    <m/>
    <n v="36439"/>
  </r>
  <r>
    <x v="72"/>
    <s v="王成"/>
    <x v="72"/>
    <s v="031396"/>
    <m/>
    <m/>
    <m/>
    <m/>
    <m/>
    <m/>
    <m/>
    <n v="0.25"/>
    <s v="否"/>
    <s v="是"/>
    <n v="330000"/>
    <m/>
    <m/>
    <m/>
    <m/>
    <m/>
    <m/>
    <m/>
    <m/>
    <m/>
    <m/>
    <m/>
    <m/>
    <s v="产品成本-广告营销服务费用"/>
    <s v="华东销售中心"/>
    <m/>
    <n v="0.41509466019417479"/>
    <n v="129"/>
    <s v="线下活动（非地产）"/>
    <s v="会场搭建及服务"/>
    <m/>
    <n v="329834.40000000002"/>
    <d v="2018-03-14T00:00:00"/>
    <d v="2018-03-20T00:00:00"/>
    <s v="北京诺金文化传媒有限公司"/>
    <s v="10219Genr1805075"/>
    <m/>
    <n v="165.59999999997672"/>
  </r>
  <r>
    <x v="73"/>
    <s v="钮效准"/>
    <x v="73"/>
    <s v="031368"/>
    <m/>
    <m/>
    <m/>
    <m/>
    <m/>
    <m/>
    <m/>
    <n v="0.25"/>
    <s v="否"/>
    <s v="是"/>
    <n v="6000"/>
    <m/>
    <m/>
    <m/>
    <m/>
    <m/>
    <m/>
    <m/>
    <m/>
    <m/>
    <m/>
    <m/>
    <m/>
    <s v="产品成本-广告营销服务费用"/>
    <s v="华东销售中心"/>
    <m/>
    <n v="0.31458333333333338"/>
    <n v="88"/>
    <s v="线上素材制作"/>
    <s v="直播"/>
    <s v="个人"/>
    <n v="5952.38"/>
    <d v="2018-02-01T00:00:00"/>
    <d v="2018-02-28T00:00:00"/>
    <s v="刘可维"/>
    <s v="102无合同"/>
    <m/>
    <n v="47.619999999999891"/>
  </r>
  <r>
    <x v="74"/>
    <s v="李一飞"/>
    <x v="74"/>
    <s v="031577"/>
    <m/>
    <m/>
    <m/>
    <m/>
    <m/>
    <m/>
    <m/>
    <n v="0.23"/>
    <s v="否"/>
    <s v="是"/>
    <n v="60000"/>
    <m/>
    <m/>
    <m/>
    <m/>
    <m/>
    <m/>
    <m/>
    <m/>
    <m/>
    <m/>
    <m/>
    <m/>
    <s v="产品成本-广告营销服务费用"/>
    <s v="华北销售中心"/>
    <m/>
    <n v="0.28557216867469887"/>
    <n v="60"/>
    <s v="商品采购"/>
    <s v="礼品"/>
    <s v="其他礼品"/>
    <n v="60000"/>
    <d v="2018-12-18T00:00:00"/>
    <d v="2018-01-10T00:00:00"/>
    <s v="北京携程国际旅行社有限公司"/>
    <s v="102"/>
    <m/>
    <n v="0"/>
  </r>
  <r>
    <x v="75"/>
    <s v="李一飞"/>
    <x v="75"/>
    <s v="031532"/>
    <m/>
    <m/>
    <m/>
    <m/>
    <m/>
    <m/>
    <m/>
    <n v="0.26"/>
    <s v="否"/>
    <s v="是"/>
    <n v="77387"/>
    <m/>
    <m/>
    <m/>
    <m/>
    <m/>
    <m/>
    <m/>
    <m/>
    <m/>
    <m/>
    <m/>
    <m/>
    <s v="产品成本-广告营销服务费用"/>
    <s v="华北销售中心"/>
    <m/>
    <n v="0.316203336"/>
    <n v="82"/>
    <s v="线上素材制作"/>
    <s v="配音"/>
    <s v="公司"/>
    <n v="780"/>
    <d v="2018-02-01T00:00:00"/>
    <d v="2018-02-28T00:00:00"/>
    <s v="北京爱梦林文化传媒有限公司"/>
    <s v="102无合同"/>
    <m/>
    <n v="3611"/>
  </r>
  <r>
    <x v="75"/>
    <s v="李一飞"/>
    <x v="75"/>
    <m/>
    <m/>
    <m/>
    <m/>
    <m/>
    <m/>
    <m/>
    <m/>
    <m/>
    <m/>
    <m/>
    <m/>
    <m/>
    <m/>
    <m/>
    <m/>
    <m/>
    <m/>
    <m/>
    <m/>
    <m/>
    <m/>
    <m/>
    <m/>
    <m/>
    <m/>
    <m/>
    <m/>
    <n v="60"/>
    <s v="商品采购"/>
    <s v="礼品"/>
    <s v="其他礼品"/>
    <n v="55896"/>
    <d v="2018-02-01T00:00:00"/>
    <d v="2018-02-28T00:00:00"/>
    <s v="北京赛格盛世数码科技有限公司"/>
    <s v="10219Genr180508X"/>
    <m/>
    <m/>
  </r>
  <r>
    <x v="75"/>
    <s v="李一飞"/>
    <x v="75"/>
    <m/>
    <m/>
    <m/>
    <m/>
    <m/>
    <m/>
    <m/>
    <m/>
    <m/>
    <m/>
    <m/>
    <m/>
    <m/>
    <m/>
    <m/>
    <m/>
    <m/>
    <m/>
    <m/>
    <m/>
    <m/>
    <m/>
    <m/>
    <m/>
    <m/>
    <m/>
    <m/>
    <m/>
    <n v="59"/>
    <s v="商品采购"/>
    <s v="礼品"/>
    <s v="严选礼品"/>
    <n v="17100"/>
    <d v="2018-02-01T00:00:00"/>
    <d v="2018-02-28T00:00:00"/>
    <s v="严选"/>
    <s v="102内采"/>
    <m/>
    <m/>
  </r>
  <r>
    <x v="76"/>
    <s v="吕珊琴"/>
    <x v="76"/>
    <s v="031621"/>
    <m/>
    <m/>
    <m/>
    <m/>
    <m/>
    <m/>
    <m/>
    <n v="0.18"/>
    <s v="否"/>
    <s v="是"/>
    <n v="90000"/>
    <m/>
    <m/>
    <m/>
    <m/>
    <m/>
    <m/>
    <m/>
    <m/>
    <m/>
    <m/>
    <m/>
    <m/>
    <s v="产品成本-广告营销服务费用"/>
    <s v="华东销售中心"/>
    <m/>
    <n v="0.29531333333333337"/>
    <n v="135"/>
    <s v="其他"/>
    <s v="调研服务"/>
    <m/>
    <n v="81000"/>
    <d v="2018-02-01T00:00:00"/>
    <d v="2018-02-28T00:00:00"/>
    <s v="中国家用电器研究院/中国家电院"/>
    <s v="102无合同"/>
    <m/>
    <n v="9000"/>
  </r>
  <r>
    <x v="77"/>
    <s v="王琦"/>
    <x v="77"/>
    <s v="031496"/>
    <m/>
    <m/>
    <m/>
    <m/>
    <m/>
    <m/>
    <m/>
    <n v="0.25"/>
    <s v="否"/>
    <s v="是"/>
    <n v="6000"/>
    <m/>
    <m/>
    <m/>
    <m/>
    <m/>
    <m/>
    <m/>
    <m/>
    <m/>
    <m/>
    <m/>
    <m/>
    <s v="产品成本-广告营销服务费用"/>
    <s v="华南销售中心"/>
    <m/>
    <n v="0.28773000000000004"/>
    <n v="57"/>
    <s v="商品采购"/>
    <s v="礼品"/>
    <s v="王三三周边"/>
    <n v="4631.7959999999994"/>
    <d v="2018-02-01T00:00:00"/>
    <d v="2018-02-28T00:00:00"/>
    <s v="传媒内采"/>
    <s v="105内采"/>
    <m/>
    <n v="1368.2040000000006"/>
  </r>
  <r>
    <x v="78"/>
    <s v="李一飞"/>
    <x v="78"/>
    <s v="031759、032673"/>
    <m/>
    <m/>
    <m/>
    <m/>
    <m/>
    <m/>
    <m/>
    <n v="0.2"/>
    <s v="否"/>
    <s v="是"/>
    <n v="110000"/>
    <m/>
    <m/>
    <m/>
    <m/>
    <m/>
    <m/>
    <m/>
    <m/>
    <m/>
    <m/>
    <m/>
    <m/>
    <s v="产品成本-广告营销服务费用"/>
    <s v="华北销售中心"/>
    <m/>
    <n v="0.32545113268608411"/>
    <n v="33"/>
    <s v="明星/嘉宾邀请"/>
    <s v="其他嘉宾"/>
    <m/>
    <n v="82400"/>
    <d v="2018-02-11T00:00:00"/>
    <d v="2018-02-11T00:00:00"/>
    <s v="九江市继恩企业管理咨询中心"/>
    <s v="105"/>
    <s v="谷大白话"/>
    <n v="13314.290000000008"/>
  </r>
  <r>
    <x v="78"/>
    <s v="李一飞"/>
    <x v="78"/>
    <m/>
    <m/>
    <m/>
    <m/>
    <m/>
    <m/>
    <m/>
    <m/>
    <m/>
    <m/>
    <m/>
    <m/>
    <m/>
    <m/>
    <m/>
    <m/>
    <m/>
    <m/>
    <m/>
    <m/>
    <m/>
    <m/>
    <m/>
    <m/>
    <m/>
    <m/>
    <m/>
    <m/>
    <n v="91"/>
    <s v="线上素材制作"/>
    <s v="撰稿"/>
    <s v="个人"/>
    <n v="14285.71"/>
    <d v="2018-02-01T00:00:00"/>
    <d v="2018-02-28T00:00:00"/>
    <s v="徐丹丹"/>
    <s v="102无合同"/>
    <m/>
    <m/>
  </r>
  <r>
    <x v="79"/>
    <s v="储凡"/>
    <x v="79"/>
    <s v="031407"/>
    <m/>
    <m/>
    <m/>
    <m/>
    <m/>
    <m/>
    <m/>
    <n v="0.25"/>
    <s v="否"/>
    <s v="是"/>
    <n v="4800"/>
    <m/>
    <m/>
    <m/>
    <m/>
    <m/>
    <m/>
    <m/>
    <m/>
    <m/>
    <m/>
    <m/>
    <m/>
    <s v="产品成本-广告营销服务费用"/>
    <s v="华东销售中心"/>
    <m/>
    <n v="0.28216743119266058"/>
    <n v="92"/>
    <s v="线上素材制作"/>
    <s v="撰稿"/>
    <s v="公司"/>
    <n v="3000"/>
    <d v="2018-02-01T00:00:00"/>
    <d v="2018-02-28T00:00:00"/>
    <s v="北京诺金文化传媒有限公司"/>
    <s v="102无合同"/>
    <m/>
    <n v="1800"/>
  </r>
  <r>
    <x v="80"/>
    <s v="付杨"/>
    <x v="80"/>
    <s v="031534"/>
    <m/>
    <m/>
    <m/>
    <m/>
    <m/>
    <m/>
    <m/>
    <n v="0"/>
    <s v="否"/>
    <s v="是"/>
    <n v="31800"/>
    <m/>
    <m/>
    <m/>
    <m/>
    <m/>
    <m/>
    <m/>
    <m/>
    <m/>
    <m/>
    <m/>
    <m/>
    <s v="产品成本-广告营销服务费用"/>
    <s v="华北销售中心"/>
    <m/>
    <n v="4.571452702702701E-2"/>
    <n v="91"/>
    <s v="线上素材制作"/>
    <s v="撰稿"/>
    <s v="个人"/>
    <n v="15000"/>
    <d v="2018-02-01T00:00:00"/>
    <d v="2018-02-28T00:00:00"/>
    <s v="北京爱梦林文化传媒有限公司"/>
    <s v="102无合同"/>
    <m/>
    <n v="16800"/>
  </r>
  <r>
    <x v="81"/>
    <s v="李一飞"/>
    <x v="81"/>
    <s v="031801、031897"/>
    <m/>
    <m/>
    <m/>
    <m/>
    <m/>
    <m/>
    <m/>
    <n v="0.15"/>
    <s v="否"/>
    <s v="是"/>
    <n v="420000"/>
    <m/>
    <m/>
    <m/>
    <m/>
    <m/>
    <m/>
    <m/>
    <m/>
    <m/>
    <m/>
    <m/>
    <m/>
    <s v="产品成本-广告营销服务费用"/>
    <s v="华北销售中心"/>
    <m/>
    <n v="0.39952910085054683"/>
    <n v="67"/>
    <s v="线上传播（非地产）"/>
    <s v="KOL发稿"/>
    <s v="公司"/>
    <n v="70000"/>
    <d v="2018-03-02T00:00:00"/>
    <d v="2018-04-02T00:00:00"/>
    <s v="深圳市载乐网络科技有限公司"/>
    <s v="102"/>
    <m/>
    <n v="55438.099999999977"/>
  </r>
  <r>
    <x v="81"/>
    <s v="李一飞"/>
    <x v="81"/>
    <m/>
    <m/>
    <m/>
    <m/>
    <m/>
    <m/>
    <m/>
    <m/>
    <m/>
    <m/>
    <m/>
    <m/>
    <m/>
    <m/>
    <m/>
    <m/>
    <m/>
    <m/>
    <m/>
    <m/>
    <m/>
    <m/>
    <m/>
    <m/>
    <m/>
    <m/>
    <m/>
    <m/>
    <n v="41"/>
    <s v="明星/嘉宾邀请"/>
    <s v="王自如"/>
    <m/>
    <n v="289800"/>
    <d v="2018-03-06T00:00:00"/>
    <d v="2018-03-10T00:00:00"/>
    <s v="北京诺金文化传媒有限公司"/>
    <s v="10219Genr1803047"/>
    <m/>
    <m/>
  </r>
  <r>
    <x v="81"/>
    <s v="李一飞"/>
    <x v="81"/>
    <m/>
    <m/>
    <m/>
    <m/>
    <m/>
    <m/>
    <m/>
    <m/>
    <m/>
    <m/>
    <m/>
    <m/>
    <m/>
    <m/>
    <m/>
    <m/>
    <m/>
    <m/>
    <m/>
    <m/>
    <m/>
    <m/>
    <m/>
    <m/>
    <m/>
    <m/>
    <m/>
    <m/>
    <n v="92"/>
    <s v="线上素材制作"/>
    <s v="撰稿"/>
    <s v="公司"/>
    <n v="4761.8999999999996"/>
    <d v="2018-03-02T00:00:00"/>
    <d v="2018-04-02T00:00:00"/>
    <s v="陈晓峰"/>
    <s v="102无合同"/>
    <s v="两篇撰稿"/>
    <m/>
  </r>
  <r>
    <x v="82"/>
    <s v="李一飞"/>
    <x v="82"/>
    <s v="031356"/>
    <m/>
    <m/>
    <m/>
    <m/>
    <m/>
    <m/>
    <m/>
    <n v="0.2"/>
    <s v="否"/>
    <s v="是"/>
    <n v="500000"/>
    <m/>
    <m/>
    <m/>
    <m/>
    <m/>
    <m/>
    <m/>
    <m/>
    <m/>
    <m/>
    <m/>
    <m/>
    <s v="产品成本-广告营销服务费用"/>
    <s v="华北销售中心"/>
    <m/>
    <n v="0.33060357852882705"/>
    <n v="129"/>
    <s v="线下活动（非地产）"/>
    <s v="会场搭建及服务"/>
    <m/>
    <n v="500000"/>
    <d v="2018-02-01T00:00:00"/>
    <d v="2018-03-31T00:00:00"/>
    <s v="上海乾扬传媒有限公司"/>
    <s v="102"/>
    <m/>
    <n v="0"/>
  </r>
  <r>
    <x v="83"/>
    <s v="李一飞"/>
    <x v="83"/>
    <s v="032154、032436、032437"/>
    <m/>
    <m/>
    <m/>
    <m/>
    <m/>
    <m/>
    <m/>
    <n v="0.21"/>
    <s v="否"/>
    <s v="是"/>
    <n v="395500"/>
    <m/>
    <m/>
    <m/>
    <m/>
    <m/>
    <m/>
    <m/>
    <m/>
    <m/>
    <m/>
    <m/>
    <m/>
    <s v="产品成本-广告营销服务费用"/>
    <s v="华北销售中心"/>
    <m/>
    <n v="0.45042499999999991"/>
    <n v="4"/>
    <s v="户外投放（非地产）"/>
    <s v="地铁"/>
    <s v="投放费用"/>
    <n v="286200"/>
    <d v="2018-03-01T00:00:00"/>
    <d v="2018-03-31T00:00:00"/>
    <s v="上海申通德高地铁广告有限公司"/>
    <s v="10219Genr1804060"/>
    <m/>
    <n v="49943"/>
  </r>
  <r>
    <x v="83"/>
    <s v="李一飞"/>
    <x v="83"/>
    <m/>
    <m/>
    <m/>
    <m/>
    <m/>
    <m/>
    <m/>
    <m/>
    <m/>
    <m/>
    <m/>
    <m/>
    <m/>
    <m/>
    <m/>
    <m/>
    <m/>
    <m/>
    <m/>
    <m/>
    <m/>
    <m/>
    <m/>
    <m/>
    <m/>
    <m/>
    <m/>
    <m/>
    <n v="5"/>
    <s v="户外投放（非地产）"/>
    <s v="地铁"/>
    <s v="制作费用"/>
    <n v="59357"/>
    <d v="2018-03-01T00:00:00"/>
    <d v="2018-03-31T00:00:00"/>
    <s v="德高广告(上海)有限公司"/>
    <s v="10219Genr1804061"/>
    <m/>
    <m/>
  </r>
  <r>
    <x v="84"/>
    <s v="储凡"/>
    <x v="84"/>
    <s v="031898"/>
    <m/>
    <m/>
    <m/>
    <m/>
    <m/>
    <m/>
    <m/>
    <n v="0"/>
    <s v="否"/>
    <s v="是"/>
    <n v="63200"/>
    <m/>
    <m/>
    <m/>
    <m/>
    <m/>
    <m/>
    <m/>
    <m/>
    <m/>
    <m/>
    <m/>
    <m/>
    <s v="产品成本-广告营销服务费用"/>
    <s v="华东销售中心"/>
    <m/>
    <n v="0.17299999999999999"/>
    <n v="129"/>
    <s v="线下活动（非地产）"/>
    <s v="会场搭建及服务"/>
    <m/>
    <n v="63200"/>
    <d v="2018-03-13T00:00:00"/>
    <d v="2018-03-13T00:00:00"/>
    <s v="上海雷西广告有限公司"/>
    <s v="10219Genr1803045"/>
    <m/>
    <n v="0"/>
  </r>
  <r>
    <x v="85"/>
    <s v="植嘉麟"/>
    <x v="85"/>
    <s v="032038、032059、032508"/>
    <m/>
    <m/>
    <m/>
    <m/>
    <m/>
    <m/>
    <m/>
    <n v="0.19"/>
    <s v="否"/>
    <s v="是"/>
    <n v="568147"/>
    <m/>
    <m/>
    <m/>
    <m/>
    <m/>
    <m/>
    <m/>
    <m/>
    <m/>
    <m/>
    <m/>
    <m/>
    <s v="产品成本-广告营销服务费用"/>
    <s v="华南销售中心"/>
    <m/>
    <n v="0.45321916153846153"/>
    <n v="85"/>
    <s v="线上素材制作"/>
    <s v="视频拍摄"/>
    <s v="公司"/>
    <n v="100000"/>
    <d v="2018-03-01T00:00:00"/>
    <d v="2018-03-31T00:00:00"/>
    <s v="广州市想象文化传媒有限公司"/>
    <s v="10219Genr1804052"/>
    <m/>
    <n v="0"/>
  </r>
  <r>
    <x v="85"/>
    <s v="植嘉麟"/>
    <x v="85"/>
    <m/>
    <m/>
    <m/>
    <m/>
    <m/>
    <m/>
    <m/>
    <m/>
    <m/>
    <m/>
    <m/>
    <m/>
    <m/>
    <m/>
    <m/>
    <m/>
    <m/>
    <m/>
    <m/>
    <m/>
    <m/>
    <m/>
    <m/>
    <m/>
    <m/>
    <m/>
    <m/>
    <m/>
    <n v="129"/>
    <s v="线下活动（非地产）"/>
    <s v="会场搭建及服务"/>
    <m/>
    <n v="333400"/>
    <d v="2018-03-17T00:00:00"/>
    <d v="2018-03-17T00:00:00"/>
    <s v="广州燊易广告有限公司"/>
    <s v="10219Genr1804054"/>
    <m/>
    <m/>
  </r>
  <r>
    <x v="85"/>
    <s v="植嘉麟"/>
    <x v="85"/>
    <m/>
    <m/>
    <m/>
    <m/>
    <m/>
    <m/>
    <m/>
    <m/>
    <m/>
    <m/>
    <m/>
    <m/>
    <m/>
    <m/>
    <m/>
    <m/>
    <m/>
    <m/>
    <m/>
    <m/>
    <m/>
    <m/>
    <m/>
    <m/>
    <m/>
    <m/>
    <m/>
    <m/>
    <n v="128"/>
    <s v="线下活动（非地产）"/>
    <s v="场地租赁"/>
    <m/>
    <n v="116600"/>
    <d v="2018-03-17T00:00:00"/>
    <d v="2018-03-17T00:00:00"/>
    <s v="广州燊易广告有限公司"/>
    <s v="10219Genr1804054"/>
    <m/>
    <m/>
  </r>
  <r>
    <x v="85"/>
    <s v="植嘉麟"/>
    <x v="85"/>
    <m/>
    <m/>
    <m/>
    <m/>
    <m/>
    <m/>
    <m/>
    <m/>
    <m/>
    <m/>
    <m/>
    <m/>
    <m/>
    <m/>
    <m/>
    <m/>
    <m/>
    <m/>
    <m/>
    <m/>
    <m/>
    <m/>
    <m/>
    <m/>
    <m/>
    <m/>
    <m/>
    <m/>
    <n v="59"/>
    <s v="商品采购"/>
    <s v="礼品"/>
    <s v="严选礼品"/>
    <n v="18147"/>
    <d v="2018-03-01T00:00:00"/>
    <d v="2018-03-31T00:00:00"/>
    <s v="严选"/>
    <s v="102内采"/>
    <m/>
    <m/>
  </r>
  <r>
    <x v="86"/>
    <s v="王琦"/>
    <x v="86"/>
    <s v="031930"/>
    <m/>
    <m/>
    <m/>
    <m/>
    <m/>
    <m/>
    <m/>
    <n v="0.24"/>
    <s v="否"/>
    <s v="是"/>
    <n v="55000"/>
    <m/>
    <m/>
    <m/>
    <m/>
    <m/>
    <m/>
    <m/>
    <m/>
    <m/>
    <m/>
    <m/>
    <m/>
    <s v="产品成本-广告营销服务费用"/>
    <s v="华南销售中心"/>
    <m/>
    <n v="0.30630666666666662"/>
    <n v="129"/>
    <s v="线下活动（非地产）"/>
    <s v="会场搭建及服务"/>
    <m/>
    <n v="51000"/>
    <d v="2018-03-13T00:00:00"/>
    <d v="2018-03-13T00:00:00"/>
    <s v="冉十科技（北京）有限公司"/>
    <s v="10719Genr1804012"/>
    <m/>
    <n v="4000"/>
  </r>
  <r>
    <x v="87"/>
    <s v="李一飞"/>
    <x v="87"/>
    <s v="032021"/>
    <m/>
    <m/>
    <m/>
    <m/>
    <m/>
    <m/>
    <m/>
    <n v="0.16"/>
    <s v="否"/>
    <s v="是"/>
    <n v="100000"/>
    <m/>
    <m/>
    <m/>
    <m/>
    <m/>
    <m/>
    <m/>
    <m/>
    <m/>
    <m/>
    <m/>
    <m/>
    <s v="产品成本-广告营销服务费用"/>
    <s v="华北销售中心"/>
    <m/>
    <n v="0.34185999999999994"/>
    <n v="89"/>
    <s v="线上素材制作"/>
    <s v="直播"/>
    <s v="公司"/>
    <n v="67900"/>
    <d v="2018-03-18T00:00:00"/>
    <d v="2018-03-18T00:00:00"/>
    <s v="北京国士无双影视传媒有限公司"/>
    <s v="10219Genr1804053"/>
    <m/>
    <n v="32100"/>
  </r>
  <r>
    <x v="88"/>
    <s v="吕珊琴"/>
    <x v="88"/>
    <s v="031821"/>
    <m/>
    <m/>
    <m/>
    <m/>
    <m/>
    <m/>
    <m/>
    <n v="0.25"/>
    <s v="否"/>
    <s v="是"/>
    <n v="2800"/>
    <m/>
    <m/>
    <m/>
    <m/>
    <m/>
    <m/>
    <m/>
    <m/>
    <m/>
    <m/>
    <m/>
    <m/>
    <s v="产品成本-广告营销服务费用"/>
    <s v="华东销售中心"/>
    <m/>
    <n v="0.28781565656565655"/>
    <n v="91"/>
    <s v="线上素材制作"/>
    <s v="撰稿"/>
    <s v="个人"/>
    <n v="2800"/>
    <d v="2018-03-01T00:00:00"/>
    <d v="2018-03-31T00:00:00"/>
    <s v="庄潘雯"/>
    <s v="102无合同"/>
    <m/>
    <n v="0"/>
  </r>
  <r>
    <x v="89"/>
    <s v="张龙"/>
    <x v="89"/>
    <s v="031960、031824、031786、031667、031547"/>
    <m/>
    <m/>
    <m/>
    <m/>
    <m/>
    <m/>
    <m/>
    <n v="0.25"/>
    <s v="否"/>
    <s v="是"/>
    <n v="320000"/>
    <m/>
    <m/>
    <m/>
    <m/>
    <m/>
    <m/>
    <m/>
    <m/>
    <m/>
    <m/>
    <m/>
    <m/>
    <s v="产品成本-广告营销服务费用"/>
    <s v="华东销售中心"/>
    <m/>
    <n v="0.34211836935166995"/>
    <n v="67"/>
    <s v="线上传播（非地产）"/>
    <s v="KOL发稿"/>
    <s v="公司"/>
    <n v="309341"/>
    <d v="2018-03-15T00:00:00"/>
    <d v="2018-03-16T00:00:00"/>
    <s v="北京诺金文化传媒有限公司"/>
    <s v="10219Genr1803046"/>
    <m/>
    <n v="10659"/>
  </r>
  <r>
    <x v="90"/>
    <s v="植嘉麟"/>
    <x v="90"/>
    <s v="032124"/>
    <m/>
    <m/>
    <m/>
    <m/>
    <m/>
    <m/>
    <m/>
    <n v="0.26"/>
    <s v="否"/>
    <s v="是"/>
    <n v="14920.8"/>
    <m/>
    <m/>
    <m/>
    <m/>
    <m/>
    <m/>
    <m/>
    <m/>
    <m/>
    <m/>
    <m/>
    <m/>
    <s v="产品成本-广告营销服务费用"/>
    <s v="华南销售中心"/>
    <m/>
    <n v="0.32840011999999996"/>
    <n v="58"/>
    <s v="商品采购"/>
    <s v="礼品"/>
    <s v="味央礼品"/>
    <n v="12434"/>
    <d v="2018-03-01T00:00:00"/>
    <d v="2018-03-31T00:00:00"/>
    <s v="味央"/>
    <s v="105内采"/>
    <m/>
    <n v="2486.7999999999993"/>
  </r>
  <r>
    <x v="91"/>
    <s v="吕珊琴"/>
    <x v="91"/>
    <s v="031951"/>
    <m/>
    <m/>
    <m/>
    <m/>
    <m/>
    <m/>
    <m/>
    <n v="0.25"/>
    <s v="否"/>
    <s v="是"/>
    <n v="10600"/>
    <m/>
    <m/>
    <m/>
    <m/>
    <m/>
    <m/>
    <m/>
    <m/>
    <m/>
    <m/>
    <m/>
    <m/>
    <s v="产品成本-广告营销服务费用"/>
    <s v="华东销售中心"/>
    <m/>
    <n v="0.31670333333333334"/>
    <n v="89"/>
    <s v="线上素材制作"/>
    <s v="直播"/>
    <s v="公司"/>
    <n v="10600"/>
    <d v="2018-03-18T00:00:00"/>
    <d v="2018-03-18T00:00:00"/>
    <s v="上海润霖文化传媒有限公司"/>
    <s v="102无合同"/>
    <m/>
    <n v="0"/>
  </r>
  <r>
    <x v="92"/>
    <s v="徐彬"/>
    <x v="92"/>
    <s v="031959"/>
    <m/>
    <m/>
    <m/>
    <m/>
    <m/>
    <m/>
    <m/>
    <n v="0"/>
    <s v="否"/>
    <s v="是"/>
    <n v="800"/>
    <m/>
    <m/>
    <m/>
    <m/>
    <m/>
    <m/>
    <m/>
    <m/>
    <m/>
    <m/>
    <m/>
    <m/>
    <s v="产品成本-广告营销服务费用"/>
    <s v="华东销售中心"/>
    <m/>
    <n v="4.3239999999999994E-2"/>
    <n v="84"/>
    <s v="线上素材制作"/>
    <s v="视频拍摄"/>
    <s v="个人"/>
    <n v="800"/>
    <d v="2018-03-01T00:00:00"/>
    <d v="2018-03-31T00:00:00"/>
    <s v="黄庆"/>
    <s v="102无合同"/>
    <m/>
    <n v="0"/>
  </r>
  <r>
    <x v="93"/>
    <s v="付杨"/>
    <x v="93"/>
    <s v="032025"/>
    <m/>
    <m/>
    <m/>
    <m/>
    <m/>
    <m/>
    <m/>
    <n v="0"/>
    <s v="否"/>
    <s v="是"/>
    <n v="34000"/>
    <m/>
    <m/>
    <m/>
    <m/>
    <m/>
    <m/>
    <m/>
    <m/>
    <m/>
    <m/>
    <m/>
    <m/>
    <s v="产品成本-广告营销服务费用"/>
    <s v="华北销售中心"/>
    <m/>
    <n v="7.1178571428571438E-2"/>
    <n v="92"/>
    <s v="线上素材制作"/>
    <s v="撰稿"/>
    <s v="公司"/>
    <n v="16000"/>
    <d v="2018-03-01T00:00:00"/>
    <d v="2018-03-31T00:00:00"/>
    <s v="北京爱梦林文化传媒有限公司"/>
    <s v="102无合同"/>
    <m/>
    <n v="0"/>
  </r>
  <r>
    <x v="93"/>
    <s v="付杨"/>
    <x v="93"/>
    <m/>
    <m/>
    <m/>
    <m/>
    <m/>
    <m/>
    <m/>
    <m/>
    <m/>
    <m/>
    <m/>
    <m/>
    <m/>
    <m/>
    <m/>
    <m/>
    <m/>
    <m/>
    <m/>
    <m/>
    <m/>
    <m/>
    <m/>
    <m/>
    <m/>
    <m/>
    <m/>
    <m/>
    <n v="91"/>
    <s v="线上素材制作"/>
    <s v="撰稿"/>
    <s v="个人"/>
    <n v="18000"/>
    <d v="2018-03-01T00:00:00"/>
    <d v="2018-03-31T00:00:00"/>
    <s v="北京易美广告有限公司"/>
    <s v="102无合同"/>
    <m/>
    <m/>
  </r>
  <r>
    <x v="94"/>
    <s v="徐梦娟"/>
    <x v="94"/>
    <s v="031464、031577、031583、031294、032118、031810、031718、031901、031668"/>
    <m/>
    <m/>
    <m/>
    <m/>
    <m/>
    <m/>
    <m/>
    <n v="0.26"/>
    <s v="否"/>
    <s v="是"/>
    <n v="880000"/>
    <m/>
    <m/>
    <m/>
    <m/>
    <m/>
    <m/>
    <m/>
    <m/>
    <m/>
    <m/>
    <m/>
    <m/>
    <s v="产品成本-广告营销服务费用"/>
    <s v="华北销售中心"/>
    <m/>
    <n v="0.34787407025002531"/>
    <n v="67"/>
    <s v="线上传播（非地产）"/>
    <s v="KOL发稿"/>
    <s v="公司"/>
    <n v="880000"/>
    <d v="2018-03-01T00:00:00"/>
    <d v="2018-03-31T00:00:00"/>
    <s v="宜春志普科技技术咨询有限公司"/>
    <s v="10219Genr1806105"/>
    <m/>
    <n v="0"/>
  </r>
  <r>
    <x v="95"/>
    <s v="周倩云"/>
    <x v="95"/>
    <s v="032199"/>
    <m/>
    <m/>
    <m/>
    <m/>
    <m/>
    <m/>
    <m/>
    <n v="0.26"/>
    <s v="是"/>
    <s v="是"/>
    <n v="100000"/>
    <m/>
    <m/>
    <m/>
    <m/>
    <m/>
    <m/>
    <m/>
    <m/>
    <m/>
    <m/>
    <m/>
    <m/>
    <s v="产品成本-广告营销服务费用"/>
    <s v="华东销售中心"/>
    <m/>
    <n v="0.34078107995846313"/>
    <n v="67"/>
    <s v="线上传播（非地产）"/>
    <s v="KOL发稿"/>
    <s v="公司"/>
    <n v="23479"/>
    <d v="2018-04-01T00:00:00"/>
    <d v="2018-04-30T00:00:00"/>
    <s v="绵阳市兵法信息技术有限公司"/>
    <s v="12019Genr1805066"/>
    <s v="“广告行业”“营销界”"/>
    <n v="6921"/>
  </r>
  <r>
    <x v="95"/>
    <s v="周倩云"/>
    <x v="95"/>
    <m/>
    <m/>
    <m/>
    <m/>
    <m/>
    <m/>
    <m/>
    <m/>
    <m/>
    <m/>
    <m/>
    <m/>
    <m/>
    <m/>
    <m/>
    <m/>
    <m/>
    <m/>
    <m/>
    <m/>
    <m/>
    <m/>
    <m/>
    <m/>
    <m/>
    <m/>
    <m/>
    <m/>
    <n v="79"/>
    <s v="线上素材制作"/>
    <s v="H5制作"/>
    <m/>
    <n v="69600"/>
    <d v="2018-04-01T00:00:00"/>
    <d v="2018-04-30T00:00:00"/>
    <s v="北京凝聚众智营销策划有限公司"/>
    <s v="10219Genr1806108"/>
    <m/>
    <m/>
  </r>
  <r>
    <x v="96"/>
    <s v="赖沛健"/>
    <x v="96"/>
    <s v="031737、032255"/>
    <m/>
    <m/>
    <m/>
    <m/>
    <m/>
    <m/>
    <m/>
    <n v="0.26"/>
    <s v="否"/>
    <s v="是"/>
    <n v="230000"/>
    <m/>
    <m/>
    <m/>
    <m/>
    <m/>
    <m/>
    <m/>
    <m/>
    <m/>
    <m/>
    <m/>
    <m/>
    <s v="产品成本-广告营销服务费用"/>
    <s v="华北销售中心"/>
    <m/>
    <n v="0.40478962434617211"/>
    <n v="91"/>
    <s v="线上素材制作"/>
    <s v="撰稿"/>
    <s v="个人"/>
    <n v="2300"/>
    <d v="2018-04-01T00:00:00"/>
    <d v="2018-04-30T00:00:00"/>
    <s v="王晨旭"/>
    <s v="107"/>
    <m/>
    <n v="2940"/>
  </r>
  <r>
    <x v="96"/>
    <s v="赖沛健"/>
    <x v="96"/>
    <m/>
    <m/>
    <m/>
    <m/>
    <m/>
    <m/>
    <m/>
    <m/>
    <m/>
    <m/>
    <m/>
    <m/>
    <m/>
    <m/>
    <m/>
    <m/>
    <m/>
    <m/>
    <m/>
    <m/>
    <m/>
    <m/>
    <m/>
    <m/>
    <m/>
    <m/>
    <m/>
    <m/>
    <n v="129"/>
    <s v="线下活动（非地产）"/>
    <s v="会场搭建及服务"/>
    <m/>
    <n v="207360"/>
    <d v="2018-04-07T00:00:00"/>
    <d v="2018-04-07T00:00:00"/>
    <s v="广州燊易广告有限公司"/>
    <s v="107"/>
    <m/>
    <m/>
  </r>
  <r>
    <x v="96"/>
    <s v="赖沛健"/>
    <x v="96"/>
    <m/>
    <m/>
    <m/>
    <m/>
    <m/>
    <m/>
    <m/>
    <m/>
    <m/>
    <m/>
    <m/>
    <m/>
    <m/>
    <m/>
    <m/>
    <m/>
    <m/>
    <m/>
    <m/>
    <m/>
    <m/>
    <m/>
    <m/>
    <m/>
    <m/>
    <m/>
    <m/>
    <m/>
    <n v="128"/>
    <s v="线下活动（非地产）"/>
    <s v="场地租赁"/>
    <m/>
    <n v="17400"/>
    <d v="2018-04-07T00:00:00"/>
    <d v="2018-04-07T00:00:00"/>
    <s v="广州燊易广告有限公司"/>
    <s v="107"/>
    <m/>
    <m/>
  </r>
  <r>
    <x v="97"/>
    <s v="黄威"/>
    <x v="97"/>
    <s v="032141"/>
    <m/>
    <m/>
    <m/>
    <m/>
    <m/>
    <m/>
    <m/>
    <n v="0.26"/>
    <s v="否"/>
    <s v="是"/>
    <n v="22195.599999999999"/>
    <m/>
    <m/>
    <m/>
    <m/>
    <m/>
    <m/>
    <m/>
    <m/>
    <m/>
    <m/>
    <m/>
    <m/>
    <s v="产品成本-广告营销服务费用"/>
    <s v="华南销售中心"/>
    <m/>
    <n v="0.33057513475177308"/>
    <n v="54"/>
    <s v="商品采购"/>
    <s v="活动物料"/>
    <s v="其他物料"/>
    <n v="3437.5"/>
    <d v="2018-02-01T00:00:00"/>
    <d v="2018-03-31T00:00:00"/>
    <s v="广州采蓝广告有限公司"/>
    <s v="102无合同"/>
    <m/>
    <n v="102.39999999999782"/>
  </r>
  <r>
    <x v="97"/>
    <s v="黄威"/>
    <x v="97"/>
    <m/>
    <m/>
    <m/>
    <m/>
    <m/>
    <m/>
    <m/>
    <m/>
    <m/>
    <m/>
    <m/>
    <m/>
    <m/>
    <m/>
    <m/>
    <m/>
    <m/>
    <m/>
    <m/>
    <m/>
    <m/>
    <m/>
    <m/>
    <m/>
    <m/>
    <m/>
    <m/>
    <m/>
    <n v="54"/>
    <s v="商品采购"/>
    <s v="活动物料"/>
    <s v="其他物料"/>
    <n v="16855.7"/>
    <d v="2018-02-01T00:00:00"/>
    <d v="2018-03-31T00:00:00"/>
    <s v="上海耀宇广告传媒有限公司"/>
    <s v="102无合同"/>
    <m/>
    <m/>
  </r>
  <r>
    <x v="97"/>
    <s v="黄威"/>
    <x v="97"/>
    <m/>
    <m/>
    <m/>
    <m/>
    <m/>
    <m/>
    <m/>
    <m/>
    <m/>
    <m/>
    <m/>
    <m/>
    <m/>
    <m/>
    <m/>
    <m/>
    <m/>
    <m/>
    <m/>
    <m/>
    <m/>
    <m/>
    <m/>
    <m/>
    <m/>
    <m/>
    <m/>
    <m/>
    <n v="54"/>
    <s v="商品采购"/>
    <s v="活动物料"/>
    <s v="其他物料"/>
    <n v="1800"/>
    <d v="2018-02-01T00:00:00"/>
    <d v="2018-03-31T00:00:00"/>
    <s v="北京诺金文化传媒有限公司"/>
    <s v="102无合同"/>
    <m/>
    <m/>
  </r>
  <r>
    <x v="98"/>
    <s v="储凡"/>
    <x v="98"/>
    <s v="032017"/>
    <m/>
    <m/>
    <m/>
    <m/>
    <m/>
    <m/>
    <m/>
    <n v="0.25"/>
    <s v="否"/>
    <s v="是"/>
    <n v="56000"/>
    <m/>
    <m/>
    <m/>
    <m/>
    <m/>
    <m/>
    <m/>
    <m/>
    <m/>
    <m/>
    <m/>
    <m/>
    <s v="产品成本-广告营销服务费用"/>
    <s v="华东销售中心"/>
    <m/>
    <n v="0.35363596491228066"/>
    <n v="85"/>
    <s v="线上素材制作"/>
    <s v="视频拍摄"/>
    <s v="公司"/>
    <n v="52410"/>
    <d v="2018-03-01T00:00:00"/>
    <d v="2018-03-23T00:00:00"/>
    <s v="北京诺金文化传媒有限公司"/>
    <s v="10719Genr1804013"/>
    <s v="公开课视频制作"/>
    <n v="3590"/>
  </r>
  <r>
    <x v="99"/>
    <s v="吕珊琴"/>
    <x v="99"/>
    <s v="030861、031821、032489"/>
    <m/>
    <m/>
    <m/>
    <m/>
    <m/>
    <m/>
    <m/>
    <n v="0.25"/>
    <s v="是"/>
    <s v="是"/>
    <n v="1340000"/>
    <m/>
    <m/>
    <m/>
    <m/>
    <m/>
    <m/>
    <m/>
    <m/>
    <m/>
    <m/>
    <m/>
    <m/>
    <s v="产品成本-广告营销服务费用"/>
    <s v="华东销售中心"/>
    <m/>
    <n v="0.49925915055946163"/>
    <n v="130"/>
    <s v="线下活动（非地产）"/>
    <s v="活动报批"/>
    <m/>
    <n v="11600"/>
    <d v="2018-05-06T00:00:00"/>
    <d v="2018-08-02T00:00:00"/>
    <s v="广州燊易广告有限公司"/>
    <s v="10719Genr1805023"/>
    <m/>
    <n v="0"/>
  </r>
  <r>
    <x v="99"/>
    <s v="吕珊琴"/>
    <x v="99"/>
    <m/>
    <m/>
    <m/>
    <m/>
    <m/>
    <m/>
    <m/>
    <m/>
    <m/>
    <m/>
    <m/>
    <m/>
    <m/>
    <m/>
    <m/>
    <m/>
    <m/>
    <m/>
    <m/>
    <m/>
    <m/>
    <m/>
    <m/>
    <m/>
    <m/>
    <m/>
    <m/>
    <m/>
    <n v="128"/>
    <s v="线下活动（非地产）"/>
    <s v="场地租赁"/>
    <m/>
    <n v="301600"/>
    <d v="2018-05-06T00:00:00"/>
    <d v="2018-08-02T00:00:00"/>
    <s v="广州燊易广告有限公司"/>
    <s v="10719Genr1805023"/>
    <m/>
    <m/>
  </r>
  <r>
    <x v="99"/>
    <s v="吕珊琴"/>
    <x v="99"/>
    <m/>
    <m/>
    <m/>
    <m/>
    <m/>
    <m/>
    <m/>
    <m/>
    <m/>
    <m/>
    <m/>
    <m/>
    <m/>
    <m/>
    <m/>
    <m/>
    <m/>
    <m/>
    <m/>
    <m/>
    <m/>
    <m/>
    <m/>
    <m/>
    <m/>
    <m/>
    <m/>
    <m/>
    <n v="21"/>
    <s v="明星/嘉宾邀请"/>
    <s v="嘉宾邀请"/>
    <m/>
    <n v="343360"/>
    <d v="2018-05-06T00:00:00"/>
    <d v="2018-08-02T00:00:00"/>
    <s v="广州燊易广告有限公司"/>
    <s v="10719Genr1805023"/>
    <s v="12站，每站主厨及嘉宾"/>
    <m/>
  </r>
  <r>
    <x v="99"/>
    <s v="吕珊琴"/>
    <x v="99"/>
    <m/>
    <m/>
    <m/>
    <m/>
    <m/>
    <m/>
    <m/>
    <m/>
    <m/>
    <m/>
    <m/>
    <m/>
    <m/>
    <m/>
    <m/>
    <m/>
    <m/>
    <m/>
    <m/>
    <m/>
    <m/>
    <m/>
    <m/>
    <m/>
    <m/>
    <m/>
    <m/>
    <m/>
    <n v="129"/>
    <s v="线下活动（非地产）"/>
    <s v="会场搭建及服务"/>
    <m/>
    <n v="396087.12"/>
    <d v="2018-05-06T00:00:00"/>
    <d v="2018-08-02T00:00:00"/>
    <s v="广州燊易广告有限公司"/>
    <s v="10719Genr1805023"/>
    <s v="12站活动费用"/>
    <m/>
  </r>
  <r>
    <x v="99"/>
    <s v="吕珊琴"/>
    <x v="99"/>
    <m/>
    <m/>
    <m/>
    <m/>
    <m/>
    <m/>
    <m/>
    <m/>
    <m/>
    <m/>
    <m/>
    <m/>
    <m/>
    <m/>
    <m/>
    <m/>
    <m/>
    <m/>
    <m/>
    <m/>
    <m/>
    <m/>
    <m/>
    <m/>
    <m/>
    <m/>
    <m/>
    <m/>
    <n v="54"/>
    <s v="商品采购"/>
    <s v="活动物料"/>
    <s v="其他物料"/>
    <n v="287352.88"/>
    <d v="2018-05-06T00:00:00"/>
    <d v="2018-08-02T00:00:00"/>
    <s v="广州燊易广告有限公司"/>
    <s v="10719Genr1805023"/>
    <s v="房车改造费用"/>
    <m/>
  </r>
  <r>
    <x v="100"/>
    <s v="徐放"/>
    <x v="100"/>
    <s v="032548"/>
    <m/>
    <m/>
    <m/>
    <m/>
    <m/>
    <m/>
    <m/>
    <n v="0.25"/>
    <s v="否"/>
    <s v="是"/>
    <n v="120000"/>
    <m/>
    <m/>
    <m/>
    <m/>
    <m/>
    <m/>
    <m/>
    <m/>
    <m/>
    <m/>
    <m/>
    <m/>
    <s v="产品成本-广告营销服务费用"/>
    <s v="华南销售中心"/>
    <m/>
    <n v="0.33163879736408564"/>
    <n v="27"/>
    <s v="明星/嘉宾邀请"/>
    <s v="李锐"/>
    <m/>
    <n v="103360"/>
    <d v="2018-04-14T00:00:00"/>
    <d v="2018-04-14T00:00:00"/>
    <s v="北京诺金文化传媒有限公司"/>
    <s v="10219Genr1804058"/>
    <m/>
    <n v="16640"/>
  </r>
  <r>
    <x v="101"/>
    <s v="李一飞"/>
    <x v="101"/>
    <s v="032897"/>
    <m/>
    <m/>
    <m/>
    <m/>
    <m/>
    <m/>
    <m/>
    <n v="0.22"/>
    <s v="否"/>
    <s v="否"/>
    <n v="1510000"/>
    <m/>
    <m/>
    <m/>
    <m/>
    <m/>
    <m/>
    <m/>
    <m/>
    <m/>
    <m/>
    <m/>
    <m/>
    <s v="产品成本-广告营销服务费用"/>
    <s v="华北销售中心"/>
    <m/>
    <n v="0.64961600000000008"/>
    <n v="29"/>
    <s v="明星/嘉宾邀请"/>
    <s v="卢正雨"/>
    <m/>
    <n v="200000"/>
    <d v="2018-05-12T00:00:00"/>
    <d v="2018-05-12T00:00:00"/>
    <s v="上海卢正雨影视文化工作室"/>
    <s v="107"/>
    <m/>
    <n v="0"/>
  </r>
  <r>
    <x v="101"/>
    <s v="李一飞"/>
    <x v="101"/>
    <m/>
    <m/>
    <m/>
    <m/>
    <m/>
    <m/>
    <m/>
    <m/>
    <m/>
    <m/>
    <m/>
    <m/>
    <m/>
    <m/>
    <m/>
    <m/>
    <m/>
    <m/>
    <m/>
    <m/>
    <m/>
    <m/>
    <m/>
    <m/>
    <m/>
    <m/>
    <m/>
    <m/>
    <n v="17"/>
    <s v="明星/嘉宾邀请"/>
    <s v="陈正飞"/>
    <m/>
    <n v="110000"/>
    <d v="2018-05-12T00:00:00"/>
    <d v="2018-05-12T00:00:00"/>
    <s v="浙江飞驰影视传媒有限公司"/>
    <s v="10719Genr1804016"/>
    <m/>
    <m/>
  </r>
  <r>
    <x v="101"/>
    <s v="李一飞"/>
    <x v="101"/>
    <m/>
    <m/>
    <m/>
    <m/>
    <m/>
    <m/>
    <m/>
    <m/>
    <m/>
    <m/>
    <m/>
    <m/>
    <m/>
    <m/>
    <m/>
    <m/>
    <m/>
    <m/>
    <m/>
    <m/>
    <m/>
    <m/>
    <m/>
    <m/>
    <m/>
    <m/>
    <m/>
    <m/>
    <n v="26"/>
    <s v="明星/嘉宾邀请"/>
    <s v="李乐皓"/>
    <m/>
    <n v="300000"/>
    <d v="2018-05-12T00:00:00"/>
    <d v="2018-05-12T00:00:00"/>
    <s v="上海洪兴信息科技有限公司"/>
    <s v="10719Genr1804018"/>
    <m/>
    <m/>
  </r>
  <r>
    <x v="101"/>
    <s v="李一飞"/>
    <x v="101"/>
    <m/>
    <m/>
    <m/>
    <m/>
    <m/>
    <m/>
    <m/>
    <m/>
    <m/>
    <m/>
    <m/>
    <m/>
    <m/>
    <m/>
    <m/>
    <m/>
    <m/>
    <m/>
    <m/>
    <m/>
    <m/>
    <m/>
    <m/>
    <m/>
    <m/>
    <m/>
    <m/>
    <m/>
    <n v="44"/>
    <s v="明星/嘉宾邀请"/>
    <s v="吴晓波"/>
    <m/>
    <n v="400000"/>
    <d v="2018-05-22T00:00:00"/>
    <d v="2018-05-22T00:00:00"/>
    <s v="北京乐幕传媒科技有限公司"/>
    <s v="102"/>
    <m/>
    <m/>
  </r>
  <r>
    <x v="101"/>
    <s v="李一飞"/>
    <x v="101"/>
    <m/>
    <m/>
    <m/>
    <m/>
    <m/>
    <m/>
    <m/>
    <m/>
    <m/>
    <m/>
    <m/>
    <m/>
    <m/>
    <m/>
    <m/>
    <m/>
    <m/>
    <m/>
    <m/>
    <m/>
    <m/>
    <m/>
    <m/>
    <m/>
    <m/>
    <m/>
    <m/>
    <m/>
    <n v="16"/>
    <s v="明星/嘉宾邀请"/>
    <s v="陈铭"/>
    <m/>
    <n v="100000"/>
    <d v="2018-05-22T00:00:00"/>
    <d v="2018-05-22T00:00:00"/>
    <s v="北京泽润传媒科技有限公司"/>
    <s v="102"/>
    <m/>
    <m/>
  </r>
  <r>
    <x v="101"/>
    <s v="李一飞"/>
    <x v="101"/>
    <m/>
    <m/>
    <m/>
    <m/>
    <m/>
    <m/>
    <m/>
    <m/>
    <m/>
    <m/>
    <m/>
    <m/>
    <m/>
    <m/>
    <m/>
    <m/>
    <m/>
    <m/>
    <m/>
    <m/>
    <m/>
    <m/>
    <m/>
    <m/>
    <m/>
    <m/>
    <m/>
    <m/>
    <n v="128"/>
    <s v="线下活动（非地产）"/>
    <s v="场地租赁"/>
    <m/>
    <n v="90000"/>
    <d v="2018-05-12T00:00:00"/>
    <d v="2018-05-13T00:00:00"/>
    <s v="北京安特维奥文化交流咨询有限公司"/>
    <s v="10719Genr1808021"/>
    <m/>
    <m/>
  </r>
  <r>
    <x v="101"/>
    <s v="李一飞"/>
    <x v="101"/>
    <m/>
    <m/>
    <m/>
    <m/>
    <m/>
    <m/>
    <m/>
    <m/>
    <m/>
    <m/>
    <m/>
    <m/>
    <m/>
    <m/>
    <m/>
    <m/>
    <m/>
    <m/>
    <m/>
    <m/>
    <m/>
    <m/>
    <m/>
    <m/>
    <m/>
    <m/>
    <m/>
    <m/>
    <n v="129"/>
    <s v="线下活动（非地产）"/>
    <s v="会场搭建及服务"/>
    <m/>
    <n v="280000"/>
    <d v="2018-05-12T00:00:00"/>
    <d v="2018-05-12T00:00:00"/>
    <s v="北京诺金文化传媒有限公司"/>
    <s v="107"/>
    <m/>
    <m/>
  </r>
  <r>
    <x v="101"/>
    <s v="李一飞"/>
    <x v="101"/>
    <m/>
    <m/>
    <m/>
    <m/>
    <m/>
    <m/>
    <m/>
    <m/>
    <m/>
    <m/>
    <m/>
    <m/>
    <m/>
    <m/>
    <m/>
    <m/>
    <m/>
    <m/>
    <m/>
    <m/>
    <m/>
    <m/>
    <m/>
    <m/>
    <m/>
    <m/>
    <m/>
    <m/>
    <n v="85"/>
    <s v="线上素材制作"/>
    <s v="视频拍摄"/>
    <s v="公司"/>
    <n v="30000"/>
    <d v="2018-05-01T00:00:00"/>
    <d v="2018-05-12T00:00:00"/>
    <s v="北京诺金文化传媒有限公司"/>
    <s v="107"/>
    <m/>
    <m/>
  </r>
  <r>
    <x v="102"/>
    <s v="孙昊辉"/>
    <x v="102"/>
    <s v="034422"/>
    <m/>
    <m/>
    <m/>
    <m/>
    <m/>
    <m/>
    <m/>
    <n v="0.26"/>
    <s v="是"/>
    <s v="是"/>
    <n v="3800000"/>
    <m/>
    <m/>
    <m/>
    <m/>
    <m/>
    <m/>
    <m/>
    <m/>
    <m/>
    <m/>
    <m/>
    <m/>
    <s v="产品成本-广告营销服务费用"/>
    <s v="华东销售中心"/>
    <m/>
    <n v="0.6357484782905205"/>
    <n v="37"/>
    <s v="明星/嘉宾邀请"/>
    <s v="苏恋雅"/>
    <m/>
    <n v="600000"/>
    <d v="2018-09-12T00:00:00"/>
    <d v="2018-09-12T00:00:00"/>
    <s v="上海欢影文化传播有限公司"/>
    <s v="10219Genr1809176"/>
    <m/>
    <n v="11270.100000000093"/>
  </r>
  <r>
    <x v="102"/>
    <s v="孙昊辉"/>
    <x v="102"/>
    <m/>
    <m/>
    <m/>
    <m/>
    <m/>
    <m/>
    <m/>
    <m/>
    <m/>
    <m/>
    <m/>
    <m/>
    <m/>
    <m/>
    <m/>
    <m/>
    <m/>
    <m/>
    <m/>
    <m/>
    <m/>
    <m/>
    <m/>
    <m/>
    <m/>
    <m/>
    <m/>
    <m/>
    <n v="38"/>
    <s v="明星/嘉宾邀请"/>
    <s v="王琳凯"/>
    <m/>
    <n v="2050000"/>
    <d v="2018-09-13T00:00:00"/>
    <d v="2018-09-13T00:00:00"/>
    <s v="北京汉迪文化传媒有限公司"/>
    <s v="102"/>
    <m/>
    <m/>
  </r>
  <r>
    <x v="102"/>
    <s v="孙昊辉"/>
    <x v="102"/>
    <m/>
    <m/>
    <m/>
    <m/>
    <m/>
    <m/>
    <m/>
    <m/>
    <m/>
    <m/>
    <m/>
    <m/>
    <m/>
    <m/>
    <m/>
    <m/>
    <m/>
    <m/>
    <m/>
    <m/>
    <m/>
    <m/>
    <m/>
    <m/>
    <m/>
    <m/>
    <m/>
    <m/>
    <n v="37"/>
    <s v="明星/嘉宾邀请"/>
    <s v="苏恋雅"/>
    <m/>
    <n v="1584"/>
    <d v="2018-09-13T00:00:00"/>
    <d v="2018-09-13T00:00:00"/>
    <s v="打车费及租车费"/>
    <s v="102"/>
    <m/>
    <m/>
  </r>
  <r>
    <x v="102"/>
    <s v="孙昊辉"/>
    <x v="102"/>
    <m/>
    <m/>
    <m/>
    <m/>
    <m/>
    <m/>
    <m/>
    <m/>
    <m/>
    <m/>
    <m/>
    <m/>
    <m/>
    <m/>
    <m/>
    <m/>
    <m/>
    <m/>
    <m/>
    <m/>
    <m/>
    <m/>
    <m/>
    <m/>
    <m/>
    <m/>
    <m/>
    <m/>
    <n v="38"/>
    <s v="明星/嘉宾邀请"/>
    <s v="王琳凯"/>
    <m/>
    <n v="1500"/>
    <d v="2018-09-13T00:00:00"/>
    <d v="2018-09-13T00:00:00"/>
    <s v="中国平安财产保险股份有限公司上海分公司"/>
    <s v="102无合同"/>
    <m/>
    <m/>
  </r>
  <r>
    <x v="102"/>
    <s v="孙昊辉"/>
    <x v="102"/>
    <m/>
    <m/>
    <m/>
    <m/>
    <m/>
    <m/>
    <m/>
    <m/>
    <m/>
    <m/>
    <m/>
    <m/>
    <m/>
    <m/>
    <m/>
    <m/>
    <m/>
    <m/>
    <m/>
    <m/>
    <m/>
    <m/>
    <m/>
    <m/>
    <m/>
    <m/>
    <m/>
    <m/>
    <n v="85"/>
    <s v="线上素材制作"/>
    <s v="视频拍摄"/>
    <s v="公司"/>
    <n v="468000"/>
    <d v="2018-09-15T00:00:00"/>
    <d v="2018-10-15T00:00:00"/>
    <s v="威普视觉文化传媒（北京）有限公司"/>
    <s v="102"/>
    <m/>
    <m/>
  </r>
  <r>
    <x v="102"/>
    <s v="孙昊辉"/>
    <x v="102"/>
    <m/>
    <m/>
    <m/>
    <m/>
    <m/>
    <m/>
    <m/>
    <m/>
    <m/>
    <m/>
    <m/>
    <m/>
    <m/>
    <m/>
    <m/>
    <m/>
    <m/>
    <m/>
    <m/>
    <m/>
    <m/>
    <m/>
    <m/>
    <m/>
    <m/>
    <m/>
    <m/>
    <m/>
    <n v="128"/>
    <s v="线下活动（非地产）"/>
    <s v="场地租赁"/>
    <m/>
    <n v="140000"/>
    <d v="2018-10-13T00:00:00"/>
    <d v="2018-10-14T00:00:00"/>
    <s v="杭州龙翔商业发展有限公司湖滨分公司"/>
    <s v="107"/>
    <m/>
    <m/>
  </r>
  <r>
    <x v="102"/>
    <s v="孙昊辉"/>
    <x v="102"/>
    <m/>
    <m/>
    <m/>
    <m/>
    <m/>
    <m/>
    <m/>
    <m/>
    <m/>
    <m/>
    <m/>
    <m/>
    <m/>
    <m/>
    <m/>
    <m/>
    <m/>
    <m/>
    <m/>
    <m/>
    <m/>
    <m/>
    <m/>
    <m/>
    <m/>
    <m/>
    <m/>
    <m/>
    <n v="130"/>
    <s v="线下活动（非地产）"/>
    <s v="活动报批"/>
    <m/>
    <n v="520200"/>
    <d v="2018-10-13T00:00:00"/>
    <d v="2018-10-14T00:00:00"/>
    <s v="北京诺金文化传媒有限公司"/>
    <s v="107"/>
    <m/>
    <m/>
  </r>
  <r>
    <x v="102"/>
    <s v="孙昊辉"/>
    <x v="102"/>
    <m/>
    <m/>
    <m/>
    <m/>
    <m/>
    <m/>
    <m/>
    <m/>
    <m/>
    <m/>
    <m/>
    <m/>
    <m/>
    <m/>
    <m/>
    <m/>
    <m/>
    <m/>
    <m/>
    <m/>
    <m/>
    <m/>
    <m/>
    <m/>
    <m/>
    <m/>
    <m/>
    <m/>
    <n v="59"/>
    <s v="商品采购"/>
    <s v="礼品"/>
    <s v="严选礼品"/>
    <n v="7445.9000000000005"/>
    <d v="2018-10-13T00:00:00"/>
    <d v="2018-10-14T00:00:00"/>
    <s v="严选"/>
    <s v="107"/>
    <s v="严选礼品"/>
    <m/>
  </r>
  <r>
    <x v="103"/>
    <s v="李莉"/>
    <x v="103"/>
    <s v="034349"/>
    <m/>
    <m/>
    <m/>
    <m/>
    <m/>
    <m/>
    <m/>
    <n v="0"/>
    <s v="否"/>
    <s v="是"/>
    <n v="493550"/>
    <m/>
    <m/>
    <m/>
    <m/>
    <m/>
    <m/>
    <m/>
    <m/>
    <m/>
    <m/>
    <m/>
    <m/>
    <s v="产品成本-广告营销服务费用"/>
    <s v="华南销售中心"/>
    <m/>
    <n v="0.36803333333333332"/>
    <n v="128"/>
    <s v="线下活动（非地产）"/>
    <s v="场地租赁"/>
    <m/>
    <n v="24720"/>
    <d v="2018-09-16T00:00:00"/>
    <d v="2018-09-16T00:00:00"/>
    <s v="广州市锐风公关顾问有限公司"/>
    <s v="107"/>
    <m/>
    <n v="8830"/>
  </r>
  <r>
    <x v="103"/>
    <s v="李莉"/>
    <x v="103"/>
    <m/>
    <m/>
    <m/>
    <m/>
    <m/>
    <m/>
    <m/>
    <m/>
    <m/>
    <m/>
    <m/>
    <m/>
    <m/>
    <m/>
    <m/>
    <m/>
    <m/>
    <m/>
    <m/>
    <m/>
    <m/>
    <m/>
    <m/>
    <m/>
    <m/>
    <m/>
    <m/>
    <m/>
    <n v="128"/>
    <s v="线下活动（非地产）"/>
    <s v="场地租赁"/>
    <m/>
    <n v="90000"/>
    <d v="2018-09-04T00:00:00"/>
    <d v="2018-09-04T00:00:00"/>
    <s v="开世艺商业管理（武汉）有限公司"/>
    <s v="10719Genr1809061"/>
    <m/>
    <m/>
  </r>
  <r>
    <x v="103"/>
    <s v="李莉"/>
    <x v="103"/>
    <m/>
    <m/>
    <m/>
    <m/>
    <m/>
    <m/>
    <m/>
    <m/>
    <m/>
    <m/>
    <m/>
    <m/>
    <m/>
    <m/>
    <m/>
    <m/>
    <m/>
    <m/>
    <m/>
    <m/>
    <m/>
    <m/>
    <m/>
    <m/>
    <s v="产品成本-广告营销服务费用"/>
    <s v="华南销售中心"/>
    <m/>
    <m/>
    <n v="129"/>
    <s v="线下活动（非地产）"/>
    <s v="会场搭建及服务"/>
    <m/>
    <n v="370000"/>
    <d v="2018-08-21T00:00:00"/>
    <d v="2018-08-21T00:00:00"/>
    <s v="北京诺金文化传媒有限公司"/>
    <s v="107"/>
    <m/>
    <m/>
  </r>
  <r>
    <x v="104"/>
    <s v="朱力"/>
    <x v="104"/>
    <s v="032782、034264"/>
    <m/>
    <m/>
    <m/>
    <m/>
    <m/>
    <m/>
    <m/>
    <n v="0.17"/>
    <s v="是"/>
    <s v="是"/>
    <n v="834000"/>
    <m/>
    <m/>
    <m/>
    <m/>
    <m/>
    <m/>
    <m/>
    <m/>
    <m/>
    <m/>
    <m/>
    <m/>
    <s v="产品成本-广告营销服务费用"/>
    <s v="华东销售中心"/>
    <m/>
    <n v="0.34960000000000002"/>
    <n v="128"/>
    <s v="线下活动（非地产）"/>
    <s v="场地租赁"/>
    <m/>
    <n v="190800"/>
    <d v="2018-08-21T00:00:00"/>
    <d v="2018-09-29T00:00:00"/>
    <s v="北京翔辰文化发展有限公司"/>
    <s v="10519Genr1809049"/>
    <m/>
    <n v="9230"/>
  </r>
  <r>
    <x v="104"/>
    <s v="朱力"/>
    <x v="104"/>
    <m/>
    <m/>
    <m/>
    <m/>
    <m/>
    <m/>
    <m/>
    <m/>
    <m/>
    <m/>
    <m/>
    <m/>
    <m/>
    <m/>
    <m/>
    <m/>
    <m/>
    <m/>
    <m/>
    <m/>
    <m/>
    <m/>
    <m/>
    <m/>
    <m/>
    <m/>
    <m/>
    <m/>
    <n v="67"/>
    <s v="线上传播（非地产）"/>
    <s v="KOL发稿"/>
    <s v="公司"/>
    <n v="37000"/>
    <d v="2018-08-21T00:00:00"/>
    <d v="2018-09-29T00:00:00"/>
    <s v="北京金狐互动公关顾问有限公司"/>
    <s v="105"/>
    <m/>
    <m/>
  </r>
  <r>
    <x v="104"/>
    <s v="朱力"/>
    <x v="104"/>
    <m/>
    <m/>
    <m/>
    <m/>
    <m/>
    <m/>
    <m/>
    <m/>
    <m/>
    <m/>
    <m/>
    <m/>
    <m/>
    <m/>
    <m/>
    <m/>
    <m/>
    <m/>
    <m/>
    <m/>
    <m/>
    <m/>
    <m/>
    <m/>
    <m/>
    <m/>
    <m/>
    <m/>
    <n v="129"/>
    <s v="线下活动（非地产）"/>
    <s v="会场搭建及服务"/>
    <m/>
    <n v="45000"/>
    <d v="2018-08-21T00:00:00"/>
    <d v="2018-09-29T00:00:00"/>
    <s v="威普视觉文化传媒（北京）有限公司"/>
    <s v="105"/>
    <m/>
    <m/>
  </r>
  <r>
    <x v="104"/>
    <s v="朱力"/>
    <x v="104"/>
    <m/>
    <m/>
    <m/>
    <m/>
    <m/>
    <m/>
    <m/>
    <m/>
    <m/>
    <m/>
    <m/>
    <m/>
    <m/>
    <m/>
    <m/>
    <m/>
    <m/>
    <m/>
    <m/>
    <m/>
    <m/>
    <m/>
    <m/>
    <m/>
    <m/>
    <m/>
    <m/>
    <m/>
    <n v="8"/>
    <s v="户外投放（非地产）"/>
    <s v="机场"/>
    <s v="制作费用"/>
    <n v="11970"/>
    <d v="2018-09-12T00:00:00"/>
    <d v="2018-09-29T00:00:00"/>
    <s v="北京首都机场广告有限公司"/>
    <s v="102"/>
    <m/>
    <m/>
  </r>
  <r>
    <x v="104"/>
    <s v="朱力"/>
    <x v="104"/>
    <m/>
    <m/>
    <m/>
    <m/>
    <m/>
    <m/>
    <m/>
    <m/>
    <m/>
    <m/>
    <m/>
    <m/>
    <m/>
    <m/>
    <m/>
    <m/>
    <m/>
    <m/>
    <m/>
    <m/>
    <m/>
    <m/>
    <m/>
    <m/>
    <m/>
    <m/>
    <m/>
    <m/>
    <n v="129"/>
    <s v="线下活动（非地产）"/>
    <s v="会场搭建及服务"/>
    <m/>
    <n v="540000"/>
    <d v="2018-08-21T00:00:00"/>
    <d v="2018-09-29T00:00:00"/>
    <s v="北京博翀圣屹文化传播有限公司"/>
    <s v="105"/>
    <m/>
    <m/>
  </r>
  <r>
    <x v="105"/>
    <s v="吕珊琴"/>
    <x v="105"/>
    <s v="034181、034195"/>
    <m/>
    <m/>
    <m/>
    <m/>
    <m/>
    <m/>
    <m/>
    <n v="0.18"/>
    <s v="否"/>
    <s v="是"/>
    <n v="385000"/>
    <m/>
    <m/>
    <m/>
    <m/>
    <m/>
    <m/>
    <m/>
    <m/>
    <m/>
    <m/>
    <m/>
    <m/>
    <s v="产品成本-广告营销服务费用"/>
    <s v="华东销售中心"/>
    <m/>
    <n v="0.33655264957264958"/>
    <n v="85"/>
    <s v="线上素材制作"/>
    <s v="视频拍摄"/>
    <s v="公司"/>
    <n v="20000"/>
    <d v="2018-08-12T00:00:00"/>
    <d v="2018-09-07T00:00:00"/>
    <s v="威普视觉文化传媒（北京）有限公司"/>
    <s v="105"/>
    <m/>
    <n v="10000"/>
  </r>
  <r>
    <x v="105"/>
    <s v="吕珊琴"/>
    <x v="105"/>
    <m/>
    <m/>
    <m/>
    <m/>
    <m/>
    <m/>
    <m/>
    <m/>
    <m/>
    <m/>
    <m/>
    <m/>
    <m/>
    <m/>
    <m/>
    <m/>
    <m/>
    <m/>
    <m/>
    <m/>
    <m/>
    <m/>
    <m/>
    <m/>
    <m/>
    <m/>
    <m/>
    <m/>
    <n v="85"/>
    <s v="线上素材制作"/>
    <s v="视频拍摄"/>
    <s v="公司"/>
    <n v="275000"/>
    <d v="2018-08-12T00:00:00"/>
    <d v="2018-09-07T00:00:00"/>
    <s v="威普视觉文化传媒（北京）有限公司"/>
    <s v="102"/>
    <m/>
    <m/>
  </r>
  <r>
    <x v="105"/>
    <s v="吕珊琴"/>
    <x v="105"/>
    <m/>
    <m/>
    <m/>
    <m/>
    <m/>
    <m/>
    <m/>
    <m/>
    <m/>
    <m/>
    <m/>
    <m/>
    <m/>
    <m/>
    <m/>
    <m/>
    <m/>
    <m/>
    <m/>
    <m/>
    <m/>
    <m/>
    <m/>
    <m/>
    <m/>
    <m/>
    <m/>
    <m/>
    <n v="129"/>
    <s v="线下活动（非地产）"/>
    <s v="会场搭建及服务"/>
    <m/>
    <n v="80000"/>
    <d v="2018-09-24T00:00:00"/>
    <d v="2018-09-24T00:00:00"/>
    <s v="北京诺金文化传媒有限公司"/>
    <s v="102"/>
    <m/>
    <m/>
  </r>
  <r>
    <x v="106"/>
    <s v="徐放"/>
    <x v="106"/>
    <s v="033978"/>
    <m/>
    <m/>
    <m/>
    <m/>
    <m/>
    <m/>
    <m/>
    <n v="0.12"/>
    <s v="否"/>
    <s v="是"/>
    <n v="23000"/>
    <m/>
    <m/>
    <m/>
    <m/>
    <m/>
    <m/>
    <m/>
    <m/>
    <m/>
    <m/>
    <m/>
    <m/>
    <s v="产品成本-广告营销服务费用"/>
    <s v="华南销售中心"/>
    <m/>
    <n v="0.2332196763754045"/>
    <n v="21"/>
    <s v="明星/嘉宾邀请"/>
    <s v="嘉宾邀请"/>
    <m/>
    <n v="23000"/>
    <d v="2018-08-01T00:00:00"/>
    <d v="2018-08-31T00:00:00"/>
    <s v="北京诺金文化传媒有限公司"/>
    <s v="10219Genr1808158"/>
    <s v="专家贾大成"/>
    <n v="0"/>
  </r>
  <r>
    <x v="107"/>
    <s v="朱力"/>
    <x v="107"/>
    <s v="034085"/>
    <m/>
    <m/>
    <m/>
    <m/>
    <m/>
    <m/>
    <m/>
    <n v="0.26"/>
    <s v="否"/>
    <s v="是"/>
    <n v="8000"/>
    <m/>
    <m/>
    <m/>
    <m/>
    <m/>
    <m/>
    <m/>
    <m/>
    <m/>
    <m/>
    <m/>
    <m/>
    <s v="产品成本-广告营销服务费用"/>
    <s v="华东销售中心"/>
    <m/>
    <n v="0.29946"/>
    <n v="82"/>
    <s v="线上素材制作"/>
    <s v="配音"/>
    <s v="公司"/>
    <n v="7725"/>
    <d v="2018-08-01T00:00:00"/>
    <d v="2018-08-31T00:00:00"/>
    <s v="一粒文化传媒（北京）有限公司"/>
    <s v="102无合同"/>
    <m/>
    <n v="275"/>
  </r>
  <r>
    <x v="108"/>
    <s v="李一飞"/>
    <x v="108"/>
    <s v="033776"/>
    <m/>
    <m/>
    <m/>
    <m/>
    <m/>
    <m/>
    <m/>
    <n v="0.22"/>
    <s v="否"/>
    <s v="是"/>
    <n v="3000000"/>
    <m/>
    <m/>
    <m/>
    <m/>
    <m/>
    <m/>
    <m/>
    <m/>
    <m/>
    <m/>
    <m/>
    <m/>
    <s v="产品成本-广告营销服务费用"/>
    <s v="华北销售中心"/>
    <m/>
    <n v="0.64792000000000005"/>
    <n v="20"/>
    <s v="明星/嘉宾邀请"/>
    <s v="韩雪"/>
    <m/>
    <n v="820000"/>
    <d v="2018-09-08T00:00:00"/>
    <d v="2018-09-08T00:00:00"/>
    <s v="韩雪（上海）影视文化工作室"/>
    <s v="107"/>
    <m/>
    <n v="-9619.9500000001863"/>
  </r>
  <r>
    <x v="108"/>
    <s v="李一飞"/>
    <x v="108"/>
    <m/>
    <m/>
    <m/>
    <m/>
    <m/>
    <m/>
    <m/>
    <m/>
    <m/>
    <m/>
    <m/>
    <m/>
    <m/>
    <m/>
    <m/>
    <m/>
    <m/>
    <m/>
    <m/>
    <m/>
    <m/>
    <m/>
    <m/>
    <m/>
    <m/>
    <m/>
    <m/>
    <m/>
    <n v="4"/>
    <s v="户外投放（非地产）"/>
    <s v="地铁"/>
    <s v="投放费用"/>
    <n v="402857"/>
    <d v="2018-08-20T00:00:00"/>
    <d v="2018-09-16T00:00:00"/>
    <s v="北京地下铁道通成广告有限公司"/>
    <s v="10719Genr1808051"/>
    <m/>
    <m/>
  </r>
  <r>
    <x v="108"/>
    <s v="李一飞"/>
    <x v="108"/>
    <m/>
    <m/>
    <m/>
    <m/>
    <m/>
    <m/>
    <m/>
    <m/>
    <m/>
    <m/>
    <m/>
    <m/>
    <m/>
    <m/>
    <m/>
    <m/>
    <m/>
    <m/>
    <m/>
    <m/>
    <m/>
    <m/>
    <m/>
    <m/>
    <m/>
    <m/>
    <m/>
    <m/>
    <n v="5"/>
    <s v="户外投放（非地产）"/>
    <s v="地铁"/>
    <s v="制作费用"/>
    <n v="229001"/>
    <d v="2018-08-20T00:00:00"/>
    <d v="2018-09-16T00:00:00"/>
    <s v="北京地下铁道通成广告有限公司"/>
    <s v="10719Genr1808050"/>
    <m/>
    <m/>
  </r>
  <r>
    <x v="108"/>
    <s v="李一飞"/>
    <x v="108"/>
    <m/>
    <m/>
    <m/>
    <m/>
    <m/>
    <m/>
    <m/>
    <m/>
    <m/>
    <m/>
    <m/>
    <m/>
    <m/>
    <m/>
    <m/>
    <m/>
    <m/>
    <m/>
    <m/>
    <m/>
    <m/>
    <m/>
    <m/>
    <m/>
    <m/>
    <m/>
    <m/>
    <m/>
    <n v="128"/>
    <s v="线下活动（非地产）"/>
    <s v="场地租赁"/>
    <m/>
    <n v="135000"/>
    <d v="2018-09-08T00:00:00"/>
    <d v="2018-09-08T00:00:00"/>
    <s v="华顿国际投资有限公司"/>
    <s v="107"/>
    <m/>
    <m/>
  </r>
  <r>
    <x v="108"/>
    <s v="李一飞"/>
    <x v="108"/>
    <m/>
    <m/>
    <m/>
    <m/>
    <m/>
    <m/>
    <m/>
    <m/>
    <m/>
    <m/>
    <m/>
    <m/>
    <m/>
    <m/>
    <m/>
    <m/>
    <m/>
    <m/>
    <m/>
    <m/>
    <m/>
    <m/>
    <m/>
    <m/>
    <m/>
    <m/>
    <m/>
    <m/>
    <n v="85"/>
    <s v="线上素材制作"/>
    <s v="视频拍摄"/>
    <s v="公司"/>
    <n v="90000"/>
    <d v="2018-09-15T00:00:00"/>
    <d v="2018-09-15T00:00:00"/>
    <s v="威普视觉文化传媒（北京）有限公司"/>
    <s v="10719Genr1808058"/>
    <m/>
    <m/>
  </r>
  <r>
    <x v="108"/>
    <s v="李一飞"/>
    <x v="108"/>
    <m/>
    <m/>
    <m/>
    <m/>
    <m/>
    <m/>
    <m/>
    <m/>
    <m/>
    <m/>
    <m/>
    <m/>
    <m/>
    <m/>
    <m/>
    <m/>
    <m/>
    <m/>
    <m/>
    <m/>
    <m/>
    <m/>
    <m/>
    <m/>
    <m/>
    <m/>
    <m/>
    <m/>
    <n v="67"/>
    <s v="线上传播（非地产）"/>
    <s v="KOL发稿"/>
    <s v="公司"/>
    <n v="258000"/>
    <d v="2018-09-08T00:00:00"/>
    <d v="2018-09-18T00:00:00"/>
    <s v="北京金狐互动公关顾问有限公司"/>
    <s v="107"/>
    <m/>
    <m/>
  </r>
  <r>
    <x v="108"/>
    <s v="李一飞"/>
    <x v="108"/>
    <m/>
    <m/>
    <m/>
    <m/>
    <m/>
    <m/>
    <m/>
    <m/>
    <m/>
    <m/>
    <m/>
    <m/>
    <m/>
    <m/>
    <m/>
    <m/>
    <m/>
    <m/>
    <m/>
    <m/>
    <m/>
    <m/>
    <m/>
    <m/>
    <m/>
    <m/>
    <m/>
    <m/>
    <n v="129"/>
    <s v="线下活动（非地产）"/>
    <s v="会场搭建及服务"/>
    <m/>
    <n v="858000"/>
    <d v="2018-09-08T00:00:00"/>
    <d v="2018-09-08T00:00:00"/>
    <s v="凝聚众智营销策划有限公司"/>
    <s v="107"/>
    <m/>
    <m/>
  </r>
  <r>
    <x v="108"/>
    <s v="李一飞"/>
    <x v="108"/>
    <m/>
    <m/>
    <m/>
    <m/>
    <m/>
    <m/>
    <m/>
    <m/>
    <m/>
    <m/>
    <m/>
    <m/>
    <m/>
    <m/>
    <m/>
    <m/>
    <m/>
    <m/>
    <m/>
    <m/>
    <m/>
    <m/>
    <m/>
    <m/>
    <m/>
    <m/>
    <m/>
    <m/>
    <n v="130"/>
    <s v="线下活动（非地产）"/>
    <s v="活动报批"/>
    <m/>
    <n v="72000"/>
    <d v="2018-09-08T00:00:00"/>
    <d v="2018-09-08T00:00:00"/>
    <s v="凝聚众智营销策划有限公司"/>
    <s v="107"/>
    <m/>
    <m/>
  </r>
  <r>
    <x v="108"/>
    <s v="李一飞"/>
    <x v="108"/>
    <m/>
    <m/>
    <m/>
    <m/>
    <m/>
    <m/>
    <m/>
    <m/>
    <m/>
    <m/>
    <m/>
    <m/>
    <m/>
    <m/>
    <m/>
    <m/>
    <m/>
    <m/>
    <m/>
    <m/>
    <m/>
    <m/>
    <m/>
    <m/>
    <m/>
    <m/>
    <m/>
    <m/>
    <n v="59"/>
    <s v="商品采购"/>
    <s v="礼品"/>
    <s v="严选礼品"/>
    <n v="137551.95000000001"/>
    <d v="2018-09-08T00:00:00"/>
    <d v="2018-09-08T00:00:00"/>
    <s v="严选"/>
    <s v="107"/>
    <m/>
    <m/>
  </r>
  <r>
    <x v="108"/>
    <s v="李一飞"/>
    <x v="108"/>
    <m/>
    <m/>
    <m/>
    <m/>
    <m/>
    <m/>
    <m/>
    <m/>
    <m/>
    <m/>
    <m/>
    <m/>
    <m/>
    <m/>
    <m/>
    <m/>
    <m/>
    <m/>
    <m/>
    <m/>
    <m/>
    <m/>
    <m/>
    <m/>
    <m/>
    <m/>
    <m/>
    <m/>
    <n v="67"/>
    <s v="线上传播（非地产）"/>
    <s v="KOL发稿"/>
    <s v="公司"/>
    <n v="7210"/>
    <d v="2018-09-08T00:00:00"/>
    <d v="2018-09-08T00:00:00"/>
    <s v="北京简豆科技有限公司"/>
    <s v="107"/>
    <m/>
    <m/>
  </r>
  <r>
    <x v="109"/>
    <s v="张龙"/>
    <x v="109"/>
    <s v="031914、032344"/>
    <m/>
    <m/>
    <m/>
    <m/>
    <m/>
    <m/>
    <m/>
    <n v="0.25"/>
    <s v="是"/>
    <s v="是"/>
    <n v="704730"/>
    <m/>
    <m/>
    <m/>
    <m/>
    <m/>
    <m/>
    <m/>
    <m/>
    <m/>
    <m/>
    <m/>
    <m/>
    <s v="产品成本-广告营销服务费用"/>
    <s v="华东销售中心"/>
    <m/>
    <n v="0.48619662793726126"/>
    <n v="128"/>
    <s v="线下活动（非地产）"/>
    <s v="场地租赁"/>
    <m/>
    <n v="180000"/>
    <d v="2018-05-02T00:00:00"/>
    <d v="2018-05-10T00:00:00"/>
    <s v="上海应加网络科技有限公司"/>
    <s v="10719Genr1804014"/>
    <m/>
    <n v="9235"/>
  </r>
  <r>
    <x v="109"/>
    <s v="张龙"/>
    <x v="109"/>
    <m/>
    <m/>
    <m/>
    <m/>
    <m/>
    <m/>
    <m/>
    <m/>
    <m/>
    <m/>
    <m/>
    <m/>
    <m/>
    <m/>
    <m/>
    <m/>
    <m/>
    <m/>
    <m/>
    <m/>
    <m/>
    <m/>
    <m/>
    <m/>
    <m/>
    <m/>
    <m/>
    <m/>
    <n v="130"/>
    <s v="线下活动（非地产）"/>
    <s v="活动报批"/>
    <m/>
    <n v="74730"/>
    <d v="2018-05-02T00:00:00"/>
    <d v="2018-05-10T00:00:00"/>
    <s v="上海应加网络科技有限公司"/>
    <s v="10719Genr1804014-01"/>
    <m/>
    <m/>
  </r>
  <r>
    <x v="109"/>
    <s v="张龙"/>
    <x v="109"/>
    <m/>
    <m/>
    <m/>
    <m/>
    <m/>
    <m/>
    <m/>
    <m/>
    <m/>
    <m/>
    <m/>
    <m/>
    <m/>
    <m/>
    <m/>
    <m/>
    <m/>
    <m/>
    <m/>
    <m/>
    <m/>
    <m/>
    <m/>
    <m/>
    <m/>
    <m/>
    <m/>
    <m/>
    <n v="129"/>
    <s v="线下活动（非地产）"/>
    <s v="会场搭建及服务"/>
    <m/>
    <n v="285765"/>
    <d v="2018-05-02T00:00:00"/>
    <d v="2018-05-10T00:00:00"/>
    <s v="北京诺金文化传媒有限公司"/>
    <s v="107"/>
    <m/>
    <m/>
  </r>
  <r>
    <x v="109"/>
    <s v="张龙"/>
    <x v="109"/>
    <m/>
    <m/>
    <m/>
    <m/>
    <m/>
    <m/>
    <m/>
    <m/>
    <m/>
    <m/>
    <m/>
    <m/>
    <m/>
    <m/>
    <m/>
    <m/>
    <m/>
    <m/>
    <m/>
    <m/>
    <m/>
    <m/>
    <m/>
    <m/>
    <m/>
    <m/>
    <m/>
    <m/>
    <n v="18"/>
    <s v="明星/嘉宾邀请"/>
    <s v="范志毅"/>
    <m/>
    <n v="155000"/>
    <d v="2018-05-02T00:00:00"/>
    <d v="2018-05-10T00:00:00"/>
    <s v="上海毅冠体育文化传播有限公司"/>
    <s v="10719Genr1805020"/>
    <m/>
    <m/>
  </r>
  <r>
    <x v="110"/>
    <s v="郭兴华"/>
    <x v="110"/>
    <s v="034192"/>
    <m/>
    <m/>
    <m/>
    <m/>
    <m/>
    <m/>
    <m/>
    <n v="0.17"/>
    <s v="否"/>
    <s v="是"/>
    <n v="3350600"/>
    <m/>
    <m/>
    <m/>
    <m/>
    <m/>
    <m/>
    <m/>
    <m/>
    <m/>
    <m/>
    <m/>
    <m/>
    <s v="产品成本-广告营销服务费用"/>
    <s v="华南销售中心"/>
    <m/>
    <n v="0.23039591194968601"/>
    <n v="91"/>
    <s v="线上素材制作"/>
    <s v="撰稿"/>
    <s v="个人"/>
    <n v="1050"/>
    <d v="2018-09-01T00:00:00"/>
    <d v="2018-09-30T00:00:00"/>
    <s v="王乾"/>
    <s v="102无合同"/>
    <m/>
    <n v="3337645.24"/>
  </r>
  <r>
    <x v="110"/>
    <s v="郭兴华"/>
    <x v="110"/>
    <m/>
    <m/>
    <m/>
    <m/>
    <m/>
    <m/>
    <m/>
    <m/>
    <m/>
    <m/>
    <m/>
    <m/>
    <m/>
    <m/>
    <m/>
    <m/>
    <m/>
    <m/>
    <m/>
    <m/>
    <m/>
    <m/>
    <m/>
    <m/>
    <m/>
    <m/>
    <m/>
    <m/>
    <n v="91"/>
    <s v="线上素材制作"/>
    <s v="撰稿"/>
    <s v="个人"/>
    <n v="11904.76"/>
    <d v="2018-09-01T00:00:00"/>
    <d v="2018-09-30T00:00:00"/>
    <s v="高璜"/>
    <s v="102无合同"/>
    <m/>
    <m/>
  </r>
  <r>
    <x v="111"/>
    <s v="熊倩"/>
    <x v="111"/>
    <s v="031654、032795、033541、033867、033541、034127、034308、034442、034678、035271、035629、035800"/>
    <m/>
    <m/>
    <m/>
    <m/>
    <m/>
    <m/>
    <m/>
    <n v="0.25"/>
    <s v="否"/>
    <s v="是"/>
    <n v="3398790"/>
    <m/>
    <m/>
    <m/>
    <m/>
    <m/>
    <m/>
    <m/>
    <m/>
    <m/>
    <m/>
    <m/>
    <m/>
    <s v="产品成本-广告营销服务费用"/>
    <s v="华南销售中心"/>
    <m/>
    <n v="0.65066416494845358"/>
    <n v="128"/>
    <s v="线下活动（非地产）"/>
    <s v="场地租赁"/>
    <m/>
    <n v="101000"/>
    <d v="2018-05-29T00:00:00"/>
    <d v="2018-05-29T00:00:00"/>
    <s v="北京富力城房地产开发有限公司北京富力万丽酒店"/>
    <s v="10719Genr1805029"/>
    <s v="北京站-场地费"/>
    <n v="290621.79999999981"/>
  </r>
  <r>
    <x v="111"/>
    <s v="熊倩"/>
    <x v="111"/>
    <m/>
    <m/>
    <m/>
    <m/>
    <m/>
    <m/>
    <m/>
    <m/>
    <m/>
    <m/>
    <m/>
    <m/>
    <m/>
    <m/>
    <m/>
    <m/>
    <m/>
    <m/>
    <m/>
    <m/>
    <m/>
    <m/>
    <m/>
    <m/>
    <m/>
    <m/>
    <m/>
    <m/>
    <n v="129"/>
    <s v="线下活动（非地产）"/>
    <s v="会场搭建及服务"/>
    <m/>
    <n v="438000"/>
    <d v="2018-05-29T00:00:00"/>
    <d v="2018-05-29T00:00:00"/>
    <s v="北京诺金文化传媒有限公司"/>
    <s v="10719Genr1809065"/>
    <s v="北京站-搭建"/>
    <m/>
  </r>
  <r>
    <x v="111"/>
    <s v="熊倩"/>
    <x v="111"/>
    <m/>
    <m/>
    <m/>
    <m/>
    <m/>
    <m/>
    <m/>
    <m/>
    <m/>
    <m/>
    <m/>
    <m/>
    <m/>
    <m/>
    <m/>
    <m/>
    <m/>
    <m/>
    <m/>
    <m/>
    <m/>
    <m/>
    <m/>
    <m/>
    <m/>
    <m/>
    <m/>
    <m/>
    <n v="129"/>
    <s v="线下活动（非地产）"/>
    <s v="会场搭建及服务"/>
    <m/>
    <n v="491154"/>
    <d v="2018-06-30T00:00:00"/>
    <d v="2018-06-30T00:00:00"/>
    <s v="北京诺金文化传媒有限公司"/>
    <s v="10719Genr1809066"/>
    <s v="济南站-搭建"/>
    <m/>
  </r>
  <r>
    <x v="111"/>
    <s v="熊倩"/>
    <x v="111"/>
    <m/>
    <m/>
    <m/>
    <m/>
    <m/>
    <m/>
    <m/>
    <m/>
    <m/>
    <m/>
    <m/>
    <m/>
    <m/>
    <m/>
    <m/>
    <m/>
    <m/>
    <m/>
    <m/>
    <m/>
    <m/>
    <m/>
    <m/>
    <m/>
    <m/>
    <m/>
    <m/>
    <m/>
    <n v="128"/>
    <s v="线下活动（非地产）"/>
    <s v="场地租赁"/>
    <m/>
    <n v="55500"/>
    <d v="2018-06-30T00:00:00"/>
    <d v="2018-06-30T00:00:00"/>
    <s v="济南海尔绿城置业有限公司喜来登酒店"/>
    <s v="107"/>
    <s v="济南站-场地费"/>
    <m/>
  </r>
  <r>
    <x v="111"/>
    <s v="熊倩"/>
    <x v="111"/>
    <m/>
    <m/>
    <m/>
    <m/>
    <m/>
    <m/>
    <m/>
    <m/>
    <m/>
    <m/>
    <m/>
    <m/>
    <m/>
    <m/>
    <m/>
    <m/>
    <m/>
    <m/>
    <m/>
    <m/>
    <m/>
    <m/>
    <m/>
    <m/>
    <m/>
    <m/>
    <m/>
    <m/>
    <n v="128"/>
    <s v="线下活动（非地产）"/>
    <s v="场地租赁"/>
    <m/>
    <n v="61000"/>
    <d v="2018-07-06T00:00:00"/>
    <d v="2018-07-06T00:00:00"/>
    <s v="香格里拉大酒店（广州琶洲）有限公司"/>
    <s v="107"/>
    <s v="广州站-场地及会场服务"/>
    <m/>
  </r>
  <r>
    <x v="111"/>
    <s v="熊倩"/>
    <x v="111"/>
    <m/>
    <m/>
    <m/>
    <m/>
    <m/>
    <m/>
    <m/>
    <m/>
    <m/>
    <m/>
    <m/>
    <m/>
    <m/>
    <m/>
    <m/>
    <m/>
    <m/>
    <m/>
    <m/>
    <m/>
    <m/>
    <m/>
    <m/>
    <m/>
    <m/>
    <m/>
    <m/>
    <m/>
    <n v="251"/>
    <s v="明星/嘉宾邀请"/>
    <s v="其他嘉宾"/>
    <s v="公司（非地产）"/>
    <n v="43000"/>
    <d v="2018-07-21T00:00:00"/>
    <d v="2018-07-21T00:00:00"/>
    <s v="东阳欢瑞世纪艺人经纪有限公司"/>
    <s v="10719Genr1807044"/>
    <s v="广州站-王劲松参加活动"/>
    <m/>
  </r>
  <r>
    <x v="111"/>
    <s v="熊倩"/>
    <x v="111"/>
    <m/>
    <m/>
    <m/>
    <m/>
    <m/>
    <m/>
    <m/>
    <m/>
    <m/>
    <m/>
    <m/>
    <m/>
    <m/>
    <m/>
    <m/>
    <m/>
    <m/>
    <m/>
    <m/>
    <m/>
    <m/>
    <m/>
    <m/>
    <m/>
    <m/>
    <m/>
    <m/>
    <m/>
    <n v="251"/>
    <s v="明星/嘉宾邀请"/>
    <s v="其他嘉宾"/>
    <s v="公司（非地产）"/>
    <n v="72000"/>
    <d v="2018-07-21T00:00:00"/>
    <d v="2018-07-21T00:00:00"/>
    <s v="青岛王劲松影视文化工作室"/>
    <s v="10719Genr1807044"/>
    <s v="广州站-王劲松参加活动"/>
    <m/>
  </r>
  <r>
    <x v="111"/>
    <s v="熊倩"/>
    <x v="111"/>
    <m/>
    <m/>
    <m/>
    <m/>
    <m/>
    <m/>
    <m/>
    <m/>
    <m/>
    <m/>
    <m/>
    <m/>
    <m/>
    <m/>
    <m/>
    <m/>
    <m/>
    <m/>
    <m/>
    <m/>
    <m/>
    <m/>
    <m/>
    <m/>
    <m/>
    <m/>
    <m/>
    <m/>
    <n v="251"/>
    <s v="明星/嘉宾邀请"/>
    <s v="其他嘉宾"/>
    <s v="公司（非地产）"/>
    <n v="20000"/>
    <d v="2018-07-21T00:00:00"/>
    <d v="2018-07-21T00:00:00"/>
    <s v="南风窗杂志社"/>
    <s v="107"/>
    <s v="广州站-《南风窗》一位作者参与论坛主题演讲"/>
    <m/>
  </r>
  <r>
    <x v="111"/>
    <s v="熊倩"/>
    <x v="111"/>
    <m/>
    <m/>
    <m/>
    <m/>
    <m/>
    <m/>
    <m/>
    <m/>
    <m/>
    <m/>
    <m/>
    <m/>
    <m/>
    <m/>
    <m/>
    <m/>
    <m/>
    <m/>
    <m/>
    <m/>
    <m/>
    <m/>
    <m/>
    <m/>
    <m/>
    <m/>
    <m/>
    <m/>
    <n v="129"/>
    <s v="线下活动（非地产）"/>
    <s v="会场搭建及服务"/>
    <m/>
    <n v="380000"/>
    <d v="2018-07-21T00:00:00"/>
    <d v="2018-07-21T00:00:00"/>
    <s v="北京诺金文化传媒有限公司"/>
    <s v="107A201901000001"/>
    <s v="广州站-搭建"/>
    <m/>
  </r>
  <r>
    <x v="111"/>
    <s v="熊倩"/>
    <x v="111"/>
    <m/>
    <m/>
    <m/>
    <m/>
    <m/>
    <m/>
    <m/>
    <m/>
    <m/>
    <m/>
    <m/>
    <m/>
    <m/>
    <m/>
    <m/>
    <m/>
    <m/>
    <m/>
    <m/>
    <m/>
    <m/>
    <m/>
    <m/>
    <m/>
    <m/>
    <m/>
    <m/>
    <m/>
    <n v="128"/>
    <s v="线下活动（非地产）"/>
    <s v="场地租赁"/>
    <m/>
    <n v="40000"/>
    <d v="2018-08-11T00:00:00"/>
    <d v="2018-08-11T00:00:00"/>
    <s v="郑州美盛会酒店管理有限公司郑州美盛喜来登酒店"/>
    <s v="107"/>
    <s v="郑州站-场地"/>
    <m/>
  </r>
  <r>
    <x v="111"/>
    <s v="熊倩"/>
    <x v="111"/>
    <m/>
    <m/>
    <m/>
    <m/>
    <m/>
    <m/>
    <m/>
    <m/>
    <m/>
    <m/>
    <m/>
    <m/>
    <m/>
    <m/>
    <m/>
    <m/>
    <m/>
    <m/>
    <m/>
    <m/>
    <m/>
    <m/>
    <m/>
    <m/>
    <m/>
    <m/>
    <m/>
    <m/>
    <n v="129"/>
    <s v="线下活动（非地产）"/>
    <s v="会场搭建及服务"/>
    <m/>
    <n v="341938.2"/>
    <d v="2018-08-11T00:00:00"/>
    <d v="2018-08-11T00:00:00"/>
    <s v="北京诺金文化传媒有限公司"/>
    <s v="10719Genr1810075"/>
    <s v="郑州站-搭建"/>
    <m/>
  </r>
  <r>
    <x v="111"/>
    <s v="熊倩"/>
    <x v="111"/>
    <m/>
    <m/>
    <m/>
    <m/>
    <m/>
    <m/>
    <m/>
    <m/>
    <m/>
    <m/>
    <m/>
    <m/>
    <m/>
    <m/>
    <m/>
    <m/>
    <m/>
    <m/>
    <m/>
    <m/>
    <m/>
    <m/>
    <m/>
    <m/>
    <m/>
    <m/>
    <m/>
    <m/>
    <n v="251"/>
    <s v="明星/嘉宾邀请"/>
    <s v="其他嘉宾"/>
    <s v="公司（非地产）"/>
    <n v="165000"/>
    <d v="2018-08-11T00:00:00"/>
    <d v="2018-08-11T00:00:00"/>
    <s v="上海宽喆创意设计工作室"/>
    <s v="10719Genr1808055"/>
    <s v="郑州站-刘一帆"/>
    <m/>
  </r>
  <r>
    <x v="111"/>
    <s v="熊倩"/>
    <x v="111"/>
    <m/>
    <m/>
    <m/>
    <m/>
    <m/>
    <m/>
    <m/>
    <m/>
    <m/>
    <m/>
    <m/>
    <m/>
    <m/>
    <m/>
    <m/>
    <m/>
    <m/>
    <m/>
    <m/>
    <m/>
    <m/>
    <m/>
    <m/>
    <m/>
    <m/>
    <m/>
    <m/>
    <m/>
    <n v="251"/>
    <s v="明星/嘉宾邀请"/>
    <s v="其他嘉宾"/>
    <s v="公司（非地产）"/>
    <n v="495000"/>
    <d v="2018-10-15T00:00:00"/>
    <d v="2018-12-15T00:00:00"/>
    <s v="北京睿见西溪文化传媒有限公司"/>
    <s v="10719Genr1810074"/>
    <s v="遵义站，梁宏达"/>
    <m/>
  </r>
  <r>
    <x v="111"/>
    <s v="熊倩"/>
    <x v="111"/>
    <m/>
    <m/>
    <m/>
    <m/>
    <m/>
    <m/>
    <m/>
    <m/>
    <m/>
    <m/>
    <m/>
    <m/>
    <m/>
    <m/>
    <m/>
    <m/>
    <m/>
    <m/>
    <m/>
    <m/>
    <m/>
    <m/>
    <m/>
    <m/>
    <m/>
    <m/>
    <m/>
    <m/>
    <n v="129"/>
    <s v="线下活动（非地产）"/>
    <s v="会场搭建及服务"/>
    <m/>
    <n v="360000"/>
    <d v="2018-11-03T00:00:00"/>
    <d v="2018-11-04T00:00:00"/>
    <s v="北京诺金文化传媒有限公司"/>
    <s v="107A201901000001"/>
    <s v="遵义站，搭建"/>
    <m/>
  </r>
  <r>
    <x v="111"/>
    <s v="熊倩"/>
    <x v="111"/>
    <m/>
    <m/>
    <m/>
    <m/>
    <m/>
    <m/>
    <m/>
    <m/>
    <m/>
    <m/>
    <m/>
    <m/>
    <m/>
    <m/>
    <m/>
    <m/>
    <m/>
    <m/>
    <m/>
    <m/>
    <m/>
    <m/>
    <m/>
    <m/>
    <m/>
    <m/>
    <m/>
    <m/>
    <n v="128"/>
    <s v="线下活动（非地产）"/>
    <s v="场地租赁"/>
    <m/>
    <n v="44576"/>
    <d v="2018-11-03T00:00:00"/>
    <d v="2018-11-04T00:00:00"/>
    <s v="遵义金世添华酒店有限公司"/>
    <s v="10719Genr1811078"/>
    <s v="遵义站，场地"/>
    <m/>
  </r>
  <r>
    <x v="112"/>
    <s v="植嘉麟"/>
    <x v="112"/>
    <s v="031752、032543、034022、035257"/>
    <m/>
    <m/>
    <m/>
    <m/>
    <m/>
    <m/>
    <m/>
    <n v="0.26"/>
    <s v="否"/>
    <s v="是"/>
    <n v="350000"/>
    <m/>
    <m/>
    <m/>
    <m/>
    <m/>
    <m/>
    <m/>
    <m/>
    <m/>
    <m/>
    <m/>
    <m/>
    <s v="产品成本-广告营销服务费用"/>
    <s v="华南销售中心"/>
    <m/>
    <n v="0.39191555555555557"/>
    <n v="85"/>
    <s v="线上素材制作"/>
    <s v="视频拍摄"/>
    <s v="公司"/>
    <n v="350000"/>
    <d v="2018-04-01T00:00:00"/>
    <d v="2018-12-01T00:00:00"/>
    <s v="点丁（北京）科技有限公司"/>
    <s v="10507Genr1804074-01"/>
    <s v="封面故事采访拍摄项目"/>
    <n v="-5356"/>
  </r>
  <r>
    <x v="112"/>
    <s v="植嘉麟"/>
    <x v="112"/>
    <m/>
    <m/>
    <m/>
    <m/>
    <m/>
    <m/>
    <m/>
    <m/>
    <m/>
    <m/>
    <m/>
    <m/>
    <m/>
    <m/>
    <m/>
    <m/>
    <m/>
    <m/>
    <m/>
    <m/>
    <m/>
    <m/>
    <m/>
    <m/>
    <m/>
    <m/>
    <m/>
    <m/>
    <n v="252"/>
    <s v="明星/嘉宾邀请"/>
    <s v="其他嘉宾"/>
    <s v="个人（非地产）"/>
    <n v="5356"/>
    <d v="2018-04-17T00:00:00"/>
    <m/>
    <s v="曹新悦"/>
    <s v="102无合同"/>
    <s v="参加活动"/>
    <m/>
  </r>
  <r>
    <x v="113"/>
    <s v="赖沛健/谭廷辉"/>
    <x v="113"/>
    <s v="033944、035471、035472"/>
    <m/>
    <m/>
    <m/>
    <m/>
    <m/>
    <m/>
    <m/>
    <n v="0.25"/>
    <s v="是"/>
    <s v="是"/>
    <n v="2400000"/>
    <m/>
    <m/>
    <m/>
    <m/>
    <m/>
    <m/>
    <m/>
    <m/>
    <m/>
    <m/>
    <m/>
    <m/>
    <s v="产品成本-广告营销服务费用"/>
    <s v="华南销售中心"/>
    <m/>
    <n v="0.65392692307692313"/>
    <n v="85"/>
    <s v="线上素材制作"/>
    <s v="视频拍摄"/>
    <s v="公司"/>
    <n v="910275"/>
    <d v="2018-07-01T00:00:00"/>
    <d v="2018-09-01T00:00:00"/>
    <s v="威普视觉文化传媒（北京）有限公司"/>
    <s v="10219Genr1810186"/>
    <s v="广告视频及4个KOL视频拍摄，还有一个总结视频剪辑。"/>
    <n v="1287850"/>
  </r>
  <r>
    <x v="113"/>
    <s v="赖沛健/谭廷辉"/>
    <x v="113"/>
    <m/>
    <m/>
    <m/>
    <m/>
    <m/>
    <m/>
    <m/>
    <m/>
    <m/>
    <m/>
    <m/>
    <m/>
    <m/>
    <m/>
    <m/>
    <m/>
    <m/>
    <m/>
    <m/>
    <m/>
    <m/>
    <m/>
    <m/>
    <m/>
    <m/>
    <m/>
    <m/>
    <m/>
    <n v="67"/>
    <s v="线上传播（非地产）"/>
    <s v="KOL发稿"/>
    <s v="公司"/>
    <n v="49500"/>
    <d v="2018-09-30T00:00:00"/>
    <m/>
    <s v="北京集媒互动科技股份有限公司"/>
    <s v="10219Genr1809172"/>
    <s v="广告门，次条发布"/>
    <m/>
  </r>
  <r>
    <x v="113"/>
    <s v="赖沛健/谭廷辉"/>
    <x v="113"/>
    <m/>
    <m/>
    <m/>
    <m/>
    <m/>
    <m/>
    <m/>
    <m/>
    <m/>
    <m/>
    <m/>
    <m/>
    <m/>
    <m/>
    <m/>
    <m/>
    <m/>
    <m/>
    <m/>
    <m/>
    <m/>
    <m/>
    <m/>
    <m/>
    <m/>
    <m/>
    <m/>
    <m/>
    <n v="59"/>
    <s v="商品采购"/>
    <s v="礼品"/>
    <s v="严选礼品"/>
    <n v="2375"/>
    <m/>
    <m/>
    <s v="严选"/>
    <s v="102"/>
    <m/>
    <m/>
  </r>
  <r>
    <x v="113"/>
    <s v="赖沛健/谭廷辉"/>
    <x v="113"/>
    <m/>
    <m/>
    <m/>
    <m/>
    <m/>
    <m/>
    <m/>
    <m/>
    <m/>
    <m/>
    <m/>
    <m/>
    <m/>
    <m/>
    <m/>
    <m/>
    <m/>
    <m/>
    <m/>
    <m/>
    <m/>
    <m/>
    <m/>
    <m/>
    <m/>
    <m/>
    <m/>
    <m/>
    <n v="129"/>
    <s v="线下活动（非地产）"/>
    <s v="会场搭建及服务"/>
    <m/>
    <n v="150000"/>
    <d v="2018-09-02T00:00:00"/>
    <d v="2018-09-02T00:00:00"/>
    <s v="燊易（广州）广告有限公司"/>
    <s v="105"/>
    <s v="重庆站-搭建"/>
    <m/>
  </r>
  <r>
    <x v="114"/>
    <s v="植嘉麟"/>
    <x v="114"/>
    <s v="034001、034432"/>
    <m/>
    <m/>
    <m/>
    <m/>
    <m/>
    <m/>
    <m/>
    <n v="0.21"/>
    <s v="否"/>
    <s v="是"/>
    <n v="30000"/>
    <m/>
    <m/>
    <m/>
    <m/>
    <m/>
    <m/>
    <m/>
    <m/>
    <m/>
    <m/>
    <m/>
    <m/>
    <s v="产品成本-广告营销服务费用"/>
    <s v="华南销售中心"/>
    <m/>
    <n v="0.27826583038869257"/>
    <n v="202"/>
    <s v="线上素材制作"/>
    <s v="H5制作"/>
    <s v="公司"/>
    <n v="19550"/>
    <d v="2018-07-01T00:00:00"/>
    <d v="2018-07-01T00:00:00"/>
    <s v="北京晟达灵韵文化发展有限公司"/>
    <s v="102无合同"/>
    <s v="长安雪铁龙《中餐厅》项目-手绘师费用"/>
    <n v="10450"/>
  </r>
  <r>
    <x v="115"/>
    <s v="李一飞"/>
    <x v="115"/>
    <s v="031277"/>
    <m/>
    <m/>
    <m/>
    <m/>
    <m/>
    <m/>
    <m/>
    <n v="0.26"/>
    <s v="否"/>
    <s v="是"/>
    <n v="120000"/>
    <m/>
    <m/>
    <m/>
    <m/>
    <m/>
    <m/>
    <m/>
    <m/>
    <m/>
    <m/>
    <m/>
    <m/>
    <s v="产品成本-广告营销服务费用"/>
    <s v="华北销售中心"/>
    <m/>
    <n v="0.33126"/>
    <n v="85"/>
    <s v="线上素材制作"/>
    <s v="视频拍摄"/>
    <s v="公司"/>
    <n v="120000"/>
    <d v="2018-12-18T00:00:00"/>
    <d v="2018-01-10T00:00:00"/>
    <s v="天津龙渊影业有限公司"/>
    <s v="10219Genr1802021"/>
    <m/>
    <n v="0"/>
  </r>
  <r>
    <x v="116"/>
    <s v="孙昊辉"/>
    <x v="116"/>
    <s v="033803、034044"/>
    <m/>
    <m/>
    <m/>
    <m/>
    <m/>
    <m/>
    <m/>
    <n v="0.21"/>
    <s v="否"/>
    <s v="是"/>
    <n v="908000"/>
    <m/>
    <m/>
    <m/>
    <m/>
    <m/>
    <m/>
    <m/>
    <m/>
    <m/>
    <m/>
    <m/>
    <m/>
    <s v="产品成本-广告营销服务费用"/>
    <s v="华东销售中心"/>
    <m/>
    <n v="0.42241000000000001"/>
    <n v="131"/>
    <s v="线下活动（非地产）"/>
    <s v="看车团"/>
    <m/>
    <n v="40120"/>
    <d v="2018-07-28T00:00:00"/>
    <d v="2018-07-28T00:00:00"/>
    <s v="南宁花漾如声文化传媒有限公司"/>
    <s v="10219Genr1809178"/>
    <s v="南宁看车团"/>
    <n v="37686.020000000019"/>
  </r>
  <r>
    <x v="116"/>
    <s v="孙昊辉"/>
    <x v="116"/>
    <m/>
    <m/>
    <m/>
    <m/>
    <m/>
    <m/>
    <m/>
    <m/>
    <m/>
    <m/>
    <m/>
    <m/>
    <m/>
    <m/>
    <m/>
    <m/>
    <m/>
    <m/>
    <m/>
    <m/>
    <m/>
    <m/>
    <m/>
    <m/>
    <m/>
    <m/>
    <m/>
    <m/>
    <n v="131"/>
    <s v="线下活动（非地产）"/>
    <s v="看车团"/>
    <m/>
    <n v="40120"/>
    <d v="2018-10-20T00:00:00"/>
    <d v="2018-10-20T00:00:00"/>
    <s v="成都巨播文化传媒有限公司"/>
    <s v="10219Genr1810198"/>
    <s v="成都看车团"/>
    <m/>
  </r>
  <r>
    <x v="116"/>
    <s v="孙昊辉"/>
    <x v="116"/>
    <m/>
    <m/>
    <m/>
    <m/>
    <m/>
    <m/>
    <m/>
    <m/>
    <m/>
    <m/>
    <m/>
    <m/>
    <m/>
    <m/>
    <m/>
    <m/>
    <m/>
    <m/>
    <m/>
    <m/>
    <m/>
    <m/>
    <m/>
    <m/>
    <m/>
    <m/>
    <m/>
    <m/>
    <n v="131"/>
    <s v="线下活动（非地产）"/>
    <s v="看车团"/>
    <m/>
    <n v="40120"/>
    <d v="2018-08-19T00:00:00"/>
    <d v="2018-08-19T00:00:00"/>
    <s v="苏州大千博达文化传媒有限公司"/>
    <s v="10219Genr1810183"/>
    <s v="苏州看车团"/>
    <m/>
  </r>
  <r>
    <x v="116"/>
    <s v="孙昊辉"/>
    <x v="116"/>
    <m/>
    <m/>
    <m/>
    <m/>
    <m/>
    <m/>
    <m/>
    <m/>
    <m/>
    <m/>
    <m/>
    <m/>
    <m/>
    <m/>
    <m/>
    <m/>
    <m/>
    <m/>
    <m/>
    <m/>
    <m/>
    <m/>
    <m/>
    <m/>
    <m/>
    <m/>
    <m/>
    <m/>
    <n v="131"/>
    <s v="线下活动（非地产）"/>
    <s v="看车团"/>
    <m/>
    <n v="40120"/>
    <d v="2018-09-22T00:00:00"/>
    <d v="2018-09-22T00:00:00"/>
    <s v="重庆欧拉图文化传播有限公司"/>
    <s v="10219Genr1810187"/>
    <s v="重庆看车团"/>
    <m/>
  </r>
  <r>
    <x v="116"/>
    <s v="孙昊辉"/>
    <x v="116"/>
    <m/>
    <m/>
    <m/>
    <m/>
    <m/>
    <m/>
    <m/>
    <m/>
    <m/>
    <m/>
    <m/>
    <m/>
    <m/>
    <m/>
    <m/>
    <m/>
    <m/>
    <m/>
    <m/>
    <m/>
    <m/>
    <m/>
    <m/>
    <m/>
    <m/>
    <m/>
    <m/>
    <m/>
    <n v="131"/>
    <s v="线下活动（非地产）"/>
    <s v="看车团"/>
    <m/>
    <n v="40120"/>
    <d v="2018-11-24T00:00:00"/>
    <d v="2018-11-24T00:00:00"/>
    <s v="上海皓衡文化传播有限公司"/>
    <s v="10219Genr1812240"/>
    <s v="上海看车团"/>
    <m/>
  </r>
  <r>
    <x v="116"/>
    <s v="孙昊辉"/>
    <x v="116"/>
    <m/>
    <m/>
    <m/>
    <m/>
    <m/>
    <m/>
    <m/>
    <m/>
    <m/>
    <m/>
    <m/>
    <m/>
    <m/>
    <m/>
    <m/>
    <m/>
    <m/>
    <m/>
    <m/>
    <m/>
    <m/>
    <m/>
    <m/>
    <m/>
    <m/>
    <m/>
    <m/>
    <m/>
    <n v="131"/>
    <s v="线下活动（非地产）"/>
    <s v="看车团"/>
    <m/>
    <n v="40120"/>
    <d v="2018-11-25T00:00:00"/>
    <d v="2018-11-25T00:00:00"/>
    <s v="安徽艾费文化传媒有限公司"/>
    <s v="10219Genr1812229"/>
    <s v="合肥看车团"/>
    <m/>
  </r>
  <r>
    <x v="116"/>
    <s v="孙昊辉"/>
    <x v="116"/>
    <m/>
    <m/>
    <m/>
    <m/>
    <m/>
    <m/>
    <m/>
    <m/>
    <m/>
    <m/>
    <m/>
    <m/>
    <m/>
    <m/>
    <m/>
    <m/>
    <m/>
    <m/>
    <m/>
    <m/>
    <m/>
    <m/>
    <m/>
    <m/>
    <m/>
    <m/>
    <m/>
    <m/>
    <n v="85"/>
    <s v="线上素材制作"/>
    <s v="视频拍摄"/>
    <s v="公司"/>
    <n v="380000"/>
    <d v="2018-08-25T00:00:00"/>
    <d v="2018-08-25T00:00:00"/>
    <s v="二更文化传媒（上海）有限公司"/>
    <s v="10219Genr1808153"/>
    <s v="视频制作及视频广告发布"/>
    <m/>
  </r>
  <r>
    <x v="116"/>
    <s v="孙昊辉"/>
    <x v="116"/>
    <m/>
    <m/>
    <m/>
    <m/>
    <m/>
    <m/>
    <m/>
    <m/>
    <m/>
    <m/>
    <m/>
    <m/>
    <m/>
    <m/>
    <m/>
    <m/>
    <m/>
    <m/>
    <m/>
    <m/>
    <m/>
    <m/>
    <m/>
    <m/>
    <m/>
    <m/>
    <m/>
    <m/>
    <n v="59"/>
    <s v="商品采购"/>
    <s v="礼品"/>
    <s v="严选礼品"/>
    <n v="80593.98"/>
    <m/>
    <m/>
    <s v="严选"/>
    <s v="102内采"/>
    <m/>
    <m/>
  </r>
  <r>
    <x v="116"/>
    <s v="孙昊辉"/>
    <x v="116"/>
    <m/>
    <m/>
    <m/>
    <m/>
    <m/>
    <m/>
    <m/>
    <m/>
    <m/>
    <m/>
    <m/>
    <m/>
    <m/>
    <m/>
    <m/>
    <m/>
    <m/>
    <m/>
    <m/>
    <m/>
    <m/>
    <m/>
    <m/>
    <m/>
    <m/>
    <m/>
    <m/>
    <m/>
    <n v="4"/>
    <s v="户外投放（非地产）"/>
    <s v="地铁"/>
    <s v="投放费用"/>
    <n v="118542"/>
    <d v="2018-08-27T00:00:00"/>
    <d v="2019-09-16T00:00:00"/>
    <s v="南京地铁德高广告有限公司"/>
    <s v="102"/>
    <s v="新街口21号品牌通道广告发布"/>
    <m/>
  </r>
  <r>
    <x v="116"/>
    <s v="孙昊辉"/>
    <x v="116"/>
    <m/>
    <m/>
    <m/>
    <m/>
    <m/>
    <m/>
    <m/>
    <m/>
    <m/>
    <m/>
    <m/>
    <m/>
    <m/>
    <m/>
    <m/>
    <m/>
    <m/>
    <m/>
    <m/>
    <m/>
    <m/>
    <m/>
    <m/>
    <m/>
    <m/>
    <m/>
    <m/>
    <m/>
    <n v="5"/>
    <s v="户外投放（非地产）"/>
    <s v="地铁"/>
    <s v="制作费用"/>
    <n v="31458"/>
    <d v="2018-08-01T00:00:00"/>
    <m/>
    <s v="南京地铁德高广告有限公司"/>
    <s v="10219Genr1808154"/>
    <s v="新街口21号品牌通道广告制作"/>
    <m/>
  </r>
  <r>
    <x v="116"/>
    <s v="孙昊辉"/>
    <x v="116"/>
    <m/>
    <m/>
    <m/>
    <m/>
    <m/>
    <m/>
    <m/>
    <m/>
    <m/>
    <m/>
    <m/>
    <m/>
    <m/>
    <m/>
    <m/>
    <m/>
    <m/>
    <m/>
    <m/>
    <m/>
    <m/>
    <m/>
    <m/>
    <m/>
    <m/>
    <m/>
    <m/>
    <m/>
    <n v="85"/>
    <s v="线上素材制作"/>
    <s v="视频拍摄"/>
    <s v="公司"/>
    <n v="19000"/>
    <m/>
    <m/>
    <s v="北京凝聚众志营销策划有限公司"/>
    <s v="102无合同"/>
    <m/>
    <m/>
  </r>
  <r>
    <x v="117"/>
    <s v="储凡"/>
    <x v="117"/>
    <s v="033968"/>
    <m/>
    <m/>
    <m/>
    <m/>
    <m/>
    <m/>
    <m/>
    <n v="0.16"/>
    <s v="否"/>
    <s v="是"/>
    <n v="4504800"/>
    <m/>
    <m/>
    <m/>
    <m/>
    <m/>
    <m/>
    <m/>
    <m/>
    <m/>
    <m/>
    <m/>
    <m/>
    <s v="产品成本-广告营销服务费用"/>
    <s v="华东销售中心"/>
    <m/>
    <n v="0.56816"/>
    <n v="128"/>
    <s v="线下活动（非地产）"/>
    <s v="场地租赁"/>
    <m/>
    <n v="60000"/>
    <d v="2018-10-26T00:00:00"/>
    <d v="2018-10-26T00:00:00"/>
    <s v="杭州华溥实业有限公司凯悦酒店分公司"/>
    <s v="10519Genr1810066"/>
    <s v="场地，杭州凯悦酒店"/>
    <n v="563225"/>
  </r>
  <r>
    <x v="117"/>
    <s v="储凡"/>
    <x v="117"/>
    <m/>
    <m/>
    <m/>
    <m/>
    <m/>
    <m/>
    <m/>
    <m/>
    <m/>
    <m/>
    <m/>
    <m/>
    <m/>
    <m/>
    <m/>
    <m/>
    <m/>
    <m/>
    <m/>
    <m/>
    <m/>
    <m/>
    <m/>
    <m/>
    <m/>
    <m/>
    <m/>
    <m/>
    <n v="128"/>
    <s v="线下活动（非地产）"/>
    <s v="场地租赁"/>
    <m/>
    <n v="31343"/>
    <m/>
    <m/>
    <s v="凝聚众智营销策划有限公司"/>
    <s v="10519Genr1812094"/>
    <s v="场地取消违约金上海"/>
    <m/>
  </r>
  <r>
    <x v="117"/>
    <s v="储凡"/>
    <x v="117"/>
    <m/>
    <m/>
    <m/>
    <m/>
    <m/>
    <m/>
    <m/>
    <m/>
    <m/>
    <m/>
    <m/>
    <m/>
    <m/>
    <m/>
    <m/>
    <m/>
    <m/>
    <m/>
    <m/>
    <m/>
    <m/>
    <m/>
    <m/>
    <m/>
    <m/>
    <m/>
    <m/>
    <m/>
    <n v="251"/>
    <s v="明星/嘉宾邀请"/>
    <s v="其他嘉宾"/>
    <s v="公司（非地产）"/>
    <n v="1284000"/>
    <d v="2018-10-23T00:00:00"/>
    <d v="2018-10-23T00:00:00"/>
    <s v="东台市影视文化工作室"/>
    <s v="10519Genr1810069"/>
    <s v="陆川出席活动，并作为微电影总监制"/>
    <m/>
  </r>
  <r>
    <x v="117"/>
    <s v="储凡"/>
    <x v="117"/>
    <m/>
    <m/>
    <m/>
    <m/>
    <m/>
    <m/>
    <m/>
    <m/>
    <m/>
    <m/>
    <m/>
    <m/>
    <m/>
    <m/>
    <m/>
    <m/>
    <m/>
    <m/>
    <m/>
    <m/>
    <m/>
    <m/>
    <m/>
    <m/>
    <m/>
    <m/>
    <m/>
    <m/>
    <n v="9"/>
    <s v="户外投放（非地产）"/>
    <s v="楼宇LED大屏"/>
    <m/>
    <n v="346666"/>
    <d v="2018-11-01T00:00:00"/>
    <d v="2018-11-14T00:00:00"/>
    <s v="天津万达传媒有限公司"/>
    <s v="105"/>
    <s v="电影映前广告发布"/>
    <m/>
  </r>
  <r>
    <x v="117"/>
    <s v="储凡"/>
    <x v="117"/>
    <m/>
    <m/>
    <m/>
    <m/>
    <m/>
    <m/>
    <m/>
    <m/>
    <m/>
    <m/>
    <m/>
    <m/>
    <m/>
    <m/>
    <m/>
    <m/>
    <m/>
    <m/>
    <m/>
    <m/>
    <m/>
    <m/>
    <m/>
    <m/>
    <m/>
    <m/>
    <m/>
    <m/>
    <n v="54"/>
    <s v="商品采购"/>
    <s v="活动物料"/>
    <s v="其他物料"/>
    <n v="150000"/>
    <d v="2018-10-01T00:00:00"/>
    <d v="2018-10-26T00:00:00"/>
    <s v="北京赛格盛世数码科技有限公司"/>
    <s v="10519Genr1811074"/>
    <s v="闪迪U盘定制，5000个，按活动物料走。"/>
    <m/>
  </r>
  <r>
    <x v="117"/>
    <s v="储凡"/>
    <x v="117"/>
    <m/>
    <m/>
    <m/>
    <m/>
    <m/>
    <m/>
    <m/>
    <m/>
    <m/>
    <m/>
    <m/>
    <m/>
    <m/>
    <m/>
    <m/>
    <m/>
    <m/>
    <m/>
    <m/>
    <m/>
    <m/>
    <m/>
    <m/>
    <m/>
    <m/>
    <m/>
    <m/>
    <m/>
    <n v="129"/>
    <s v="线下活动（非地产）"/>
    <s v="会场搭建及服务"/>
    <m/>
    <n v="711000"/>
    <d v="2018-10-26T00:00:00"/>
    <d v="2018-11-07T00:00:00"/>
    <s v="北京诺金文化传媒有限公司"/>
    <s v="10519Genr1812090"/>
    <s v="发布会执行"/>
    <m/>
  </r>
  <r>
    <x v="117"/>
    <s v="储凡"/>
    <x v="117"/>
    <m/>
    <m/>
    <m/>
    <m/>
    <m/>
    <m/>
    <m/>
    <m/>
    <m/>
    <m/>
    <m/>
    <m/>
    <m/>
    <m/>
    <m/>
    <m/>
    <m/>
    <m/>
    <m/>
    <m/>
    <m/>
    <m/>
    <m/>
    <m/>
    <m/>
    <m/>
    <m/>
    <m/>
    <n v="67"/>
    <s v="线上传播（非地产）"/>
    <s v="KOL发稿"/>
    <s v="公司"/>
    <n v="380000"/>
    <d v="2018-10-26T00:00:00"/>
    <d v="2018-10-31T00:00:00"/>
    <s v="北京金狐互动公关顾问有限公司"/>
    <s v="10519Genr1812088"/>
    <s v="前期传播投放，提供阅读量"/>
    <m/>
  </r>
  <r>
    <x v="117"/>
    <s v="储凡"/>
    <x v="117"/>
    <m/>
    <m/>
    <m/>
    <m/>
    <m/>
    <m/>
    <m/>
    <m/>
    <m/>
    <m/>
    <m/>
    <m/>
    <m/>
    <m/>
    <m/>
    <m/>
    <m/>
    <m/>
    <m/>
    <m/>
    <m/>
    <m/>
    <m/>
    <m/>
    <m/>
    <m/>
    <m/>
    <m/>
    <n v="85"/>
    <s v="线上素材制作"/>
    <s v="视频拍摄"/>
    <s v="公司"/>
    <n v="747000"/>
    <d v="2018-10-20T00:00:00"/>
    <d v="2018-11-20T00:00:00"/>
    <s v="威普视觉文化传媒（北京）有限公司"/>
    <s v="10519Genr1812086"/>
    <s v="微电影拍摄制作及捐赠拍摄，总结视频还没有出。"/>
    <m/>
  </r>
  <r>
    <x v="117"/>
    <s v="储凡"/>
    <x v="117"/>
    <m/>
    <m/>
    <m/>
    <m/>
    <m/>
    <m/>
    <m/>
    <m/>
    <m/>
    <m/>
    <m/>
    <m/>
    <m/>
    <m/>
    <m/>
    <m/>
    <m/>
    <m/>
    <m/>
    <m/>
    <m/>
    <m/>
    <m/>
    <m/>
    <m/>
    <m/>
    <m/>
    <m/>
    <n v="67"/>
    <s v="线上传播（非地产）"/>
    <s v="KOL发稿"/>
    <s v="公司"/>
    <n v="219596"/>
    <d v="2017-10-22T00:00:00"/>
    <d v="2018-11-30T00:00:00"/>
    <s v="北京心联广告有限公司"/>
    <s v="10519Genr1811084"/>
    <m/>
    <m/>
  </r>
  <r>
    <x v="117"/>
    <s v="储凡"/>
    <x v="117"/>
    <m/>
    <m/>
    <m/>
    <m/>
    <m/>
    <m/>
    <m/>
    <m/>
    <m/>
    <m/>
    <m/>
    <m/>
    <m/>
    <m/>
    <m/>
    <m/>
    <m/>
    <m/>
    <m/>
    <m/>
    <m/>
    <m/>
    <m/>
    <m/>
    <m/>
    <m/>
    <m/>
    <m/>
    <n v="8"/>
    <s v="户外投放（非地产）"/>
    <s v="机场"/>
    <s v="制作费用"/>
    <n v="11970"/>
    <m/>
    <m/>
    <s v="北京首都机场广告有限公司"/>
    <s v="105无合同"/>
    <m/>
    <m/>
  </r>
  <r>
    <x v="118"/>
    <s v="徐放"/>
    <x v="118"/>
    <s v="034198"/>
    <m/>
    <m/>
    <m/>
    <m/>
    <m/>
    <m/>
    <m/>
    <n v="0.26"/>
    <s v="是"/>
    <s v="是"/>
    <n v="3600000"/>
    <m/>
    <m/>
    <m/>
    <m/>
    <m/>
    <m/>
    <m/>
    <m/>
    <m/>
    <m/>
    <m/>
    <m/>
    <s v="产品成本-广告营销服务费用"/>
    <s v="华南销售中心"/>
    <m/>
    <n v="0.62929999999999997"/>
    <n v="251"/>
    <s v="明星/嘉宾邀请"/>
    <s v="其他嘉宾"/>
    <s v="公司（非地产）"/>
    <n v="160800"/>
    <d v="2018-08-12T00:00:00"/>
    <d v="2018-08-12T00:00:00"/>
    <s v="北京星座女神文化传媒有限公司"/>
    <s v="105"/>
    <s v="深圳站-莫小奇 （本名：王萌萌）参加活动"/>
    <n v="22994.879999999888"/>
  </r>
  <r>
    <x v="118"/>
    <s v="徐放"/>
    <x v="118"/>
    <m/>
    <m/>
    <m/>
    <m/>
    <m/>
    <m/>
    <m/>
    <m/>
    <m/>
    <m/>
    <m/>
    <m/>
    <m/>
    <m/>
    <m/>
    <m/>
    <m/>
    <m/>
    <m/>
    <m/>
    <m/>
    <m/>
    <m/>
    <m/>
    <m/>
    <m/>
    <m/>
    <m/>
    <n v="251"/>
    <s v="明星/嘉宾邀请"/>
    <s v="其他嘉宾"/>
    <s v="公司（非地产）"/>
    <n v="444445"/>
    <d v="2018-08-19T00:00:00"/>
    <d v="2018-08-19T00:00:00"/>
    <s v="长兴挽鑫阁影视文化工作室"/>
    <s v="10519Genr1808041"/>
    <s v="西安站-王晓晨，参加活动"/>
    <m/>
  </r>
  <r>
    <x v="118"/>
    <s v="徐放"/>
    <x v="118"/>
    <m/>
    <m/>
    <m/>
    <m/>
    <m/>
    <m/>
    <m/>
    <m/>
    <m/>
    <m/>
    <m/>
    <m/>
    <m/>
    <m/>
    <m/>
    <m/>
    <m/>
    <m/>
    <m/>
    <m/>
    <m/>
    <m/>
    <m/>
    <m/>
    <m/>
    <m/>
    <m/>
    <m/>
    <n v="68"/>
    <s v="线上传播（非地产）"/>
    <s v="粉丝头条"/>
    <m/>
    <n v="38077.620000000003"/>
    <d v="2018-08-19T00:00:00"/>
    <d v="2018-08-19T00:00:00"/>
    <s v="北京银河高宇广告有限公司"/>
    <s v="105"/>
    <s v="西安站-王晓晨微博粉丝头条"/>
    <m/>
  </r>
  <r>
    <x v="118"/>
    <s v="徐放"/>
    <x v="118"/>
    <m/>
    <m/>
    <m/>
    <m/>
    <m/>
    <m/>
    <m/>
    <m/>
    <m/>
    <m/>
    <m/>
    <m/>
    <m/>
    <m/>
    <m/>
    <m/>
    <m/>
    <m/>
    <m/>
    <m/>
    <m/>
    <m/>
    <m/>
    <m/>
    <m/>
    <m/>
    <m/>
    <m/>
    <n v="251"/>
    <s v="明星/嘉宾邀请"/>
    <s v="其他嘉宾"/>
    <s v="公司（非地产）"/>
    <n v="550000"/>
    <d v="2018-08-26T00:00:00"/>
    <d v="2018-08-26T00:00:00"/>
    <s v="北京盛唐芷歌文化传媒有限公司"/>
    <s v="105"/>
    <s v="杭州站-郑智"/>
    <m/>
  </r>
  <r>
    <x v="118"/>
    <s v="徐放"/>
    <x v="118"/>
    <m/>
    <m/>
    <m/>
    <m/>
    <m/>
    <m/>
    <m/>
    <m/>
    <m/>
    <m/>
    <m/>
    <m/>
    <m/>
    <m/>
    <m/>
    <m/>
    <m/>
    <m/>
    <m/>
    <m/>
    <m/>
    <m/>
    <m/>
    <m/>
    <m/>
    <m/>
    <m/>
    <m/>
    <n v="129"/>
    <s v="线下活动（非地产）"/>
    <s v="会场搭建及服务"/>
    <m/>
    <n v="475000"/>
    <d v="2018-08-26T00:00:00"/>
    <d v="2018-08-26T00:00:00"/>
    <s v="燊易（广州）广告有限公司"/>
    <s v="105"/>
    <s v="杭州站-搭建"/>
    <m/>
  </r>
  <r>
    <x v="118"/>
    <s v="徐放"/>
    <x v="118"/>
    <m/>
    <m/>
    <m/>
    <m/>
    <m/>
    <m/>
    <m/>
    <m/>
    <m/>
    <m/>
    <m/>
    <m/>
    <m/>
    <m/>
    <m/>
    <m/>
    <m/>
    <m/>
    <m/>
    <m/>
    <m/>
    <m/>
    <m/>
    <m/>
    <m/>
    <m/>
    <m/>
    <m/>
    <n v="129"/>
    <s v="线下活动（非地产）"/>
    <s v="会场搭建及服务"/>
    <m/>
    <n v="675000"/>
    <d v="2018-08-12T00:00:00"/>
    <d v="2018-08-12T00:00:00"/>
    <s v="燊易（广州）广告有限公司"/>
    <s v="10519Genr1810055"/>
    <s v="深圳站-搭建"/>
    <m/>
  </r>
  <r>
    <x v="118"/>
    <s v="徐放"/>
    <x v="118"/>
    <m/>
    <m/>
    <m/>
    <m/>
    <m/>
    <m/>
    <m/>
    <m/>
    <m/>
    <m/>
    <m/>
    <m/>
    <m/>
    <m/>
    <m/>
    <m/>
    <m/>
    <m/>
    <m/>
    <m/>
    <m/>
    <m/>
    <m/>
    <m/>
    <m/>
    <m/>
    <m/>
    <m/>
    <n v="129"/>
    <s v="线下活动（非地产）"/>
    <s v="会场搭建及服务"/>
    <m/>
    <n v="670000"/>
    <d v="2018-08-19T00:00:00"/>
    <d v="2018-08-19T00:00:00"/>
    <s v="燊易（广州）广告有限公司"/>
    <s v="10519Genr1810050"/>
    <s v="西安站-搭建"/>
    <m/>
  </r>
  <r>
    <x v="118"/>
    <s v="徐放"/>
    <x v="118"/>
    <m/>
    <m/>
    <m/>
    <m/>
    <m/>
    <m/>
    <m/>
    <m/>
    <m/>
    <m/>
    <m/>
    <m/>
    <m/>
    <m/>
    <m/>
    <m/>
    <m/>
    <m/>
    <m/>
    <m/>
    <m/>
    <m/>
    <m/>
    <m/>
    <m/>
    <m/>
    <m/>
    <m/>
    <n v="129"/>
    <s v="线下活动（非地产）"/>
    <s v="会场搭建及服务"/>
    <m/>
    <n v="535000"/>
    <d v="2018-09-02T00:00:00"/>
    <d v="2018-09-02T00:00:00"/>
    <s v="燊易（广州）广告有限公司"/>
    <s v="105"/>
    <s v="重庆站-搭建"/>
    <m/>
  </r>
  <r>
    <x v="118"/>
    <s v="徐放"/>
    <x v="118"/>
    <m/>
    <m/>
    <m/>
    <m/>
    <m/>
    <m/>
    <m/>
    <m/>
    <m/>
    <m/>
    <m/>
    <m/>
    <m/>
    <m/>
    <m/>
    <m/>
    <m/>
    <m/>
    <m/>
    <m/>
    <m/>
    <m/>
    <m/>
    <m/>
    <m/>
    <m/>
    <m/>
    <m/>
    <n v="59"/>
    <s v="商品采购"/>
    <s v="礼品"/>
    <s v="严选礼品"/>
    <n v="28682.5"/>
    <m/>
    <m/>
    <s v="严选"/>
    <s v="105"/>
    <m/>
    <m/>
  </r>
  <r>
    <x v="119"/>
    <s v="熊倩"/>
    <x v="119"/>
    <s v="034299"/>
    <m/>
    <m/>
    <m/>
    <m/>
    <m/>
    <m/>
    <m/>
    <n v="0.24"/>
    <s v="是"/>
    <s v="是"/>
    <n v="127650"/>
    <m/>
    <m/>
    <m/>
    <m/>
    <m/>
    <m/>
    <m/>
    <m/>
    <m/>
    <m/>
    <m/>
    <m/>
    <s v="产品成本-广告营销服务费用"/>
    <s v="华南销售中心"/>
    <m/>
    <n v="0.39979999999999999"/>
    <n v="82"/>
    <s v="线上素材制作"/>
    <s v="配音"/>
    <s v="公司"/>
    <n v="99475"/>
    <d v="2018-08-21T00:00:00"/>
    <d v="2018-08-21T00:00:00"/>
    <s v="北京凝聚众智营销策划有限公司"/>
    <s v="10519Genr1809048"/>
    <s v="大锤，王三三配音，王三三"/>
    <n v="28175"/>
  </r>
  <r>
    <x v="120"/>
    <s v="赖沛健"/>
    <x v="120"/>
    <s v="034520"/>
    <m/>
    <m/>
    <m/>
    <m/>
    <m/>
    <m/>
    <m/>
    <n v="0.18"/>
    <s v="是"/>
    <s v="是"/>
    <n v="2192894"/>
    <m/>
    <m/>
    <m/>
    <m/>
    <m/>
    <m/>
    <m/>
    <m/>
    <m/>
    <m/>
    <m/>
    <m/>
    <s v="产品成本-广告营销服务费用"/>
    <s v="华南销售中心"/>
    <m/>
    <n v="0.60852290273793108"/>
    <n v="129"/>
    <s v="线下活动（非地产）"/>
    <s v="会场搭建及服务"/>
    <m/>
    <n v="105000"/>
    <d v="2018-12-19T00:00:00"/>
    <d v="2018-12-19T00:00:00"/>
    <s v="北京凝聚众智营销策划有限公司"/>
    <s v="107"/>
    <s v="live计划，搭建"/>
    <n v="2087894"/>
  </r>
  <r>
    <x v="121"/>
    <s v="杨纯清"/>
    <x v="121"/>
    <s v="031512、031511"/>
    <m/>
    <m/>
    <m/>
    <m/>
    <m/>
    <m/>
    <m/>
    <n v="0.1"/>
    <s v="否"/>
    <s v="是"/>
    <n v="380000"/>
    <m/>
    <m/>
    <m/>
    <m/>
    <m/>
    <m/>
    <m/>
    <m/>
    <m/>
    <m/>
    <m/>
    <m/>
    <s v="产品成本-广告营销服务费用"/>
    <s v="华东销售中心"/>
    <m/>
    <n v="0.24065581111111109"/>
    <n v="129"/>
    <s v="线下活动（非地产）"/>
    <s v="会场搭建及服务"/>
    <m/>
    <n v="329550"/>
    <d v="2018-02-03T00:00:00"/>
    <d v="2018-02-03T00:00:00"/>
    <s v="北京天玺世纪文化传媒有限公司"/>
    <s v="10219Genr1802033"/>
    <m/>
    <n v="16014"/>
  </r>
  <r>
    <x v="121"/>
    <s v="杨纯清"/>
    <x v="121"/>
    <m/>
    <m/>
    <m/>
    <m/>
    <m/>
    <m/>
    <m/>
    <m/>
    <m/>
    <m/>
    <m/>
    <m/>
    <m/>
    <m/>
    <m/>
    <m/>
    <m/>
    <m/>
    <m/>
    <m/>
    <m/>
    <m/>
    <m/>
    <m/>
    <m/>
    <m/>
    <m/>
    <m/>
    <n v="67"/>
    <s v="线上传播（非地产）"/>
    <s v="KOL发稿"/>
    <s v="公司"/>
    <n v="24380"/>
    <d v="2018-02-08T00:00:00"/>
    <d v="2018-02-28T00:00:00"/>
    <s v="绵阳市新媒信息技术有限公司"/>
    <s v="10219Genr1802034"/>
    <m/>
    <m/>
  </r>
  <r>
    <x v="121"/>
    <s v="杨纯清"/>
    <x v="121"/>
    <m/>
    <m/>
    <m/>
    <m/>
    <m/>
    <m/>
    <m/>
    <m/>
    <m/>
    <m/>
    <m/>
    <m/>
    <m/>
    <m/>
    <m/>
    <m/>
    <m/>
    <m/>
    <m/>
    <m/>
    <m/>
    <m/>
    <m/>
    <m/>
    <m/>
    <m/>
    <m/>
    <m/>
    <n v="60"/>
    <s v="商品采购"/>
    <s v="礼品"/>
    <s v="其他礼品"/>
    <n v="10056"/>
    <d v="2018-02-08T00:00:00"/>
    <d v="2018-02-28T00:00:00"/>
    <s v="北京赛格盛世数码科技有限公司"/>
    <s v="102无合同"/>
    <m/>
    <m/>
  </r>
  <r>
    <x v="122"/>
    <s v="李一飞"/>
    <x v="122"/>
    <s v="031582"/>
    <m/>
    <m/>
    <m/>
    <m/>
    <m/>
    <m/>
    <m/>
    <n v="0"/>
    <s v="否"/>
    <s v="是"/>
    <n v="30000"/>
    <m/>
    <m/>
    <m/>
    <m/>
    <m/>
    <m/>
    <m/>
    <m/>
    <m/>
    <m/>
    <m/>
    <m/>
    <s v="产品成本-广告营销服务费用"/>
    <s v="华北销售中心"/>
    <m/>
    <n v="6.0199999999999997E-2"/>
    <n v="85"/>
    <s v="线上素材制作"/>
    <s v="视频拍摄"/>
    <s v="公司"/>
    <n v="23500"/>
    <d v="2018-01-18T00:00:00"/>
    <d v="2018-02-18T00:00:00"/>
    <s v="北京天率科技有限公司"/>
    <s v="10219Genr1802031"/>
    <m/>
    <n v="6500"/>
  </r>
  <r>
    <x v="123"/>
    <s v="李一飞"/>
    <x v="123"/>
    <s v="032064"/>
    <m/>
    <m/>
    <m/>
    <m/>
    <m/>
    <m/>
    <m/>
    <n v="0.22"/>
    <s v="否"/>
    <s v="否"/>
    <n v="31700"/>
    <m/>
    <m/>
    <m/>
    <m/>
    <m/>
    <m/>
    <m/>
    <m/>
    <m/>
    <m/>
    <m/>
    <m/>
    <s v="产品成本-广告营销服务费用"/>
    <s v="华北销售中心"/>
    <m/>
    <n v="0.28010000000000002"/>
    <n v="86"/>
    <s v="线上素材制作"/>
    <s v="视频拍摄"/>
    <s v="员工报销"/>
    <n v="18302.22"/>
    <d v="2018-03-01T00:00:00"/>
    <d v="2018-03-31T00:00:00"/>
    <s v="无确定供应商"/>
    <s v="102"/>
    <m/>
    <n v="13397.779999999999"/>
  </r>
  <r>
    <x v="124"/>
    <s v="赖沛健"/>
    <x v="124"/>
    <s v="032676"/>
    <m/>
    <m/>
    <m/>
    <m/>
    <m/>
    <m/>
    <m/>
    <n v="0.19"/>
    <s v="否"/>
    <s v="是"/>
    <n v="1534487"/>
    <m/>
    <m/>
    <m/>
    <m/>
    <m/>
    <m/>
    <m/>
    <m/>
    <m/>
    <m/>
    <m/>
    <m/>
    <s v="产品成本-广告营销服务费用"/>
    <s v="华北销售中心"/>
    <m/>
    <n v="0.64963111052631584"/>
    <n v="59"/>
    <s v="商品采购"/>
    <s v="礼品"/>
    <s v="严选礼品"/>
    <n v="1534486.8"/>
    <d v="2018-05-01T00:00:00"/>
    <d v="2018-05-31T00:00:00"/>
    <s v="严选"/>
    <s v="102内采"/>
    <m/>
    <n v="0.19999999995343387"/>
  </r>
  <r>
    <x v="125"/>
    <s v="储凡"/>
    <x v="125"/>
    <s v="032490"/>
    <m/>
    <m/>
    <m/>
    <m/>
    <m/>
    <m/>
    <m/>
    <n v="0.25"/>
    <s v="是"/>
    <s v="是"/>
    <n v="92000"/>
    <m/>
    <m/>
    <m/>
    <m/>
    <m/>
    <m/>
    <m/>
    <m/>
    <m/>
    <m/>
    <m/>
    <m/>
    <s v="产品成本-广告营销服务费用"/>
    <s v="华东销售中心"/>
    <m/>
    <n v="0.32904040000000001"/>
    <n v="85"/>
    <s v="线上素材制作"/>
    <s v="视频拍摄"/>
    <s v="公司"/>
    <n v="82400"/>
    <d v="2018-04-01T00:00:00"/>
    <d v="2018-04-30T00:00:00"/>
    <s v="博山山头高艺轩动画设计工作室"/>
    <s v="10219Genr1805080"/>
    <s v="动画制作"/>
    <n v="9600"/>
  </r>
  <r>
    <x v="126"/>
    <s v="史文韬"/>
    <x v="126"/>
    <s v="034242"/>
    <m/>
    <m/>
    <m/>
    <m/>
    <m/>
    <m/>
    <m/>
    <n v="0.1"/>
    <s v="是"/>
    <s v="是"/>
    <n v="50000"/>
    <m/>
    <m/>
    <m/>
    <m/>
    <m/>
    <m/>
    <m/>
    <m/>
    <m/>
    <m/>
    <m/>
    <m/>
    <s v="产品成本-广告营销服务费用"/>
    <s v="华东销售中心"/>
    <m/>
    <n v="0.16543265136015764"/>
    <n v="85"/>
    <s v="线上素材制作"/>
    <s v="视频拍摄"/>
    <s v="公司"/>
    <n v="8000"/>
    <d v="2018-09-01T00:00:00"/>
    <d v="2018-09-30T00:00:00"/>
    <s v="威普视觉文化传媒（北京）有限公司"/>
    <s v="105无合同"/>
    <m/>
    <n v="36400"/>
  </r>
  <r>
    <x v="126"/>
    <s v="史文韬"/>
    <x v="126"/>
    <m/>
    <m/>
    <m/>
    <m/>
    <m/>
    <m/>
    <m/>
    <m/>
    <m/>
    <m/>
    <m/>
    <m/>
    <m/>
    <m/>
    <m/>
    <m/>
    <m/>
    <m/>
    <m/>
    <m/>
    <m/>
    <m/>
    <m/>
    <m/>
    <m/>
    <m/>
    <m/>
    <m/>
    <n v="85"/>
    <s v="线上素材制作"/>
    <s v="视频拍摄"/>
    <s v="公司"/>
    <n v="5600"/>
    <d v="2018-09-01T00:00:00"/>
    <d v="2018-09-30T00:00:00"/>
    <s v="北京诺金文化传媒有限公司"/>
    <s v="105无合同"/>
    <m/>
    <m/>
  </r>
  <r>
    <x v="127"/>
    <s v="李一飞"/>
    <x v="127"/>
    <s v="034294、034295"/>
    <m/>
    <m/>
    <m/>
    <m/>
    <m/>
    <m/>
    <m/>
    <n v="0.19"/>
    <s v="否"/>
    <s v="是"/>
    <n v="420000"/>
    <m/>
    <m/>
    <m/>
    <m/>
    <m/>
    <m/>
    <m/>
    <m/>
    <m/>
    <m/>
    <m/>
    <m/>
    <s v="产品成本-广告营销服务费用"/>
    <s v="华北销售中心"/>
    <m/>
    <n v="0.33574384615384611"/>
    <n v="85"/>
    <s v="线上素材制作"/>
    <s v="视频拍摄"/>
    <s v="公司"/>
    <n v="153917"/>
    <d v="2018-09-10T00:00:00"/>
    <d v="2018-09-17T00:00:00"/>
    <s v="北京红视野数字科技有限公司"/>
    <s v="10219Genr1810196"/>
    <s v="视频拍摄、音乐制作"/>
    <n v="182083"/>
  </r>
  <r>
    <x v="127"/>
    <s v="李一飞"/>
    <x v="127"/>
    <m/>
    <m/>
    <m/>
    <m/>
    <m/>
    <m/>
    <m/>
    <m/>
    <m/>
    <m/>
    <m/>
    <m/>
    <m/>
    <m/>
    <m/>
    <m/>
    <m/>
    <m/>
    <m/>
    <m/>
    <m/>
    <m/>
    <m/>
    <m/>
    <m/>
    <m/>
    <m/>
    <m/>
    <n v="131"/>
    <s v="线下活动（非地产）"/>
    <s v="看车团"/>
    <m/>
    <n v="42000"/>
    <d v="2018-09-15T00:00:00"/>
    <d v="2018-09-15T00:00:00"/>
    <s v="成都巨播文化传媒有限公司"/>
    <s v="10219Genr1811216"/>
    <s v="成都看车团"/>
    <m/>
  </r>
  <r>
    <x v="127"/>
    <s v="李一飞"/>
    <x v="127"/>
    <m/>
    <m/>
    <m/>
    <m/>
    <m/>
    <m/>
    <m/>
    <m/>
    <m/>
    <m/>
    <m/>
    <m/>
    <m/>
    <m/>
    <m/>
    <m/>
    <m/>
    <m/>
    <m/>
    <m/>
    <m/>
    <m/>
    <m/>
    <m/>
    <m/>
    <m/>
    <m/>
    <m/>
    <n v="131"/>
    <s v="线下活动（非地产）"/>
    <s v="看车团"/>
    <m/>
    <n v="42000"/>
    <d v="2018-10-13T00:00:00"/>
    <d v="2018-10-13T00:00:00"/>
    <s v="哈尔滨烽火天问文化传媒有限公司"/>
    <s v="10219Genr1811215"/>
    <s v="哈尔滨看车团"/>
    <m/>
  </r>
  <r>
    <x v="128"/>
    <s v="徐梦娟"/>
    <x v="128"/>
    <s v="034496、034462、033886"/>
    <m/>
    <m/>
    <m/>
    <m/>
    <m/>
    <m/>
    <m/>
    <n v="0.16"/>
    <s v="否"/>
    <s v="是"/>
    <n v="625000"/>
    <m/>
    <m/>
    <m/>
    <m/>
    <m/>
    <m/>
    <m/>
    <m/>
    <m/>
    <m/>
    <m/>
    <m/>
    <s v="产品成本-广告营销服务费用"/>
    <s v="华北销售中心"/>
    <m/>
    <n v="0.31113226962076213"/>
    <n v="67"/>
    <s v="线上传播（非地产）"/>
    <s v="KOL发稿"/>
    <s v="公司"/>
    <n v="625000"/>
    <d v="2018-08-01T00:00:00"/>
    <d v="2018-08-31T00:00:00"/>
    <s v="江西云州网络科技有限公司"/>
    <s v="102"/>
    <m/>
    <n v="0"/>
  </r>
  <r>
    <x v="129"/>
    <s v="熊倩"/>
    <x v="129"/>
    <s v="81427"/>
    <m/>
    <m/>
    <m/>
    <m/>
    <m/>
    <m/>
    <m/>
    <n v="0.25"/>
    <s v="是"/>
    <s v="是"/>
    <n v="3350600"/>
    <m/>
    <m/>
    <m/>
    <m/>
    <m/>
    <m/>
    <m/>
    <m/>
    <m/>
    <m/>
    <m/>
    <m/>
    <s v="产品成本-广告营销服务费用"/>
    <s v="华南销售中心"/>
    <m/>
    <n v="0"/>
    <n v="20"/>
    <s v="明星/嘉宾邀请"/>
    <s v="韩雪"/>
    <m/>
    <n v="420000"/>
    <d v="2018-10-01T00:00:00"/>
    <d v="2018-12-31T00:00:00"/>
    <s v="雪孩子家（上海）影视文化有限公司"/>
    <s v="105"/>
    <s v="推荐照片"/>
    <n v="854080"/>
  </r>
  <r>
    <x v="129"/>
    <s v="熊倩"/>
    <x v="129"/>
    <m/>
    <m/>
    <m/>
    <m/>
    <m/>
    <m/>
    <m/>
    <m/>
    <m/>
    <m/>
    <m/>
    <m/>
    <m/>
    <m/>
    <m/>
    <m/>
    <m/>
    <m/>
    <m/>
    <m/>
    <m/>
    <m/>
    <m/>
    <m/>
    <m/>
    <m/>
    <m/>
    <m/>
    <n v="32"/>
    <s v="明星/嘉宾邀请"/>
    <s v="潘粤明"/>
    <m/>
    <n v="426000"/>
    <d v="2018-10-01T00:00:00"/>
    <d v="2018-12-31T00:00:00"/>
    <s v="象山简生映画影视文化传媒工作室"/>
    <s v="10519Genr1811073"/>
    <m/>
    <m/>
  </r>
  <r>
    <x v="129"/>
    <s v="熊倩"/>
    <x v="129"/>
    <m/>
    <m/>
    <m/>
    <m/>
    <m/>
    <m/>
    <m/>
    <m/>
    <m/>
    <m/>
    <m/>
    <m/>
    <m/>
    <m/>
    <m/>
    <m/>
    <m/>
    <m/>
    <m/>
    <m/>
    <m/>
    <m/>
    <m/>
    <m/>
    <m/>
    <m/>
    <m/>
    <m/>
    <n v="251"/>
    <s v="明星/嘉宾邀请"/>
    <s v="其他嘉宾"/>
    <s v="公司（非地产）"/>
    <n v="195500"/>
    <d v="2018-10-17T00:00:00"/>
    <d v="2018-12-31T00:00:00"/>
    <s v="耿乐（上海）影视文化工作室"/>
    <s v="102"/>
    <s v="耿乐"/>
    <m/>
  </r>
  <r>
    <x v="129"/>
    <s v="熊倩"/>
    <x v="129"/>
    <m/>
    <m/>
    <m/>
    <m/>
    <m/>
    <m/>
    <m/>
    <m/>
    <m/>
    <m/>
    <m/>
    <m/>
    <m/>
    <m/>
    <m/>
    <m/>
    <m/>
    <m/>
    <m/>
    <m/>
    <m/>
    <m/>
    <m/>
    <m/>
    <m/>
    <m/>
    <m/>
    <m/>
    <n v="251"/>
    <s v="明星/嘉宾邀请"/>
    <s v="其他嘉宾"/>
    <s v="公司（非地产）"/>
    <n v="34500"/>
    <d v="2018-10-17T00:00:00"/>
    <d v="2018-12-31T00:00:00"/>
    <s v="北京京艺星河文化传媒有限公司"/>
    <s v="10219Genr1810189"/>
    <m/>
    <m/>
  </r>
  <r>
    <x v="129"/>
    <s v="熊倩"/>
    <x v="129"/>
    <m/>
    <m/>
    <m/>
    <m/>
    <m/>
    <m/>
    <m/>
    <m/>
    <m/>
    <m/>
    <m/>
    <m/>
    <m/>
    <m/>
    <m/>
    <m/>
    <m/>
    <m/>
    <m/>
    <m/>
    <m/>
    <m/>
    <m/>
    <m/>
    <m/>
    <m/>
    <m/>
    <m/>
    <n v="454"/>
    <s v="线上素材制作"/>
    <s v="照片拍摄"/>
    <s v="公司"/>
    <n v="318000"/>
    <d v="2018-10-01T00:00:00"/>
    <d v="2018-12-31T00:00:00"/>
    <s v="白墙视觉影像艺术（深圳）有限公司"/>
    <s v="105"/>
    <s v="提供摄影作品、发布微博"/>
    <m/>
  </r>
  <r>
    <x v="129"/>
    <s v="熊倩"/>
    <x v="129"/>
    <m/>
    <m/>
    <m/>
    <m/>
    <m/>
    <m/>
    <m/>
    <m/>
    <m/>
    <m/>
    <m/>
    <m/>
    <m/>
    <m/>
    <m/>
    <m/>
    <m/>
    <m/>
    <m/>
    <m/>
    <m/>
    <m/>
    <m/>
    <m/>
    <m/>
    <m/>
    <m/>
    <m/>
    <n v="454"/>
    <s v="线上素材制作"/>
    <s v="照片拍摄"/>
    <s v="公司"/>
    <n v="430000"/>
    <m/>
    <m/>
    <s v="杭州文森文化创意有限公司"/>
    <s v="105"/>
    <s v="提供照片、微博服务"/>
    <m/>
  </r>
  <r>
    <x v="129"/>
    <s v="熊倩"/>
    <x v="129"/>
    <m/>
    <m/>
    <m/>
    <m/>
    <m/>
    <m/>
    <m/>
    <m/>
    <m/>
    <m/>
    <m/>
    <m/>
    <m/>
    <m/>
    <m/>
    <m/>
    <m/>
    <m/>
    <m/>
    <m/>
    <m/>
    <m/>
    <m/>
    <m/>
    <m/>
    <m/>
    <m/>
    <m/>
    <n v="85"/>
    <s v="线上素材制作"/>
    <s v="视频拍摄"/>
    <s v="公司"/>
    <n v="672520"/>
    <d v="2018-10-18T00:00:00"/>
    <d v="2018-11-30T00:00:00"/>
    <s v="汉华易美（天津）图像技术有限公司"/>
    <s v="10519Genr1811080"/>
    <s v="招募活动赛制设置及评审、拍摄素材等具体的执行"/>
    <m/>
  </r>
  <r>
    <x v="130"/>
    <s v="钮效准"/>
    <x v="130"/>
    <s v="034881"/>
    <m/>
    <m/>
    <m/>
    <m/>
    <m/>
    <m/>
    <m/>
    <n v="0.24"/>
    <s v="是"/>
    <s v="是"/>
    <n v="214000"/>
    <m/>
    <m/>
    <m/>
    <m/>
    <m/>
    <m/>
    <m/>
    <m/>
    <m/>
    <m/>
    <m/>
    <m/>
    <s v="产品成本-广告营销服务费用"/>
    <s v="华东销售中心"/>
    <m/>
    <n v="0.35260000000000002"/>
    <n v="5"/>
    <s v="户外投放（非地产）"/>
    <s v="地铁"/>
    <s v="制作费用"/>
    <n v="31270"/>
    <d v="2018-11-21T00:00:00"/>
    <d v="2018-11-21T00:00:00"/>
    <s v="德高广告(上海)有限公司"/>
    <s v="105"/>
    <s v="广告制作，观点研究所"/>
    <n v="-4420"/>
  </r>
  <r>
    <x v="130"/>
    <s v="钮效准"/>
    <x v="130"/>
    <m/>
    <m/>
    <m/>
    <m/>
    <m/>
    <m/>
    <m/>
    <m/>
    <m/>
    <m/>
    <m/>
    <m/>
    <m/>
    <m/>
    <m/>
    <m/>
    <m/>
    <m/>
    <m/>
    <m/>
    <m/>
    <m/>
    <m/>
    <m/>
    <m/>
    <m/>
    <m/>
    <m/>
    <n v="67"/>
    <s v="线上传播（非地产）"/>
    <s v="KOL发稿"/>
    <s v="公司"/>
    <n v="177100"/>
    <d v="2018-11-21T00:00:00"/>
    <d v="2018-12-04T00:00:00"/>
    <s v="上海申通德高地铁广告有限公司"/>
    <s v="105"/>
    <s v="广告发布，观点研究所"/>
    <m/>
  </r>
  <r>
    <x v="130"/>
    <s v="钮效准"/>
    <x v="130"/>
    <m/>
    <m/>
    <m/>
    <m/>
    <m/>
    <m/>
    <m/>
    <m/>
    <m/>
    <m/>
    <m/>
    <m/>
    <m/>
    <m/>
    <m/>
    <m/>
    <m/>
    <m/>
    <m/>
    <m/>
    <m/>
    <m/>
    <m/>
    <m/>
    <m/>
    <m/>
    <m/>
    <m/>
    <n v="67"/>
    <s v="线上传播（非地产）"/>
    <s v="KOL发稿"/>
    <s v="公司"/>
    <n v="6500"/>
    <d v="2018-12-20T00:00:00"/>
    <d v="2018-12-23T00:00:00"/>
    <s v="北京心联广告有限公司"/>
    <s v="105无合同"/>
    <s v="稿件布，观点研究所"/>
    <m/>
  </r>
  <r>
    <x v="130"/>
    <s v="钮效准"/>
    <x v="130"/>
    <m/>
    <m/>
    <m/>
    <m/>
    <m/>
    <m/>
    <m/>
    <m/>
    <m/>
    <m/>
    <m/>
    <m/>
    <m/>
    <m/>
    <m/>
    <m/>
    <m/>
    <m/>
    <m/>
    <m/>
    <m/>
    <m/>
    <m/>
    <m/>
    <m/>
    <m/>
    <m/>
    <m/>
    <n v="66"/>
    <s v="线上传播（非地产）"/>
    <s v="KOL发稿"/>
    <s v="个人"/>
    <n v="3550"/>
    <m/>
    <m/>
    <s v="王晨旭"/>
    <s v="105无合同"/>
    <s v="撰稿"/>
    <m/>
  </r>
  <r>
    <x v="131"/>
    <s v="卲万灵"/>
    <x v="131"/>
    <s v="034895"/>
    <m/>
    <m/>
    <m/>
    <m/>
    <m/>
    <m/>
    <m/>
    <n v="0.24"/>
    <s v="是"/>
    <s v="是"/>
    <n v="400000"/>
    <m/>
    <m/>
    <m/>
    <m/>
    <m/>
    <m/>
    <m/>
    <m/>
    <m/>
    <m/>
    <m/>
    <m/>
    <s v="产品成本-广告营销服务费用"/>
    <s v="华东销售中心"/>
    <m/>
    <n v="0.38280908791153889"/>
    <n v="251"/>
    <s v="明星/嘉宾邀请"/>
    <s v="其他嘉宾"/>
    <s v="公司（非地产）"/>
    <n v="53000"/>
    <d v="2018-11-05T00:00:00"/>
    <d v="2018-11-05T00:00:00"/>
    <s v="重庆心湖文化创意中心"/>
    <s v="10519Genr1810068"/>
    <s v="网易X沁园“脏脏展”艺术公益合作项目，汪玉涵"/>
    <n v="11785"/>
  </r>
  <r>
    <x v="131"/>
    <s v="卲万灵"/>
    <x v="131"/>
    <m/>
    <m/>
    <m/>
    <m/>
    <m/>
    <m/>
    <m/>
    <m/>
    <m/>
    <m/>
    <m/>
    <m/>
    <m/>
    <m/>
    <m/>
    <m/>
    <m/>
    <m/>
    <m/>
    <m/>
    <m/>
    <m/>
    <m/>
    <m/>
    <m/>
    <m/>
    <m/>
    <m/>
    <n v="85"/>
    <s v="线上素材制作"/>
    <s v="视频拍摄"/>
    <s v="公司"/>
    <n v="22840"/>
    <d v="2018-11-05T00:00:00"/>
    <d v="2018-11-06T00:00:00"/>
    <s v="上海蹊宇教育科技有限公司"/>
    <s v="10519Genr1811075"/>
    <s v="  1）活动前期，乙方挑选的13名儿童参与泥塑、画作等艺术品制作活动，由甲方录制活动视频并剪辑。_x000a_   2）在甲方要求日期内，乙方向甲方提供乙方受训儿童制作的50件泥塑作品和50件绘画作品用于活动展览。展览期间全部作品无需署名，展览结束后无需归还作品。_x000a_"/>
    <m/>
  </r>
  <r>
    <x v="131"/>
    <s v="卲万灵"/>
    <x v="131"/>
    <m/>
    <m/>
    <m/>
    <m/>
    <m/>
    <m/>
    <m/>
    <m/>
    <m/>
    <m/>
    <m/>
    <m/>
    <m/>
    <m/>
    <m/>
    <m/>
    <m/>
    <m/>
    <m/>
    <m/>
    <m/>
    <m/>
    <m/>
    <m/>
    <m/>
    <m/>
    <m/>
    <m/>
    <n v="251"/>
    <s v="明星/嘉宾邀请"/>
    <s v="其他嘉宾"/>
    <s v="公司（非地产）"/>
    <n v="107000"/>
    <d v="2018-11-05T00:00:00"/>
    <d v="2018-11-05T00:00:00"/>
    <s v="上海客喜艺术品展览服务有限公司"/>
    <s v="10519Genr1811076"/>
    <s v="参加活动、艺术创作，万朵云"/>
    <m/>
  </r>
  <r>
    <x v="131"/>
    <s v="卲万灵"/>
    <x v="131"/>
    <m/>
    <m/>
    <m/>
    <m/>
    <m/>
    <m/>
    <m/>
    <m/>
    <m/>
    <m/>
    <m/>
    <m/>
    <m/>
    <m/>
    <m/>
    <m/>
    <m/>
    <m/>
    <m/>
    <m/>
    <m/>
    <m/>
    <m/>
    <m/>
    <m/>
    <m/>
    <m/>
    <m/>
    <n v="85"/>
    <s v="线上素材制作"/>
    <s v="视频拍摄"/>
    <s v="公司"/>
    <n v="135000"/>
    <d v="2018-09-29T00:00:00"/>
    <d v="2018-10-31T00:00:00"/>
    <s v="威普视觉文化传媒（北京）有限公司"/>
    <s v="10519Genr1811083"/>
    <s v="视频拍摄"/>
    <m/>
  </r>
  <r>
    <x v="131"/>
    <s v="卲万灵"/>
    <x v="131"/>
    <m/>
    <m/>
    <m/>
    <m/>
    <m/>
    <m/>
    <m/>
    <m/>
    <m/>
    <m/>
    <m/>
    <m/>
    <m/>
    <m/>
    <m/>
    <m/>
    <m/>
    <m/>
    <m/>
    <m/>
    <m/>
    <m/>
    <m/>
    <m/>
    <m/>
    <m/>
    <m/>
    <m/>
    <n v="252"/>
    <s v="明星/嘉宾邀请"/>
    <s v="其他嘉宾"/>
    <s v="个人（非地产）"/>
    <n v="18750"/>
    <d v="2018-11-05T00:00:00"/>
    <d v="2018-11-05T00:00:00"/>
    <s v="项兆伟"/>
    <s v="105无合同"/>
    <m/>
    <m/>
  </r>
  <r>
    <x v="131"/>
    <s v="卲万灵"/>
    <x v="131"/>
    <m/>
    <m/>
    <m/>
    <m/>
    <m/>
    <m/>
    <m/>
    <m/>
    <m/>
    <m/>
    <m/>
    <m/>
    <m/>
    <m/>
    <m/>
    <m/>
    <m/>
    <m/>
    <m/>
    <m/>
    <m/>
    <m/>
    <m/>
    <m/>
    <m/>
    <m/>
    <m/>
    <m/>
    <n v="252"/>
    <s v="明星/嘉宾邀请"/>
    <s v="其他嘉宾"/>
    <s v="个人（非地产）"/>
    <n v="4375"/>
    <d v="2018-11-05T00:00:00"/>
    <d v="2018-11-05T00:00:00"/>
    <s v="赵洪亮"/>
    <s v="105无合同"/>
    <m/>
    <m/>
  </r>
  <r>
    <x v="131"/>
    <s v="卲万灵"/>
    <x v="131"/>
    <m/>
    <m/>
    <m/>
    <m/>
    <m/>
    <m/>
    <m/>
    <m/>
    <m/>
    <m/>
    <m/>
    <m/>
    <m/>
    <m/>
    <m/>
    <m/>
    <m/>
    <m/>
    <m/>
    <m/>
    <m/>
    <m/>
    <m/>
    <m/>
    <m/>
    <m/>
    <m/>
    <m/>
    <n v="252"/>
    <s v="明星/嘉宾邀请"/>
    <s v="其他嘉宾"/>
    <s v="个人（非地产）"/>
    <n v="18750"/>
    <d v="2018-11-05T00:00:00"/>
    <d v="2018-11-05T00:00:00"/>
    <s v="梁旭东"/>
    <s v="105无合同"/>
    <m/>
    <m/>
  </r>
  <r>
    <x v="131"/>
    <s v="卲万灵"/>
    <x v="131"/>
    <m/>
    <m/>
    <m/>
    <m/>
    <m/>
    <m/>
    <m/>
    <m/>
    <m/>
    <m/>
    <m/>
    <m/>
    <m/>
    <m/>
    <m/>
    <m/>
    <m/>
    <m/>
    <m/>
    <m/>
    <m/>
    <m/>
    <m/>
    <m/>
    <m/>
    <m/>
    <m/>
    <m/>
    <n v="129"/>
    <s v="线下活动（非地产）"/>
    <s v="会场搭建及服务"/>
    <m/>
    <n v="9500"/>
    <m/>
    <m/>
    <s v="上海乂灵文化传播有限公司"/>
    <s v="105无合同"/>
    <s v="艺术品运输"/>
    <m/>
  </r>
  <r>
    <x v="131"/>
    <s v="卲万灵"/>
    <x v="131"/>
    <m/>
    <m/>
    <m/>
    <m/>
    <m/>
    <m/>
    <m/>
    <m/>
    <m/>
    <m/>
    <m/>
    <m/>
    <m/>
    <m/>
    <m/>
    <m/>
    <m/>
    <m/>
    <m/>
    <m/>
    <m/>
    <m/>
    <m/>
    <m/>
    <m/>
    <m/>
    <m/>
    <m/>
    <n v="129"/>
    <s v="线下活动（非地产）"/>
    <s v="会场搭建及服务"/>
    <m/>
    <n v="19000"/>
    <m/>
    <m/>
    <s v="上海安客多商务设计策划中心"/>
    <s v="105无合同"/>
    <m/>
    <m/>
  </r>
  <r>
    <x v="132"/>
    <s v="李一飞"/>
    <x v="132"/>
    <s v="034806"/>
    <m/>
    <m/>
    <m/>
    <m/>
    <m/>
    <m/>
    <m/>
    <n v="0.12"/>
    <s v="否"/>
    <s v="是"/>
    <n v="20000"/>
    <m/>
    <m/>
    <m/>
    <m/>
    <m/>
    <m/>
    <m/>
    <m/>
    <m/>
    <m/>
    <m/>
    <m/>
    <s v="产品成本-广告营销服务费用"/>
    <s v="华北销售中心"/>
    <m/>
    <n v="0.16353739130434783"/>
    <n v="255"/>
    <s v="其他"/>
    <s v="其他"/>
    <m/>
    <n v="2492"/>
    <d v="2018-10-01T00:00:00"/>
    <d v="2018-10-01T00:00:00"/>
    <s v="北京仟兴酒店管理有限公司"/>
    <s v="102无合同"/>
    <s v="餐费"/>
    <n v="15566.25"/>
  </r>
  <r>
    <x v="132"/>
    <s v="李一飞"/>
    <x v="132"/>
    <m/>
    <m/>
    <m/>
    <m/>
    <m/>
    <m/>
    <m/>
    <m/>
    <m/>
    <m/>
    <m/>
    <m/>
    <m/>
    <m/>
    <m/>
    <m/>
    <m/>
    <m/>
    <m/>
    <m/>
    <m/>
    <m/>
    <m/>
    <m/>
    <m/>
    <m/>
    <m/>
    <m/>
    <n v="134"/>
    <s v="其他"/>
    <s v="设备租赁"/>
    <m/>
    <n v="1941.75"/>
    <m/>
    <m/>
    <s v="北京南齐同创文化传媒有限公司"/>
    <s v="102无合同"/>
    <s v="摄像设备租赁"/>
    <m/>
  </r>
  <r>
    <x v="133"/>
    <s v="郭兴华"/>
    <x v="133"/>
    <s v="80451"/>
    <m/>
    <m/>
    <m/>
    <m/>
    <m/>
    <m/>
    <m/>
    <n v="0.23"/>
    <s v="是"/>
    <s v="是"/>
    <n v="6500"/>
    <m/>
    <m/>
    <m/>
    <m/>
    <m/>
    <m/>
    <m/>
    <m/>
    <m/>
    <m/>
    <m/>
    <m/>
    <s v="产品成本-广告营销服务费用"/>
    <s v="华东销售中心"/>
    <m/>
    <n v="0.26850000000000002"/>
    <n v="251"/>
    <s v="明星/嘉宾邀请"/>
    <s v="其他嘉宾"/>
    <s v="公司（非地产）"/>
    <n v="5750"/>
    <d v="2018-09-20T00:00:00"/>
    <d v="2018-09-30T00:00:00"/>
    <s v="北京凝聚众智营销策划有限公司"/>
    <s v="105无合同"/>
    <s v="专家邀请，梁宇红"/>
    <n v="750"/>
  </r>
  <r>
    <x v="134"/>
    <s v="熊倩"/>
    <x v="134"/>
    <s v="034543"/>
    <m/>
    <m/>
    <m/>
    <m/>
    <m/>
    <m/>
    <m/>
    <n v="0.25"/>
    <s v="是"/>
    <s v="是"/>
    <n v="80000"/>
    <m/>
    <m/>
    <m/>
    <m/>
    <m/>
    <m/>
    <m/>
    <m/>
    <m/>
    <m/>
    <m/>
    <m/>
    <s v="产品成本-广告营销服务费用"/>
    <s v="华南销售中心"/>
    <m/>
    <n v="0.32009528301886797"/>
    <n v="85"/>
    <s v="线上素材制作"/>
    <s v="视频拍摄"/>
    <s v="公司"/>
    <n v="1100"/>
    <d v="2018-10-01T00:00:00"/>
    <d v="2018-11-01T00:00:00"/>
    <s v="海洋国际旅行社有限责任公司"/>
    <s v="102无合同"/>
    <s v="袁欣，签证办理"/>
    <n v="3900"/>
  </r>
  <r>
    <x v="134"/>
    <s v="熊倩"/>
    <x v="134"/>
    <m/>
    <m/>
    <m/>
    <m/>
    <m/>
    <m/>
    <m/>
    <m/>
    <m/>
    <m/>
    <m/>
    <m/>
    <m/>
    <m/>
    <m/>
    <m/>
    <m/>
    <m/>
    <m/>
    <m/>
    <m/>
    <m/>
    <m/>
    <m/>
    <m/>
    <m/>
    <m/>
    <m/>
    <n v="85"/>
    <s v="线上素材制作"/>
    <s v="视频拍摄"/>
    <s v="公司"/>
    <n v="3000"/>
    <m/>
    <m/>
    <s v="北京盛世佳和文化传媒有限公司/王景钊"/>
    <s v="102无合同"/>
    <m/>
    <m/>
  </r>
  <r>
    <x v="134"/>
    <s v="熊倩"/>
    <x v="134"/>
    <m/>
    <m/>
    <m/>
    <m/>
    <m/>
    <m/>
    <m/>
    <m/>
    <m/>
    <m/>
    <m/>
    <m/>
    <m/>
    <m/>
    <m/>
    <m/>
    <m/>
    <m/>
    <m/>
    <m/>
    <m/>
    <m/>
    <m/>
    <m/>
    <m/>
    <m/>
    <m/>
    <m/>
    <n v="85"/>
    <s v="线上素材制作"/>
    <s v="视频拍摄"/>
    <s v="公司"/>
    <n v="72000"/>
    <d v="2018-10-27T00:00:00"/>
    <d v="2018-11-03T00:00:00"/>
    <s v="威普视觉文化传媒（北京）有限公司"/>
    <s v="102A201901000016"/>
    <s v="视频拍摄及制作"/>
    <m/>
  </r>
  <r>
    <x v="135"/>
    <s v="李莉"/>
    <x v="135"/>
    <s v="034099"/>
    <m/>
    <m/>
    <m/>
    <m/>
    <m/>
    <m/>
    <m/>
    <n v="0"/>
    <s v="否"/>
    <s v="是"/>
    <n v="1000000"/>
    <m/>
    <m/>
    <m/>
    <m/>
    <m/>
    <m/>
    <m/>
    <m/>
    <m/>
    <m/>
    <m/>
    <m/>
    <s v="产品成本-广告营销服务费用"/>
    <s v="华南销售中心"/>
    <m/>
    <n v="0.3723333333333334"/>
    <n v="129"/>
    <s v="线下活动（非地产）"/>
    <s v="会场搭建及服务"/>
    <m/>
    <n v="1000000"/>
    <d v="2018-09-17T00:00:00"/>
    <d v="2018-09-17T00:00:00"/>
    <s v="网易（杭州）网络有限公司"/>
    <s v="102"/>
    <m/>
    <n v="0"/>
  </r>
  <r>
    <x v="136"/>
    <s v="郭兴华"/>
    <x v="136"/>
    <s v="035165"/>
    <m/>
    <m/>
    <m/>
    <m/>
    <m/>
    <m/>
    <m/>
    <n v="0.23"/>
    <s v="是"/>
    <s v="是"/>
    <n v="290000"/>
    <m/>
    <m/>
    <m/>
    <m/>
    <m/>
    <m/>
    <m/>
    <m/>
    <m/>
    <m/>
    <m/>
    <m/>
    <s v="产品成本-广告营销服务费用"/>
    <s v="华东销售中心"/>
    <m/>
    <n v="0.37379426415094341"/>
    <n v="67"/>
    <s v="线上传播（非地产）"/>
    <s v="KOL发稿"/>
    <s v="公司"/>
    <n v="65000"/>
    <d v="2018-10-15T00:00:00"/>
    <d v="2018-10-31T00:00:00"/>
    <s v="代盟企业管理咨询（上海）有限公司"/>
    <s v="10519Genr1812091"/>
    <s v="线上广告发布"/>
    <n v="86010"/>
  </r>
  <r>
    <x v="136"/>
    <s v="郭兴华"/>
    <x v="136"/>
    <m/>
    <m/>
    <m/>
    <m/>
    <m/>
    <m/>
    <m/>
    <m/>
    <m/>
    <m/>
    <m/>
    <m/>
    <m/>
    <m/>
    <m/>
    <m/>
    <m/>
    <m/>
    <m/>
    <m/>
    <m/>
    <m/>
    <m/>
    <m/>
    <m/>
    <m/>
    <m/>
    <m/>
    <n v="129"/>
    <s v="线下活动（非地产）"/>
    <s v="会场搭建及服务"/>
    <m/>
    <n v="138990"/>
    <d v="2018-10-27T00:00:00"/>
    <d v="2018-10-28T00:00:00"/>
    <s v="北京快乐创造文化传播有限公司"/>
    <s v="10519Genr1811081"/>
    <s v="搭建"/>
    <m/>
  </r>
  <r>
    <x v="137"/>
    <s v="李一飞"/>
    <x v="137"/>
    <s v="035152"/>
    <m/>
    <m/>
    <m/>
    <m/>
    <m/>
    <m/>
    <m/>
    <n v="0.16"/>
    <s v="否"/>
    <s v="是"/>
    <n v="300000"/>
    <m/>
    <m/>
    <m/>
    <m/>
    <m/>
    <m/>
    <m/>
    <m/>
    <m/>
    <m/>
    <m/>
    <m/>
    <s v="产品成本-广告营销服务费用"/>
    <s v="华北销售中心"/>
    <m/>
    <n v="0.33409333333333335"/>
    <n v="67"/>
    <s v="线上传播（非地产）"/>
    <s v="KOL发稿"/>
    <s v="公司"/>
    <n v="82000"/>
    <d v="2018-10-27T00:00:00"/>
    <d v="2018-10-27T00:00:00"/>
    <s v="深圳量子云科技有限公司"/>
    <s v="10219Genr1811202"/>
    <s v="发稿"/>
    <n v="121760"/>
  </r>
  <r>
    <x v="137"/>
    <s v="李一飞"/>
    <x v="137"/>
    <m/>
    <m/>
    <m/>
    <m/>
    <m/>
    <m/>
    <m/>
    <m/>
    <m/>
    <m/>
    <m/>
    <m/>
    <m/>
    <m/>
    <m/>
    <m/>
    <m/>
    <m/>
    <m/>
    <m/>
    <m/>
    <m/>
    <m/>
    <m/>
    <m/>
    <m/>
    <m/>
    <m/>
    <n v="67"/>
    <s v="线上传播（非地产）"/>
    <s v="KOL发稿"/>
    <s v="公司"/>
    <n v="96240"/>
    <d v="2018-10-07T00:00:00"/>
    <d v="2018-11-10T00:00:00"/>
    <s v="蓝色光标（天津）移动互联科技有限公司"/>
    <s v="102"/>
    <s v="撰稿&amp;发布"/>
    <m/>
  </r>
  <r>
    <x v="138"/>
    <s v="赖沛健"/>
    <x v="138"/>
    <s v="035259"/>
    <m/>
    <m/>
    <m/>
    <m/>
    <m/>
    <m/>
    <m/>
    <n v="0.19"/>
    <s v="是"/>
    <s v="是"/>
    <n v="19900"/>
    <m/>
    <m/>
    <m/>
    <m/>
    <m/>
    <m/>
    <m/>
    <m/>
    <m/>
    <m/>
    <m/>
    <m/>
    <s v="产品成本-广告营销服务费用"/>
    <s v="华南销售中心"/>
    <m/>
    <n v="0.23026011159999998"/>
    <n v="86"/>
    <s v="线上素材制作"/>
    <s v="视频拍摄"/>
    <s v="员工报销"/>
    <n v="8864"/>
    <d v="2018-10-01T00:00:00"/>
    <d v="2018-12-01T00:00:00"/>
    <s v="员工报销-刘映娥"/>
    <s v="102无合同"/>
    <m/>
    <n v="11036"/>
  </r>
  <r>
    <x v="139"/>
    <s v="孙昊辉"/>
    <x v="139"/>
    <s v="035331"/>
    <m/>
    <m/>
    <m/>
    <m/>
    <m/>
    <m/>
    <m/>
    <n v="0.26"/>
    <s v="是"/>
    <s v="是"/>
    <n v="106000"/>
    <m/>
    <m/>
    <m/>
    <m/>
    <m/>
    <m/>
    <m/>
    <m/>
    <m/>
    <m/>
    <m/>
    <m/>
    <s v="产品成本-广告营销服务费用"/>
    <s v="华东销售中心"/>
    <m/>
    <n v="0.36670000000000003"/>
    <n v="85"/>
    <s v="线上素材制作"/>
    <s v="视频拍摄"/>
    <s v="公司"/>
    <n v="34185"/>
    <d v="2018-10-27T00:00:00"/>
    <d v="2018-10-28T00:00:00"/>
    <s v="神农架秘境科学考察产业发展有限公司"/>
    <s v="102"/>
    <s v="吉利穿越活动"/>
    <n v="-8185"/>
  </r>
  <r>
    <x v="139"/>
    <s v="孙昊辉"/>
    <x v="139"/>
    <m/>
    <m/>
    <m/>
    <m/>
    <m/>
    <m/>
    <m/>
    <m/>
    <m/>
    <m/>
    <m/>
    <m/>
    <m/>
    <m/>
    <m/>
    <m/>
    <m/>
    <m/>
    <m/>
    <m/>
    <m/>
    <m/>
    <m/>
    <m/>
    <m/>
    <m/>
    <m/>
    <m/>
    <n v="85"/>
    <s v="线上素材制作"/>
    <s v="视频拍摄"/>
    <s v="公司"/>
    <n v="80000"/>
    <d v="2018-10-26T00:00:00"/>
    <d v="2018-10-28T00:00:00"/>
    <s v="威普视觉文化传媒（北京）有限公司"/>
    <s v="102"/>
    <s v="吉利穿越活动"/>
    <m/>
  </r>
  <r>
    <x v="140"/>
    <s v="黄威"/>
    <x v="140"/>
    <s v="035506"/>
    <m/>
    <m/>
    <m/>
    <m/>
    <m/>
    <m/>
    <m/>
    <n v="0.18"/>
    <s v="是"/>
    <s v="是"/>
    <n v="45000"/>
    <m/>
    <m/>
    <m/>
    <m/>
    <m/>
    <m/>
    <m/>
    <m/>
    <m/>
    <m/>
    <m/>
    <m/>
    <s v="产品成本-广告营销服务费用"/>
    <s v="华南销售中心"/>
    <m/>
    <n v="0.23123161165048534"/>
    <n v="85"/>
    <s v="线上素材制作"/>
    <s v="视频拍摄"/>
    <s v="公司"/>
    <n v="29767"/>
    <d v="2018-11-01T00:00:00"/>
    <d v="2018-11-19T00:00:00"/>
    <s v="北京阳光环球广告有限公司"/>
    <s v="10519Genr1812092"/>
    <s v="所有人答所有人视频拍摄"/>
    <n v="15233"/>
  </r>
  <r>
    <x v="141"/>
    <s v="李一飞"/>
    <x v="141"/>
    <s v="034894"/>
    <m/>
    <m/>
    <m/>
    <m/>
    <m/>
    <m/>
    <m/>
    <n v="0.27"/>
    <s v="否"/>
    <s v="是"/>
    <n v="5000"/>
    <m/>
    <m/>
    <m/>
    <m/>
    <m/>
    <m/>
    <m/>
    <m/>
    <m/>
    <m/>
    <m/>
    <m/>
    <s v="产品成本-广告营销服务费用"/>
    <s v="华北销售中心"/>
    <m/>
    <n v="0.30150203661327235"/>
    <n v="92"/>
    <s v="线上素材制作"/>
    <s v="撰稿"/>
    <s v="公司"/>
    <n v="4060"/>
    <d v="2018-10-07T00:00:00"/>
    <d v="2018-11-10T00:00:00"/>
    <s v="北京凝聚众志营销策划有限公司"/>
    <s v="102无合同"/>
    <s v="撰稿"/>
    <n v="940"/>
  </r>
  <r>
    <x v="142"/>
    <s v="李一飞"/>
    <x v="142"/>
    <s v="035169"/>
    <m/>
    <m/>
    <m/>
    <m/>
    <m/>
    <m/>
    <m/>
    <n v="0.27"/>
    <s v="否"/>
    <s v="是"/>
    <n v="73000"/>
    <m/>
    <m/>
    <m/>
    <m/>
    <m/>
    <m/>
    <m/>
    <m/>
    <m/>
    <m/>
    <m/>
    <m/>
    <s v="产品成本-广告营销服务费用"/>
    <s v="华北销售中心"/>
    <m/>
    <n v="0.30515914246196396"/>
    <n v="67"/>
    <s v="线上传播（非地产）"/>
    <s v="KOL发稿"/>
    <s v="公司"/>
    <n v="69960"/>
    <d v="2018-11-05T00:00:00"/>
    <d v="2018-11-12T00:00:00"/>
    <s v="厦门飞博共创网络科技股份有限公司"/>
    <s v="102A201901000009"/>
    <m/>
    <n v="-670"/>
  </r>
  <r>
    <x v="142"/>
    <s v="李一飞"/>
    <x v="142"/>
    <m/>
    <m/>
    <m/>
    <m/>
    <m/>
    <m/>
    <m/>
    <m/>
    <m/>
    <m/>
    <m/>
    <m/>
    <m/>
    <m/>
    <m/>
    <m/>
    <m/>
    <m/>
    <m/>
    <m/>
    <m/>
    <m/>
    <m/>
    <m/>
    <m/>
    <m/>
    <m/>
    <m/>
    <n v="67"/>
    <s v="线上传播（非地产）"/>
    <s v="KOL发稿"/>
    <s v="公司"/>
    <n v="3710"/>
    <d v="2018-10-07T00:00:00"/>
    <d v="2018-11-10T00:00:00"/>
    <s v="蓝色光标（天津）移动互联科技有限公司"/>
    <s v="102"/>
    <s v="撰稿&amp;发布"/>
    <m/>
  </r>
  <r>
    <x v="143"/>
    <s v="孙昊辉"/>
    <x v="143"/>
    <s v="035448、035122"/>
    <m/>
    <m/>
    <m/>
    <m/>
    <m/>
    <m/>
    <m/>
    <n v="0.21"/>
    <s v="否"/>
    <s v="是"/>
    <n v="575000"/>
    <m/>
    <m/>
    <m/>
    <m/>
    <m/>
    <m/>
    <m/>
    <m/>
    <m/>
    <m/>
    <m/>
    <m/>
    <s v="产品成本-广告营销服务费用"/>
    <s v="华东销售中心"/>
    <m/>
    <n v="0.40498313841936967"/>
    <n v="4"/>
    <s v="户外投放（非地产）"/>
    <s v="地铁"/>
    <s v="投放费用"/>
    <n v="221000"/>
    <d v="2018-11-01T00:00:00"/>
    <d v="2018-11-30T00:00:00"/>
    <s v="上海申通德高地铁广告有限公司"/>
    <s v="102A201901000002"/>
    <s v="地铁广告发布"/>
    <n v="1300"/>
  </r>
  <r>
    <x v="143"/>
    <s v="孙昊辉"/>
    <x v="143"/>
    <m/>
    <m/>
    <m/>
    <m/>
    <m/>
    <m/>
    <m/>
    <m/>
    <m/>
    <m/>
    <m/>
    <m/>
    <m/>
    <m/>
    <m/>
    <m/>
    <m/>
    <m/>
    <m/>
    <m/>
    <m/>
    <m/>
    <m/>
    <m/>
    <m/>
    <m/>
    <m/>
    <m/>
    <n v="5"/>
    <s v="户外投放（非地产）"/>
    <s v="地铁"/>
    <s v="制作费用"/>
    <n v="20900"/>
    <d v="2018-11-17T00:00:00"/>
    <d v="2018-11-30T00:00:00"/>
    <s v="德高广告（上海）有限公司"/>
    <s v="102A201901000003"/>
    <s v="地铁广告制作"/>
    <m/>
  </r>
  <r>
    <x v="143"/>
    <s v="孙昊辉"/>
    <x v="143"/>
    <m/>
    <m/>
    <m/>
    <m/>
    <m/>
    <m/>
    <m/>
    <m/>
    <m/>
    <m/>
    <m/>
    <m/>
    <m/>
    <m/>
    <m/>
    <m/>
    <m/>
    <m/>
    <m/>
    <m/>
    <m/>
    <m/>
    <m/>
    <m/>
    <m/>
    <m/>
    <m/>
    <m/>
    <n v="85"/>
    <s v="线上素材制作"/>
    <s v="视频拍摄"/>
    <s v="公司"/>
    <n v="300000"/>
    <d v="2018-11-23T00:00:00"/>
    <d v="2018-12-14T00:00:00"/>
    <s v="北京兮有文化传播有限公司"/>
    <s v="10219Genr1812235"/>
    <s v="兮有视频"/>
    <m/>
  </r>
  <r>
    <x v="143"/>
    <s v="孙昊辉"/>
    <x v="143"/>
    <m/>
    <m/>
    <m/>
    <m/>
    <m/>
    <m/>
    <m/>
    <m/>
    <m/>
    <m/>
    <m/>
    <m/>
    <m/>
    <m/>
    <m/>
    <m/>
    <m/>
    <m/>
    <m/>
    <m/>
    <m/>
    <m/>
    <m/>
    <m/>
    <m/>
    <m/>
    <m/>
    <m/>
    <n v="67"/>
    <s v="线上传播（非地产）"/>
    <s v="KOL发稿"/>
    <s v="公司"/>
    <n v="31800"/>
    <d v="2018-12-01T00:00:00"/>
    <d v="2018-12-31T00:00:00"/>
    <s v="北京先智卓思创意科技有限公司"/>
    <s v="102"/>
    <m/>
    <m/>
  </r>
  <r>
    <x v="144"/>
    <s v="李一飞"/>
    <x v="144"/>
    <s v="035534"/>
    <m/>
    <m/>
    <m/>
    <m/>
    <m/>
    <m/>
    <m/>
    <n v="0.16"/>
    <s v="是"/>
    <s v="是"/>
    <n v="5400000"/>
    <m/>
    <m/>
    <m/>
    <m/>
    <m/>
    <m/>
    <m/>
    <m/>
    <m/>
    <m/>
    <m/>
    <m/>
    <s v="产品成本-广告营销服务费用"/>
    <s v="华北销售中心"/>
    <m/>
    <n v="0.73345120000000008"/>
    <n v="251"/>
    <s v="明星/嘉宾邀请"/>
    <s v="其他嘉宾"/>
    <s v="公司（非地产）"/>
    <n v="5400000"/>
    <d v="2018-11-17T00:00:00"/>
    <d v="2018-11-17T00:00:00"/>
    <s v="北京奥德信诺广告有限公司"/>
    <s v="102"/>
    <s v="戚薇，王子文，张俪"/>
    <n v="0"/>
  </r>
  <r>
    <x v="145"/>
    <s v="李一飞"/>
    <x v="145"/>
    <s v="035218"/>
    <m/>
    <m/>
    <m/>
    <m/>
    <m/>
    <m/>
    <m/>
    <n v="0.25"/>
    <s v="否"/>
    <s v="是"/>
    <n v="580000"/>
    <m/>
    <m/>
    <m/>
    <m/>
    <m/>
    <m/>
    <m/>
    <m/>
    <m/>
    <m/>
    <m/>
    <m/>
    <s v="产品成本-广告营销服务费用"/>
    <s v="华北销售中心"/>
    <m/>
    <n v="0.4419471525351964"/>
    <n v="128"/>
    <s v="线下活动（非地产）"/>
    <s v="场地租赁"/>
    <m/>
    <n v="580000"/>
    <d v="2018-12-01T00:00:00"/>
    <d v="2018-12-02T00:00:00"/>
    <s v="北京中城联盟企业管理服务有限公司"/>
    <s v="10519Genr1811082"/>
    <s v="第四届中城联盟论坛"/>
    <n v="0"/>
  </r>
  <r>
    <x v="146"/>
    <s v="李一飞"/>
    <x v="146"/>
    <s v="035635+035639"/>
    <m/>
    <m/>
    <m/>
    <m/>
    <m/>
    <m/>
    <m/>
    <n v="0.18"/>
    <s v="否"/>
    <s v="是"/>
    <n v="35000"/>
    <m/>
    <m/>
    <m/>
    <m/>
    <m/>
    <m/>
    <m/>
    <m/>
    <m/>
    <m/>
    <m/>
    <m/>
    <s v="产品成本-广告营销服务费用"/>
    <s v="华北销售中心"/>
    <m/>
    <n v="0.22523000000000004"/>
    <n v="252"/>
    <s v="明星/嘉宾邀请"/>
    <s v="其他嘉宾"/>
    <s v="个人（非地产）"/>
    <n v="28947.37"/>
    <d v="2018-11-01T00:00:00"/>
    <d v="2018-11-01T00:00:00"/>
    <s v="姜山"/>
    <s v="10219Genr1812225"/>
    <s v="KOL，试驾"/>
    <n v="5702.630000000001"/>
  </r>
  <r>
    <x v="146"/>
    <s v="李一飞"/>
    <x v="146"/>
    <m/>
    <m/>
    <m/>
    <m/>
    <m/>
    <m/>
    <m/>
    <m/>
    <m/>
    <m/>
    <m/>
    <m/>
    <m/>
    <m/>
    <m/>
    <m/>
    <m/>
    <m/>
    <m/>
    <m/>
    <m/>
    <m/>
    <m/>
    <m/>
    <m/>
    <m/>
    <m/>
    <m/>
    <n v="401"/>
    <s v="线下活动（非地产）"/>
    <s v="试驾费用"/>
    <m/>
    <n v="350"/>
    <m/>
    <m/>
    <s v="油费"/>
    <s v="102无合同"/>
    <m/>
    <m/>
  </r>
  <r>
    <x v="147"/>
    <s v="徐放"/>
    <x v="147"/>
    <s v="035957，035958"/>
    <m/>
    <m/>
    <m/>
    <m/>
    <m/>
    <m/>
    <m/>
    <n v="0.25"/>
    <s v="是"/>
    <s v="是"/>
    <n v="99700"/>
    <m/>
    <m/>
    <m/>
    <m/>
    <m/>
    <m/>
    <m/>
    <m/>
    <m/>
    <m/>
    <m/>
    <m/>
    <s v="产品成本-广告营销服务费用"/>
    <s v="华南销售中心"/>
    <m/>
    <n v="0.38040000000000002"/>
    <n v="84"/>
    <s v="线上素材制作"/>
    <s v="视频拍摄"/>
    <s v="个人"/>
    <n v="13095.24"/>
    <d v="2018-12-01T00:00:00"/>
    <d v="2018-12-31T00:00:00"/>
    <s v="刘玉英"/>
    <s v="102"/>
    <m/>
    <n v="13841.569999999992"/>
  </r>
  <r>
    <x v="147"/>
    <s v="徐放"/>
    <x v="147"/>
    <m/>
    <m/>
    <m/>
    <m/>
    <m/>
    <m/>
    <m/>
    <m/>
    <m/>
    <m/>
    <m/>
    <m/>
    <m/>
    <m/>
    <m/>
    <m/>
    <m/>
    <m/>
    <m/>
    <m/>
    <m/>
    <m/>
    <m/>
    <m/>
    <m/>
    <m/>
    <m/>
    <m/>
    <n v="86"/>
    <s v="线上素材制作"/>
    <s v="视频拍摄"/>
    <s v="员工报销"/>
    <n v="72763.19"/>
    <d v="2018-12-01T00:00:00"/>
    <d v="2018-12-31T00:00:00"/>
    <s v="个人报销-余桂昌"/>
    <s v="102"/>
    <s v="自驾杂费报销"/>
    <m/>
  </r>
  <r>
    <x v="148"/>
    <s v="孙昊辉"/>
    <x v="148"/>
    <s v="035393"/>
    <m/>
    <m/>
    <m/>
    <m/>
    <m/>
    <m/>
    <m/>
    <n v="0.21"/>
    <s v="否"/>
    <s v="是"/>
    <n v="422502"/>
    <m/>
    <m/>
    <m/>
    <m/>
    <m/>
    <m/>
    <m/>
    <m/>
    <m/>
    <m/>
    <m/>
    <m/>
    <s v="产品成本-广告营销服务费用"/>
    <s v="华东销售中心"/>
    <m/>
    <n v="0.38227782300299445"/>
    <n v="85"/>
    <s v="线上素材制作"/>
    <s v="视频拍摄"/>
    <s v="公司"/>
    <n v="350000"/>
    <d v="2018-11-21T00:00:00"/>
    <d v="2018-12-21T00:00:00"/>
    <s v="上海新莳广告有限公司"/>
    <s v="10219Genr1812232"/>
    <s v="视频制作及发布费用，这车值么"/>
    <n v="43752"/>
  </r>
  <r>
    <x v="148"/>
    <s v="孙昊辉"/>
    <x v="148"/>
    <m/>
    <m/>
    <m/>
    <m/>
    <m/>
    <m/>
    <m/>
    <m/>
    <m/>
    <m/>
    <m/>
    <m/>
    <m/>
    <m/>
    <m/>
    <m/>
    <m/>
    <m/>
    <m/>
    <m/>
    <m/>
    <m/>
    <m/>
    <m/>
    <m/>
    <m/>
    <m/>
    <m/>
    <n v="85"/>
    <s v="线上素材制作"/>
    <s v="视频拍摄"/>
    <s v="公司"/>
    <n v="28750"/>
    <d v="2018-11-21T00:00:00"/>
    <d v="2018-12-21T00:00:00"/>
    <s v="威普视觉文化传媒（北京）有限公司"/>
    <s v="102"/>
    <s v="福特福睿斯kol拍摄费用"/>
    <m/>
  </r>
  <r>
    <x v="149"/>
    <s v="李一飞"/>
    <x v="149"/>
    <s v="035326"/>
    <m/>
    <m/>
    <m/>
    <m/>
    <m/>
    <m/>
    <m/>
    <n v="0.25"/>
    <s v="是"/>
    <s v="是"/>
    <n v="1300000"/>
    <m/>
    <m/>
    <m/>
    <m/>
    <m/>
    <m/>
    <m/>
    <m/>
    <m/>
    <m/>
    <m/>
    <m/>
    <s v="产品成本-广告营销服务费用"/>
    <s v="华北销售中心"/>
    <m/>
    <n v="0.64316034482758622"/>
    <n v="251"/>
    <s v="明星/嘉宾邀请"/>
    <s v="其他嘉宾"/>
    <s v="公司（非地产）"/>
    <n v="800000"/>
    <d v="2018-11-06T00:00:00"/>
    <d v="2018-11-06T00:00:00"/>
    <s v="淄博冰媛影视文化工作室 "/>
    <s v="10219Genr1810195"/>
    <s v="李沁服务"/>
    <n v="241532.60000000009"/>
  </r>
  <r>
    <x v="149"/>
    <s v="李一飞"/>
    <x v="149"/>
    <m/>
    <m/>
    <m/>
    <m/>
    <m/>
    <m/>
    <m/>
    <m/>
    <m/>
    <m/>
    <m/>
    <m/>
    <m/>
    <m/>
    <m/>
    <m/>
    <m/>
    <m/>
    <m/>
    <m/>
    <m/>
    <m/>
    <m/>
    <m/>
    <m/>
    <m/>
    <m/>
    <m/>
    <n v="67"/>
    <s v="线上传播（非地产）"/>
    <s v="KOL发稿"/>
    <s v="公司"/>
    <n v="208601.5"/>
    <d v="2018-11-05T00:00:00"/>
    <d v="2018-11-05T00:00:00"/>
    <s v="北京骏智鹏博科技发展有限公司"/>
    <s v="10219Genr1812222"/>
    <m/>
    <m/>
  </r>
  <r>
    <x v="149"/>
    <s v="李一飞"/>
    <x v="149"/>
    <m/>
    <m/>
    <m/>
    <m/>
    <m/>
    <m/>
    <m/>
    <m/>
    <m/>
    <m/>
    <m/>
    <m/>
    <m/>
    <m/>
    <m/>
    <m/>
    <m/>
    <m/>
    <m/>
    <m/>
    <m/>
    <m/>
    <m/>
    <m/>
    <m/>
    <m/>
    <m/>
    <m/>
    <n v="129"/>
    <s v="线下活动（非地产）"/>
    <s v="会场搭建及服务"/>
    <m/>
    <n v="5742"/>
    <m/>
    <m/>
    <s v="北京诺金文化传媒有限公司"/>
    <s v="102无合同"/>
    <m/>
    <m/>
  </r>
  <r>
    <x v="149"/>
    <s v="李一飞"/>
    <x v="149"/>
    <m/>
    <m/>
    <m/>
    <m/>
    <m/>
    <m/>
    <m/>
    <m/>
    <m/>
    <m/>
    <m/>
    <m/>
    <m/>
    <m/>
    <m/>
    <m/>
    <m/>
    <m/>
    <m/>
    <m/>
    <m/>
    <m/>
    <m/>
    <m/>
    <m/>
    <m/>
    <m/>
    <m/>
    <n v="255"/>
    <s v="其他"/>
    <s v="其他"/>
    <m/>
    <n v="9945"/>
    <m/>
    <m/>
    <s v="差旅费"/>
    <s v="102行政"/>
    <m/>
    <m/>
  </r>
  <r>
    <x v="149"/>
    <s v="李一飞"/>
    <x v="149"/>
    <m/>
    <m/>
    <m/>
    <m/>
    <m/>
    <m/>
    <m/>
    <m/>
    <m/>
    <m/>
    <m/>
    <m/>
    <m/>
    <m/>
    <m/>
    <m/>
    <m/>
    <m/>
    <m/>
    <m/>
    <m/>
    <m/>
    <m/>
    <m/>
    <m/>
    <m/>
    <m/>
    <m/>
    <n v="255"/>
    <s v="其他"/>
    <s v="其他"/>
    <m/>
    <n v="34178.9"/>
    <m/>
    <m/>
    <s v="11月中航信机票款-海尔双十一项目"/>
    <s v="102行政"/>
    <m/>
    <m/>
  </r>
  <r>
    <x v="150"/>
    <s v="李一飞"/>
    <x v="150"/>
    <s v="035295"/>
    <m/>
    <m/>
    <m/>
    <m/>
    <m/>
    <m/>
    <m/>
    <n v="0.15"/>
    <s v="否"/>
    <s v="是"/>
    <n v="100000"/>
    <m/>
    <m/>
    <m/>
    <m/>
    <m/>
    <m/>
    <m/>
    <m/>
    <m/>
    <m/>
    <m/>
    <m/>
    <s v="产品成本-广告营销服务费用"/>
    <s v="华北销售中心"/>
    <m/>
    <n v="0.50533844984802434"/>
    <n v="85"/>
    <s v="线上素材制作"/>
    <s v="视频拍摄"/>
    <s v="公司"/>
    <n v="327750"/>
    <d v="2018-10-25T00:00:00"/>
    <d v="2018-11-26T00:00:00"/>
    <s v="北京诺金文化传媒有限公司"/>
    <s v="102A201901000026"/>
    <s v="拍摄"/>
    <n v="-227750"/>
  </r>
  <r>
    <x v="151"/>
    <s v="成丝倩"/>
    <x v="151"/>
    <s v="035691"/>
    <m/>
    <m/>
    <m/>
    <m/>
    <m/>
    <m/>
    <m/>
    <n v="0.24"/>
    <s v="是"/>
    <s v="是"/>
    <n v="500000"/>
    <m/>
    <m/>
    <m/>
    <m/>
    <m/>
    <m/>
    <m/>
    <m/>
    <m/>
    <m/>
    <m/>
    <m/>
    <s v="产品成本-广告营销服务费用"/>
    <s v="华东销售中心"/>
    <m/>
    <n v="0.36654188679245286"/>
    <n v="128"/>
    <s v="线下活动（非地产）"/>
    <s v="场地租赁"/>
    <m/>
    <n v="80000"/>
    <d v="2018-12-12T00:00:00"/>
    <d v="2018-12-13T00:00:00"/>
    <s v="上海新兰房地产开发有限公司"/>
    <s v="10219Genr1812221"/>
    <s v="银联场地租赁"/>
    <n v="103644.25"/>
  </r>
  <r>
    <x v="151"/>
    <s v="成丝倩"/>
    <x v="151"/>
    <m/>
    <m/>
    <m/>
    <m/>
    <m/>
    <m/>
    <m/>
    <m/>
    <m/>
    <m/>
    <m/>
    <m/>
    <m/>
    <m/>
    <m/>
    <m/>
    <m/>
    <m/>
    <m/>
    <m/>
    <m/>
    <m/>
    <m/>
    <m/>
    <m/>
    <m/>
    <m/>
    <m/>
    <n v="129"/>
    <s v="线下活动（非地产）"/>
    <s v="会场搭建及服务"/>
    <m/>
    <n v="287500"/>
    <d v="2018-12-12T00:00:00"/>
    <d v="2018-12-13T00:00:00"/>
    <s v="北京快乐创造文化传播有限公司"/>
    <s v="102A201901000018"/>
    <s v="搭建"/>
    <m/>
  </r>
  <r>
    <x v="151"/>
    <s v="成丝倩"/>
    <x v="151"/>
    <m/>
    <m/>
    <m/>
    <m/>
    <m/>
    <m/>
    <m/>
    <m/>
    <m/>
    <m/>
    <m/>
    <m/>
    <m/>
    <m/>
    <m/>
    <m/>
    <m/>
    <m/>
    <m/>
    <m/>
    <m/>
    <m/>
    <m/>
    <m/>
    <m/>
    <m/>
    <m/>
    <m/>
    <n v="59"/>
    <s v="商品采购"/>
    <s v="礼品"/>
    <s v="严选礼品"/>
    <n v="28855.75"/>
    <m/>
    <m/>
    <s v="严选"/>
    <s v="102"/>
    <m/>
    <m/>
  </r>
  <r>
    <x v="152"/>
    <s v="蒋薇"/>
    <x v="152"/>
    <s v="035366"/>
    <m/>
    <m/>
    <m/>
    <m/>
    <m/>
    <m/>
    <m/>
    <n v="0.1"/>
    <s v="否"/>
    <s v="是"/>
    <n v="460000"/>
    <m/>
    <m/>
    <m/>
    <m/>
    <m/>
    <m/>
    <m/>
    <m/>
    <m/>
    <m/>
    <m/>
    <m/>
    <s v="产品成本-广告营销服务费用"/>
    <s v="华东销售中心"/>
    <m/>
    <n v="0.36509999999999998"/>
    <n v="85"/>
    <s v="线上素材制作"/>
    <s v="视频拍摄"/>
    <s v="公司"/>
    <n v="29767"/>
    <d v="2018-11-03T00:00:00"/>
    <d v="2018-11-03T00:00:00"/>
    <s v="北京阳光环球广告有限公司"/>
    <s v="10519Genr1812081"/>
    <s v="所有人答所有人视频拍摄"/>
    <n v="40713"/>
  </r>
  <r>
    <x v="152"/>
    <s v="蒋薇"/>
    <x v="152"/>
    <m/>
    <m/>
    <m/>
    <m/>
    <m/>
    <m/>
    <m/>
    <m/>
    <m/>
    <m/>
    <m/>
    <m/>
    <m/>
    <m/>
    <m/>
    <m/>
    <m/>
    <m/>
    <m/>
    <m/>
    <m/>
    <m/>
    <m/>
    <m/>
    <m/>
    <m/>
    <m/>
    <m/>
    <n v="129"/>
    <s v="线下活动（非地产）"/>
    <s v="会场搭建及服务"/>
    <m/>
    <n v="80000"/>
    <d v="2018-12-17T00:00:00"/>
    <d v="2018-12-31T00:00:00"/>
    <s v="上海裕翔广告传媒有限公司"/>
    <s v="10219Genr1812228"/>
    <m/>
    <m/>
  </r>
  <r>
    <x v="152"/>
    <s v="蒋薇"/>
    <x v="152"/>
    <m/>
    <m/>
    <m/>
    <m/>
    <m/>
    <m/>
    <m/>
    <m/>
    <m/>
    <m/>
    <m/>
    <m/>
    <m/>
    <m/>
    <m/>
    <m/>
    <m/>
    <m/>
    <m/>
    <m/>
    <m/>
    <m/>
    <m/>
    <m/>
    <m/>
    <m/>
    <m/>
    <m/>
    <n v="129"/>
    <s v="线下活动（非地产）"/>
    <s v="会场搭建及服务"/>
    <m/>
    <n v="246700"/>
    <m/>
    <m/>
    <s v="上海碧沛商务咨询服务中心"/>
    <s v="102"/>
    <m/>
    <m/>
  </r>
  <r>
    <x v="152"/>
    <s v="蒋薇"/>
    <x v="152"/>
    <m/>
    <m/>
    <m/>
    <m/>
    <m/>
    <m/>
    <m/>
    <m/>
    <m/>
    <m/>
    <m/>
    <m/>
    <m/>
    <m/>
    <m/>
    <m/>
    <m/>
    <m/>
    <m/>
    <m/>
    <m/>
    <m/>
    <m/>
    <m/>
    <m/>
    <m/>
    <m/>
    <m/>
    <n v="54"/>
    <s v="商品采购"/>
    <s v="活动物料"/>
    <s v="其他物料"/>
    <n v="62820"/>
    <d v="2018-12-17T00:00:00"/>
    <d v="2018-12-31T00:00:00"/>
    <s v="上海君韦贸易有限公司"/>
    <s v="102A201901000024"/>
    <m/>
    <m/>
  </r>
  <r>
    <x v="153"/>
    <s v="赖沛健"/>
    <x v="153"/>
    <s v="035636、035617"/>
    <m/>
    <m/>
    <m/>
    <m/>
    <m/>
    <m/>
    <m/>
    <n v="0.17"/>
    <s v="是"/>
    <s v="是"/>
    <n v="154825"/>
    <m/>
    <m/>
    <m/>
    <m/>
    <m/>
    <m/>
    <m/>
    <m/>
    <m/>
    <m/>
    <m/>
    <m/>
    <s v="产品成本-广告营销服务费用"/>
    <s v="华南销售中心"/>
    <m/>
    <n v="0.26108649182978722"/>
    <n v="85"/>
    <s v="线上素材制作"/>
    <s v="视频拍摄"/>
    <s v="公司"/>
    <n v="150000"/>
    <d v="2018-12-07T00:00:00"/>
    <d v="2018-12-07T00:00:00"/>
    <s v="北京快乐创造文化传播有限公司"/>
    <s v="102"/>
    <s v="长安CS55滑翔伞"/>
    <n v="4825"/>
  </r>
  <r>
    <x v="154"/>
    <s v="李一飞"/>
    <x v="154"/>
    <s v="034707、034871、035965"/>
    <m/>
    <m/>
    <m/>
    <m/>
    <m/>
    <m/>
    <m/>
    <n v="0.2"/>
    <s v="否"/>
    <s v="是"/>
    <n v="740000"/>
    <m/>
    <m/>
    <m/>
    <m/>
    <m/>
    <m/>
    <m/>
    <m/>
    <m/>
    <m/>
    <m/>
    <m/>
    <s v="产品成本-广告营销服务费用"/>
    <s v="华北销售中心"/>
    <m/>
    <n v="0.55803333333333327"/>
    <n v="128"/>
    <s v="线下活动（非地产）"/>
    <s v="场地租赁"/>
    <m/>
    <n v="35000"/>
    <d v="2018-12-17T00:00:00"/>
    <d v="2018-12-19T00:00:00"/>
    <s v="北京东亿天弘影视文化有限公司"/>
    <s v="107A201901000041"/>
    <m/>
    <n v="220000"/>
  </r>
  <r>
    <x v="154"/>
    <s v="李一飞"/>
    <x v="154"/>
    <m/>
    <m/>
    <m/>
    <m/>
    <m/>
    <m/>
    <m/>
    <m/>
    <m/>
    <m/>
    <m/>
    <m/>
    <m/>
    <m/>
    <m/>
    <m/>
    <m/>
    <m/>
    <m/>
    <m/>
    <m/>
    <m/>
    <m/>
    <m/>
    <m/>
    <m/>
    <m/>
    <m/>
    <n v="129"/>
    <s v="线下活动（非地产）"/>
    <s v="会场搭建及服务"/>
    <m/>
    <n v="485000"/>
    <d v="2018-12-18T00:00:00"/>
    <d v="2018-12-18T00:00:00"/>
    <s v="广州燊易广告有限公司"/>
    <s v="107"/>
    <s v="搭建、吴伯凡劳务20万不含税"/>
    <m/>
  </r>
  <r>
    <x v="155"/>
    <s v="李一飞"/>
    <x v="155"/>
    <s v="035459"/>
    <m/>
    <m/>
    <m/>
    <m/>
    <m/>
    <m/>
    <m/>
    <n v="0.26"/>
    <s v="否"/>
    <s v="是"/>
    <n v="80000"/>
    <m/>
    <m/>
    <m/>
    <m/>
    <m/>
    <m/>
    <m/>
    <m/>
    <m/>
    <m/>
    <m/>
    <m/>
    <s v="产品成本-广告营销服务费用"/>
    <s v="华北销售中心"/>
    <m/>
    <n v="0.33125999999999994"/>
    <n v="202"/>
    <s v="线上素材制作"/>
    <s v="H5制作"/>
    <s v="公司"/>
    <n v="50000"/>
    <d v="2018-11-30T00:00:00"/>
    <d v="2018-12-31T00:00:00"/>
    <s v="北京斐斯特绍铺文化有限责任公司"/>
    <s v="102"/>
    <s v="北现H5音乐"/>
    <n v="26000"/>
  </r>
  <r>
    <x v="155"/>
    <s v="李一飞"/>
    <x v="155"/>
    <m/>
    <m/>
    <m/>
    <m/>
    <m/>
    <m/>
    <m/>
    <m/>
    <m/>
    <m/>
    <m/>
    <m/>
    <m/>
    <m/>
    <m/>
    <m/>
    <m/>
    <m/>
    <m/>
    <m/>
    <m/>
    <m/>
    <m/>
    <m/>
    <m/>
    <m/>
    <m/>
    <m/>
    <n v="82"/>
    <s v="线上素材制作"/>
    <s v="配音"/>
    <s v="公司"/>
    <n v="4000"/>
    <m/>
    <m/>
    <s v="威普视觉文化传媒（北京）有限公司"/>
    <s v="102无合同"/>
    <s v="配音"/>
    <m/>
  </r>
  <r>
    <x v="156"/>
    <s v="李一飞"/>
    <x v="156"/>
    <s v="035670"/>
    <m/>
    <m/>
    <m/>
    <m/>
    <m/>
    <m/>
    <m/>
    <n v="0.05"/>
    <s v="否"/>
    <s v="是"/>
    <n v="65000"/>
    <m/>
    <m/>
    <m/>
    <m/>
    <m/>
    <m/>
    <m/>
    <m/>
    <m/>
    <m/>
    <m/>
    <m/>
    <s v="产品成本-广告营销服务费用"/>
    <s v="华北销售中心"/>
    <m/>
    <n v="0.22484999999999999"/>
    <n v="85"/>
    <s v="线上素材制作"/>
    <s v="视频拍摄"/>
    <s v="公司"/>
    <n v="65000"/>
    <d v="2018-12-01T00:00:00"/>
    <d v="2018-12-31T00:00:00"/>
    <s v="威普视觉文化传媒（北京）有限公司"/>
    <s v="102"/>
    <s v="东标阿尔山之旅项目视频拍摄费用"/>
    <n v="0"/>
  </r>
  <r>
    <x v="157"/>
    <s v="李一飞"/>
    <x v="157"/>
    <s v="035788"/>
    <m/>
    <m/>
    <m/>
    <m/>
    <m/>
    <m/>
    <m/>
    <n v="0.15"/>
    <s v="否"/>
    <s v="是"/>
    <n v="180000"/>
    <m/>
    <m/>
    <m/>
    <m/>
    <m/>
    <m/>
    <m/>
    <m/>
    <m/>
    <m/>
    <m/>
    <m/>
    <s v="产品成本-广告营销服务费用"/>
    <s v="华北销售中心"/>
    <m/>
    <n v="0.53979999999999995"/>
    <n v="85"/>
    <s v="线上素材制作"/>
    <s v="视频拍摄"/>
    <s v="公司"/>
    <n v="150000"/>
    <d v="2018-11-22T00:00:00"/>
    <d v="2018-12-05T00:00:00"/>
    <s v="中广盛世影视文化发展（北京）有限公司"/>
    <s v="102A201901000001"/>
    <s v="海尔广告视频拍摄"/>
    <n v="238.10000000000582"/>
  </r>
  <r>
    <x v="157"/>
    <s v="李一飞"/>
    <x v="157"/>
    <m/>
    <m/>
    <m/>
    <m/>
    <m/>
    <m/>
    <m/>
    <m/>
    <m/>
    <m/>
    <m/>
    <m/>
    <m/>
    <m/>
    <m/>
    <m/>
    <m/>
    <m/>
    <m/>
    <m/>
    <m/>
    <m/>
    <m/>
    <m/>
    <m/>
    <m/>
    <m/>
    <m/>
    <n v="66"/>
    <s v="线上传播（非地产）"/>
    <s v="KOL发稿"/>
    <s v="个人"/>
    <n v="14285.71"/>
    <m/>
    <m/>
    <s v="王宁"/>
    <s v="102无合同"/>
    <s v="微博发布"/>
    <m/>
  </r>
  <r>
    <x v="157"/>
    <s v="李一飞"/>
    <x v="157"/>
    <m/>
    <m/>
    <m/>
    <m/>
    <m/>
    <m/>
    <m/>
    <m/>
    <m/>
    <m/>
    <m/>
    <m/>
    <m/>
    <m/>
    <m/>
    <m/>
    <m/>
    <m/>
    <m/>
    <m/>
    <m/>
    <m/>
    <m/>
    <m/>
    <m/>
    <m/>
    <m/>
    <m/>
    <n v="66"/>
    <s v="线上传播（非地产）"/>
    <s v="KOL发稿"/>
    <s v="个人"/>
    <n v="15476.19"/>
    <m/>
    <m/>
    <s v="黄宥勋"/>
    <s v="102无合同"/>
    <s v="微博发布"/>
    <m/>
  </r>
  <r>
    <x v="158"/>
    <s v="王琦"/>
    <x v="158"/>
    <s v="035413"/>
    <m/>
    <m/>
    <m/>
    <m/>
    <m/>
    <m/>
    <m/>
    <n v="0.22"/>
    <s v="是"/>
    <s v="是"/>
    <n v="300000"/>
    <m/>
    <m/>
    <m/>
    <m/>
    <m/>
    <m/>
    <m/>
    <m/>
    <m/>
    <m/>
    <m/>
    <m/>
    <s v="产品成本-广告营销服务费用"/>
    <s v="华南销售中心"/>
    <m/>
    <n v="0.4557511646063761"/>
    <n v="129"/>
    <s v="线下活动（非地产）"/>
    <s v="会场搭建及服务"/>
    <m/>
    <n v="300000"/>
    <d v="2018-12-30T00:00:00"/>
    <d v="2018-12-31T00:00:00"/>
    <s v="广州燊易广告有限公司"/>
    <s v="107"/>
    <s v="搭建"/>
    <n v="0"/>
  </r>
  <r>
    <x v="159"/>
    <s v="朱力"/>
    <x v="159"/>
    <s v="035746"/>
    <m/>
    <m/>
    <m/>
    <m/>
    <m/>
    <m/>
    <m/>
    <n v="0"/>
    <s v="否"/>
    <s v="是"/>
    <n v="162024"/>
    <m/>
    <m/>
    <m/>
    <m/>
    <m/>
    <m/>
    <m/>
    <m/>
    <m/>
    <m/>
    <m/>
    <m/>
    <s v="产品成本-广告营销服务费用"/>
    <s v="华东销售中心"/>
    <m/>
    <n v="8.4199999999999997E-2"/>
    <n v="85"/>
    <s v="线上素材制作"/>
    <s v="视频拍摄"/>
    <s v="公司"/>
    <n v="34000"/>
    <d v="2018-12-01T00:00:00"/>
    <d v="2018-12-31T00:00:00"/>
    <s v="北京阳光环球广告有限公司"/>
    <s v="105"/>
    <s v="极客先锋队视频拍摄"/>
    <n v="33791"/>
  </r>
  <r>
    <x v="159"/>
    <s v="朱力"/>
    <x v="159"/>
    <m/>
    <m/>
    <m/>
    <m/>
    <m/>
    <m/>
    <m/>
    <m/>
    <m/>
    <m/>
    <m/>
    <m/>
    <m/>
    <m/>
    <m/>
    <m/>
    <m/>
    <m/>
    <m/>
    <m/>
    <m/>
    <m/>
    <m/>
    <m/>
    <m/>
    <m/>
    <m/>
    <m/>
    <n v="251"/>
    <s v="明星/嘉宾邀请"/>
    <s v="其他嘉宾"/>
    <s v="公司（非地产）"/>
    <n v="83950"/>
    <d v="2018-12-15T00:00:00"/>
    <d v="2018-12-25T00:00:00"/>
    <s v="凝聚众智营销策划有限公司"/>
    <s v="105"/>
    <s v="极客先锋队-KOL"/>
    <m/>
  </r>
  <r>
    <x v="159"/>
    <s v="朱力"/>
    <x v="159"/>
    <m/>
    <m/>
    <m/>
    <m/>
    <m/>
    <m/>
    <m/>
    <m/>
    <m/>
    <m/>
    <m/>
    <m/>
    <m/>
    <m/>
    <m/>
    <m/>
    <m/>
    <m/>
    <m/>
    <m/>
    <m/>
    <m/>
    <m/>
    <m/>
    <m/>
    <m/>
    <m/>
    <m/>
    <n v="86"/>
    <s v="线上素材制作"/>
    <s v="视频拍摄"/>
    <s v="员工报销"/>
    <n v="10283"/>
    <d v="2018-12-01T00:00:00"/>
    <d v="2018-12-31T00:00:00"/>
    <s v="杨斌，个人工资卡"/>
    <s v="105无合同"/>
    <s v="杂费"/>
    <m/>
  </r>
  <r>
    <x v="160"/>
    <s v="史文韬"/>
    <x v="160"/>
    <s v="035790"/>
    <m/>
    <m/>
    <m/>
    <m/>
    <m/>
    <m/>
    <m/>
    <n v="0.26"/>
    <s v="否"/>
    <s v="是"/>
    <n v="4000"/>
    <m/>
    <m/>
    <m/>
    <m/>
    <m/>
    <m/>
    <m/>
    <m/>
    <m/>
    <m/>
    <m/>
    <m/>
    <s v="产品成本-广告营销服务费用"/>
    <s v="华东销售中心"/>
    <m/>
    <n v="0.293129889224572"/>
    <n v="67"/>
    <s v="线上传播（非地产）"/>
    <s v="KOL发稿"/>
    <s v="公司"/>
    <n v="3450"/>
    <d v="2018-12-24T00:00:00"/>
    <d v="2018-12-24T00:00:00"/>
    <s v="北京金狐互动公关顾问有限公司"/>
    <s v="102无合同"/>
    <m/>
    <n v="550"/>
  </r>
  <r>
    <x v="161"/>
    <s v="植嘉麟"/>
    <x v="161"/>
    <s v="035903"/>
    <m/>
    <m/>
    <m/>
    <m/>
    <m/>
    <m/>
    <m/>
    <n v="0.26"/>
    <s v="是"/>
    <s v="是"/>
    <n v="66000"/>
    <m/>
    <m/>
    <m/>
    <m/>
    <m/>
    <m/>
    <m/>
    <m/>
    <m/>
    <m/>
    <m/>
    <m/>
    <s v="产品成本-广告营销服务费用"/>
    <s v="华南销售中心"/>
    <m/>
    <n v="0.32414236800000001"/>
    <n v="85"/>
    <s v="线上素材制作"/>
    <s v="视频拍摄"/>
    <s v="公司"/>
    <n v="50000"/>
    <d v="2018-12-12T00:00:00"/>
    <d v="2018-12-12T00:00:00"/>
    <s v="北京阳光环球广告有限公司"/>
    <s v="105A201901000002"/>
    <s v="所有人答所有人视频拍摄，年度热点新闻事件专题片"/>
    <n v="13075"/>
  </r>
  <r>
    <x v="161"/>
    <s v="植嘉麟"/>
    <x v="161"/>
    <m/>
    <m/>
    <m/>
    <m/>
    <m/>
    <m/>
    <m/>
    <m/>
    <m/>
    <m/>
    <m/>
    <m/>
    <m/>
    <m/>
    <m/>
    <m/>
    <m/>
    <m/>
    <m/>
    <m/>
    <m/>
    <m/>
    <m/>
    <m/>
    <m/>
    <m/>
    <m/>
    <m/>
    <n v="66"/>
    <s v="线上传播（非地产）"/>
    <s v="KOL发稿"/>
    <s v="个人"/>
    <n v="2925"/>
    <d v="2018-12-12T00:00:00"/>
    <d v="2018-12-12T00:00:00"/>
    <s v="许筱珂"/>
    <s v="105无合同"/>
    <s v="撰稿1篇，劳务费"/>
    <m/>
  </r>
  <r>
    <x v="162"/>
    <s v="朱力"/>
    <x v="162"/>
    <s v="035841"/>
    <m/>
    <m/>
    <m/>
    <m/>
    <m/>
    <m/>
    <m/>
    <n v="0"/>
    <s v="否"/>
    <s v="是"/>
    <n v="281500"/>
    <m/>
    <m/>
    <m/>
    <m/>
    <m/>
    <m/>
    <m/>
    <m/>
    <m/>
    <m/>
    <m/>
    <m/>
    <s v="产品成本-广告营销服务费用"/>
    <s v="华东销售中心"/>
    <m/>
    <n v="0.23926174496644301"/>
    <n v="202"/>
    <s v="线上素材制作"/>
    <s v="H5制作"/>
    <s v="公司"/>
    <n v="231000"/>
    <d v="2019-01-01T00:00:00"/>
    <d v="2019-01-10T00:00:00"/>
    <s v="网易（杭州）网络有限责任公司"/>
    <s v="102"/>
    <s v="安吉星月球AR体验项目"/>
    <n v="40500"/>
  </r>
  <r>
    <x v="162"/>
    <s v="朱力"/>
    <x v="162"/>
    <m/>
    <m/>
    <m/>
    <m/>
    <m/>
    <m/>
    <m/>
    <m/>
    <m/>
    <m/>
    <m/>
    <m/>
    <m/>
    <m/>
    <m/>
    <m/>
    <m/>
    <m/>
    <m/>
    <m/>
    <m/>
    <m/>
    <m/>
    <m/>
    <m/>
    <m/>
    <m/>
    <m/>
    <n v="252"/>
    <s v="明星/嘉宾邀请"/>
    <s v="其他嘉宾"/>
    <s v="个人（非地产）"/>
    <n v="5000"/>
    <m/>
    <m/>
    <s v="白孟宸"/>
    <s v="102无合同"/>
    <s v="嘉宾"/>
    <m/>
  </r>
  <r>
    <x v="162"/>
    <s v="朱力"/>
    <x v="162"/>
    <m/>
    <m/>
    <m/>
    <m/>
    <m/>
    <m/>
    <m/>
    <m/>
    <m/>
    <m/>
    <m/>
    <m/>
    <m/>
    <m/>
    <m/>
    <m/>
    <m/>
    <m/>
    <m/>
    <m/>
    <m/>
    <m/>
    <m/>
    <m/>
    <m/>
    <m/>
    <m/>
    <m/>
    <n v="252"/>
    <s v="明星/嘉宾邀请"/>
    <s v="其他嘉宾"/>
    <s v="个人（非地产）"/>
    <n v="5000"/>
    <m/>
    <m/>
    <s v="焦维新"/>
    <s v="102无合同"/>
    <s v="嘉宾"/>
    <m/>
  </r>
  <r>
    <x v="163"/>
    <s v="熊倩"/>
    <x v="163"/>
    <s v="036115，036339"/>
    <m/>
    <m/>
    <m/>
    <m/>
    <m/>
    <m/>
    <m/>
    <n v="0.24"/>
    <s v="是"/>
    <s v="是"/>
    <n v="50000"/>
    <m/>
    <m/>
    <m/>
    <m/>
    <m/>
    <m/>
    <m/>
    <m/>
    <m/>
    <m/>
    <m/>
    <m/>
    <s v="产品成本-广告营销服务费用"/>
    <s v="华南销售中心"/>
    <m/>
    <n v="0.29180094929881334"/>
    <n v="85"/>
    <s v="线上素材制作"/>
    <s v="视频拍摄"/>
    <s v="公司"/>
    <n v="30000"/>
    <d v="2018-12-01T00:00:00"/>
    <d v="2018-12-18T00:00:00"/>
    <s v="北京阳光环球广告有限公司"/>
    <s v="105A201901000034"/>
    <s v="春节跟贴项目-《所有人答所有人》视频拍摄"/>
    <n v="20000"/>
  </r>
  <r>
    <x v="164"/>
    <s v="李一飞"/>
    <x v="164"/>
    <s v="035153"/>
    <m/>
    <m/>
    <m/>
    <m/>
    <m/>
    <m/>
    <m/>
    <n v="0.18"/>
    <s v="否"/>
    <s v="是"/>
    <n v="262500"/>
    <m/>
    <m/>
    <m/>
    <m/>
    <m/>
    <m/>
    <m/>
    <m/>
    <m/>
    <m/>
    <m/>
    <m/>
    <s v="产品成本-广告营销服务费用"/>
    <s v="华北销售中心"/>
    <m/>
    <n v="0.39747999999999994"/>
    <n v="129"/>
    <s v="线下活动（非地产）"/>
    <s v="会场搭建及服务"/>
    <m/>
    <n v="207000"/>
    <d v="2018-11-01T00:00:00"/>
    <d v="2018-11-01T00:00:00"/>
    <s v="广州燊易广告有限公司"/>
    <s v="102A201901000011"/>
    <s v="严选礼品卡采购（发布会郑州站搭建）"/>
    <n v="55500"/>
  </r>
  <r>
    <x v="165"/>
    <s v="付杨"/>
    <x v="165"/>
    <s v="035859"/>
    <m/>
    <m/>
    <m/>
    <m/>
    <m/>
    <m/>
    <m/>
    <n v="0"/>
    <s v="否"/>
    <s v="是"/>
    <n v="55000"/>
    <m/>
    <m/>
    <m/>
    <m/>
    <m/>
    <m/>
    <m/>
    <m/>
    <m/>
    <m/>
    <m/>
    <m/>
    <s v="产品成本-广告营销服务费用"/>
    <s v="华北销售中心"/>
    <m/>
    <n v="7.5071152358855392E-2"/>
    <n v="67"/>
    <s v="线上传播（非地产）"/>
    <s v="KOL发稿"/>
    <s v="公司"/>
    <n v="55000"/>
    <d v="2018-12-10T00:00:00"/>
    <d v="2018-12-14T00:00:00"/>
    <s v="北京心联广告有限公司"/>
    <s v="102A201901000006"/>
    <s v="钉钉秋季发布会稿件定制"/>
    <n v="0"/>
  </r>
  <r>
    <x v="166"/>
    <s v="李一飞"/>
    <x v="166"/>
    <s v="035702"/>
    <m/>
    <m/>
    <m/>
    <m/>
    <m/>
    <m/>
    <m/>
    <n v="0.17"/>
    <s v="否"/>
    <s v="是"/>
    <n v="875000"/>
    <m/>
    <m/>
    <m/>
    <m/>
    <m/>
    <m/>
    <m/>
    <m/>
    <m/>
    <m/>
    <m/>
    <m/>
    <s v="产品成本-广告营销服务费用"/>
    <s v="华北销售中心"/>
    <m/>
    <n v="0.37577130539867915"/>
    <n v="85"/>
    <s v="线上素材制作"/>
    <s v="视频拍摄"/>
    <s v="公司"/>
    <n v="200000"/>
    <d v="2018-11-01T00:00:00"/>
    <d v="2018-12-31T00:00:00"/>
    <s v="威普视觉文化传媒（北京）有限公司"/>
    <s v="105A201901000051"/>
    <s v="视频拍摄和制作"/>
    <n v="217842.30000000005"/>
  </r>
  <r>
    <x v="166"/>
    <s v="李一飞"/>
    <x v="166"/>
    <m/>
    <m/>
    <m/>
    <m/>
    <m/>
    <m/>
    <m/>
    <m/>
    <m/>
    <m/>
    <m/>
    <m/>
    <m/>
    <m/>
    <m/>
    <m/>
    <m/>
    <m/>
    <m/>
    <m/>
    <m/>
    <m/>
    <m/>
    <m/>
    <m/>
    <m/>
    <m/>
    <m/>
    <n v="85"/>
    <s v="线上素材制作"/>
    <s v="视频拍摄"/>
    <s v="公司"/>
    <n v="448500"/>
    <d v="2018-12-03T00:00:00"/>
    <d v="2018-12-03T00:00:00"/>
    <s v="威普视觉文化传媒（北京）有限公司"/>
    <s v="10519Genr1812095"/>
    <m/>
    <m/>
  </r>
  <r>
    <x v="166"/>
    <s v="李一飞"/>
    <x v="166"/>
    <m/>
    <m/>
    <m/>
    <m/>
    <m/>
    <m/>
    <m/>
    <m/>
    <m/>
    <m/>
    <m/>
    <m/>
    <m/>
    <m/>
    <m/>
    <m/>
    <m/>
    <m/>
    <m/>
    <m/>
    <m/>
    <m/>
    <m/>
    <m/>
    <m/>
    <m/>
    <m/>
    <m/>
    <n v="59"/>
    <s v="商品采购"/>
    <s v="礼品"/>
    <s v="严选礼品"/>
    <n v="8657.7000000000007"/>
    <m/>
    <m/>
    <s v="严选"/>
    <s v="102内采"/>
    <s v="平衡车5辆"/>
    <m/>
  </r>
  <r>
    <x v="167"/>
    <s v="孙昊辉"/>
    <x v="167"/>
    <s v="035720、035682"/>
    <m/>
    <m/>
    <m/>
    <m/>
    <m/>
    <m/>
    <m/>
    <n v="0.21"/>
    <s v="否"/>
    <s v="是"/>
    <n v="400000"/>
    <m/>
    <m/>
    <m/>
    <m/>
    <m/>
    <m/>
    <m/>
    <m/>
    <m/>
    <m/>
    <m/>
    <m/>
    <s v="产品成本-广告营销服务费用"/>
    <s v="华东销售中心"/>
    <m/>
    <n v="0.39743414495832025"/>
    <n v="85"/>
    <s v="线上素材制作"/>
    <s v="视频拍摄"/>
    <s v="公司"/>
    <n v="220000"/>
    <d v="2018-12-01T00:00:00"/>
    <d v="2018-12-31T00:00:00"/>
    <s v="重庆帕斯弗尼文化传播有限公司"/>
    <s v="102"/>
    <s v="福特新福克斯合作"/>
    <n v="58416"/>
  </r>
  <r>
    <x v="167"/>
    <s v="孙昊辉"/>
    <x v="167"/>
    <m/>
    <m/>
    <m/>
    <m/>
    <m/>
    <m/>
    <m/>
    <m/>
    <m/>
    <m/>
    <m/>
    <m/>
    <m/>
    <m/>
    <m/>
    <m/>
    <m/>
    <m/>
    <m/>
    <m/>
    <m/>
    <m/>
    <m/>
    <m/>
    <m/>
    <m/>
    <m/>
    <m/>
    <n v="54"/>
    <s v="商品采购"/>
    <s v="活动物料"/>
    <s v="其他物料"/>
    <n v="121584"/>
    <d v="2018-12-10T00:00:00"/>
    <d v="2018-12-31T00:00:00"/>
    <s v="北京奇良海德印刷股份有限公司"/>
    <s v="105"/>
    <s v="态度日历制作"/>
    <m/>
  </r>
  <r>
    <x v="168"/>
    <s v="李一飞"/>
    <x v="168"/>
    <s v="034695"/>
    <m/>
    <m/>
    <m/>
    <m/>
    <m/>
    <m/>
    <m/>
    <n v="0.26"/>
    <s v="否"/>
    <s v="是"/>
    <n v="45000"/>
    <m/>
    <m/>
    <m/>
    <m/>
    <m/>
    <m/>
    <m/>
    <m/>
    <m/>
    <m/>
    <m/>
    <m/>
    <s v="产品成本-广告营销服务费用"/>
    <s v="华北销售中心"/>
    <m/>
    <n v="0.38429999999999997"/>
    <n v="131"/>
    <s v="线下活动（非地产）"/>
    <s v="看车团"/>
    <m/>
    <n v="41500"/>
    <d v="2018-09-22T00:00:00"/>
    <d v="2018-09-22T00:00:00"/>
    <s v="深圳市梵天管理咨询有限公司"/>
    <s v="10219Genr1811217"/>
    <s v="深圳看车团"/>
    <n v="3500"/>
  </r>
  <r>
    <x v="169"/>
    <s v="赖敏"/>
    <x v="169"/>
    <s v="034379"/>
    <m/>
    <m/>
    <m/>
    <m/>
    <m/>
    <m/>
    <m/>
    <n v="0"/>
    <s v="否"/>
    <s v="是"/>
    <n v="600000"/>
    <m/>
    <m/>
    <m/>
    <m/>
    <m/>
    <m/>
    <m/>
    <m/>
    <m/>
    <m/>
    <m/>
    <m/>
    <s v="产品成本-广告营销服务费用"/>
    <s v="华南销售中心"/>
    <m/>
    <n v="0.33900000000000002"/>
    <n v="85"/>
    <s v="线上素材制作"/>
    <s v="视频拍摄"/>
    <s v="公司"/>
    <n v="550000"/>
    <d v="2019-10-01T00:00:00"/>
    <d v="2019-12-31T00:00:00"/>
    <s v="宁波想象风暴文化传媒有限公司"/>
    <s v="102A201901000037"/>
    <m/>
    <n v="50000"/>
  </r>
  <r>
    <x v="170"/>
    <s v="李一飞"/>
    <x v="170"/>
    <s v="034439"/>
    <m/>
    <m/>
    <m/>
    <m/>
    <m/>
    <m/>
    <m/>
    <n v="0.16"/>
    <s v="否"/>
    <s v="是"/>
    <n v="300000"/>
    <m/>
    <m/>
    <m/>
    <m/>
    <m/>
    <m/>
    <m/>
    <m/>
    <m/>
    <m/>
    <m/>
    <m/>
    <s v="产品成本-广告营销服务费用"/>
    <s v="华北销售中心"/>
    <m/>
    <n v="0.40479999999999999"/>
    <n v="129"/>
    <s v="线下活动（非地产）"/>
    <s v="会场搭建及服务"/>
    <m/>
    <n v="550000"/>
    <d v="2018-12-01T00:00:00"/>
    <d v="2018-12-31T00:00:00"/>
    <s v="燊易（广州）广告有限公司"/>
    <s v="107A201901000043"/>
    <m/>
    <n v="-250000"/>
  </r>
  <r>
    <x v="171"/>
    <s v="李一飞"/>
    <x v="171"/>
    <s v="034448、035098"/>
    <m/>
    <m/>
    <m/>
    <m/>
    <m/>
    <m/>
    <m/>
    <n v="0.23"/>
    <s v="否"/>
    <s v="是"/>
    <n v="2200000"/>
    <m/>
    <m/>
    <m/>
    <m/>
    <m/>
    <m/>
    <m/>
    <m/>
    <m/>
    <m/>
    <m/>
    <m/>
    <s v="产品成本-广告营销服务费用"/>
    <s v="华北销售中心"/>
    <m/>
    <n v="0.59317285714285717"/>
    <n v="129"/>
    <s v="线下活动（非地产）"/>
    <s v="会场搭建及服务"/>
    <m/>
    <n v="620000"/>
    <d v="2018-09-08T00:00:00"/>
    <d v="2018-09-08T00:00:00"/>
    <s v="北京诺金文化传媒有限公司"/>
    <s v="102"/>
    <s v="上海站，搭建"/>
    <n v="196800"/>
  </r>
  <r>
    <x v="171"/>
    <s v="李一飞"/>
    <x v="171"/>
    <m/>
    <m/>
    <m/>
    <m/>
    <m/>
    <m/>
    <m/>
    <m/>
    <m/>
    <m/>
    <m/>
    <m/>
    <m/>
    <m/>
    <m/>
    <m/>
    <m/>
    <m/>
    <m/>
    <m/>
    <m/>
    <m/>
    <m/>
    <m/>
    <m/>
    <m/>
    <m/>
    <m/>
    <n v="85"/>
    <s v="线上素材制作"/>
    <s v="视频拍摄"/>
    <s v="公司"/>
    <n v="90000"/>
    <d v="2018-09-08T00:00:00"/>
    <d v="2018-09-08T00:00:00"/>
    <s v="威普视觉文化传媒（北京）有限公司"/>
    <s v="10219Genr1812224"/>
    <s v="上海站，拍摄"/>
    <m/>
  </r>
  <r>
    <x v="171"/>
    <s v="李一飞"/>
    <x v="171"/>
    <m/>
    <m/>
    <m/>
    <m/>
    <m/>
    <m/>
    <m/>
    <m/>
    <m/>
    <m/>
    <m/>
    <m/>
    <m/>
    <m/>
    <m/>
    <m/>
    <m/>
    <m/>
    <m/>
    <m/>
    <m/>
    <m/>
    <m/>
    <m/>
    <m/>
    <m/>
    <m/>
    <m/>
    <n v="128"/>
    <s v="线下活动（非地产）"/>
    <s v="场地租赁"/>
    <m/>
    <n v="282000"/>
    <d v="2018-09-08T00:00:00"/>
    <d v="2018-09-08T00:00:00"/>
    <s v="上海新陆一房地产有限公司浦东丽思卡尔顿酒店"/>
    <s v="102"/>
    <s v="上海站，场地"/>
    <m/>
  </r>
  <r>
    <x v="171"/>
    <s v="李一飞"/>
    <x v="171"/>
    <m/>
    <m/>
    <m/>
    <m/>
    <m/>
    <m/>
    <m/>
    <m/>
    <m/>
    <m/>
    <m/>
    <m/>
    <m/>
    <m/>
    <m/>
    <m/>
    <m/>
    <m/>
    <m/>
    <m/>
    <m/>
    <m/>
    <m/>
    <m/>
    <m/>
    <m/>
    <m/>
    <m/>
    <n v="128"/>
    <s v="线下活动（非地产）"/>
    <s v="场地租赁"/>
    <m/>
    <n v="161200"/>
    <d v="2018-10-13T00:00:00"/>
    <d v="2018-10-13T00:00:00"/>
    <s v="香格里拉大酒店（成都）有限公司"/>
    <s v="10219Genr1811218"/>
    <s v="成都站，场地"/>
    <m/>
  </r>
  <r>
    <x v="171"/>
    <s v="李一飞"/>
    <x v="171"/>
    <m/>
    <m/>
    <m/>
    <m/>
    <m/>
    <m/>
    <m/>
    <m/>
    <m/>
    <m/>
    <m/>
    <m/>
    <m/>
    <m/>
    <m/>
    <m/>
    <m/>
    <m/>
    <m/>
    <m/>
    <m/>
    <m/>
    <m/>
    <m/>
    <m/>
    <m/>
    <m/>
    <m/>
    <n v="129"/>
    <s v="线下活动（非地产）"/>
    <s v="会场搭建及服务"/>
    <m/>
    <n v="850000"/>
    <d v="2018-10-13T00:00:00"/>
    <d v="2018-10-13T00:00:00"/>
    <s v="北京诺金文化传媒有限公司"/>
    <s v="102"/>
    <s v="成都站，搭建"/>
    <m/>
  </r>
  <r>
    <x v="172"/>
    <s v="郭兴华"/>
    <x v="172"/>
    <s v="033310"/>
    <m/>
    <m/>
    <m/>
    <m/>
    <m/>
    <m/>
    <m/>
    <n v="0.23"/>
    <s v="否"/>
    <s v="是"/>
    <n v="41900"/>
    <m/>
    <m/>
    <m/>
    <m/>
    <m/>
    <m/>
    <m/>
    <m/>
    <m/>
    <m/>
    <m/>
    <m/>
    <s v="产品成本-广告营销服务费用"/>
    <s v="华东销售中心"/>
    <m/>
    <n v="0.28482843662758234"/>
    <n v="60"/>
    <s v="商品采购"/>
    <s v="礼品"/>
    <s v="其他礼品"/>
    <n v="41900"/>
    <d v="2018-09-15T00:00:00"/>
    <d v="2018-10-07T00:00:00"/>
    <s v="无确定供应商"/>
    <s v="102无合同"/>
    <s v="戴森除螨仪"/>
    <n v="0"/>
  </r>
  <r>
    <x v="173"/>
    <s v="李一飞"/>
    <x v="173"/>
    <s v="034621、034622"/>
    <m/>
    <m/>
    <m/>
    <m/>
    <m/>
    <m/>
    <m/>
    <n v="0.26"/>
    <s v="否"/>
    <s v="是"/>
    <n v="1960000"/>
    <m/>
    <m/>
    <m/>
    <m/>
    <m/>
    <m/>
    <m/>
    <m/>
    <m/>
    <m/>
    <m/>
    <m/>
    <s v="产品成本-广告营销服务费用"/>
    <s v="华北销售中心"/>
    <m/>
    <n v="0.63512666666666662"/>
    <n v="42"/>
    <s v="明星/嘉宾邀请"/>
    <s v="魏坤琳（Dr.魏）"/>
    <m/>
    <n v="350000"/>
    <d v="2018-12-01T00:00:00"/>
    <d v="2018-12-31T00:00:00"/>
    <s v="欢喜文化传媒东台工作室"/>
    <s v="10719Genr1812083"/>
    <s v="魏坤琳公开课演讲"/>
    <n v="364147.89999999991"/>
  </r>
  <r>
    <x v="173"/>
    <s v="李一飞"/>
    <x v="173"/>
    <m/>
    <m/>
    <m/>
    <m/>
    <m/>
    <m/>
    <m/>
    <m/>
    <m/>
    <m/>
    <m/>
    <m/>
    <m/>
    <m/>
    <m/>
    <m/>
    <m/>
    <m/>
    <m/>
    <m/>
    <m/>
    <m/>
    <m/>
    <m/>
    <m/>
    <m/>
    <m/>
    <m/>
    <n v="251"/>
    <s v="明星/嘉宾邀请"/>
    <s v="其他嘉宾"/>
    <s v="公司（非地产）"/>
    <n v="310000"/>
    <d v="2018-09-27T00:00:00"/>
    <d v="2018-09-27T00:00:00"/>
    <s v="上海胖宇舞蹈工作室"/>
    <s v="10719Genr1810069"/>
    <s v="成都站，韩宇，公开课演讲"/>
    <m/>
  </r>
  <r>
    <x v="173"/>
    <s v="李一飞"/>
    <x v="173"/>
    <m/>
    <m/>
    <m/>
    <m/>
    <m/>
    <m/>
    <m/>
    <m/>
    <m/>
    <m/>
    <m/>
    <m/>
    <m/>
    <m/>
    <m/>
    <m/>
    <m/>
    <m/>
    <m/>
    <m/>
    <m/>
    <m/>
    <m/>
    <m/>
    <m/>
    <m/>
    <m/>
    <m/>
    <n v="129"/>
    <s v="线下活动（非地产）"/>
    <s v="会场搭建及服务"/>
    <m/>
    <n v="840000"/>
    <d v="2018-09-27T00:00:00"/>
    <d v="2018-09-27T00:00:00"/>
    <s v="广州燊易广告有限公司"/>
    <s v="107A201901000039"/>
    <s v="成都站，搭建"/>
    <m/>
  </r>
  <r>
    <x v="173"/>
    <s v="李一飞"/>
    <x v="173"/>
    <m/>
    <m/>
    <m/>
    <m/>
    <m/>
    <m/>
    <m/>
    <m/>
    <m/>
    <m/>
    <m/>
    <m/>
    <m/>
    <m/>
    <m/>
    <m/>
    <m/>
    <m/>
    <m/>
    <m/>
    <m/>
    <m/>
    <m/>
    <m/>
    <m/>
    <m/>
    <m/>
    <m/>
    <n v="59"/>
    <s v="商品采购"/>
    <s v="礼品"/>
    <s v="严选礼品"/>
    <n v="35852.1"/>
    <m/>
    <m/>
    <s v="严选"/>
    <s v="102"/>
    <s v="严选礼品"/>
    <m/>
  </r>
  <r>
    <x v="173"/>
    <s v="李一飞"/>
    <x v="173"/>
    <m/>
    <m/>
    <m/>
    <m/>
    <m/>
    <m/>
    <m/>
    <m/>
    <m/>
    <m/>
    <m/>
    <m/>
    <m/>
    <m/>
    <m/>
    <m/>
    <m/>
    <m/>
    <m/>
    <m/>
    <m/>
    <m/>
    <m/>
    <m/>
    <m/>
    <m/>
    <m/>
    <m/>
    <n v="129"/>
    <s v="线下活动（非地产）"/>
    <s v="会场搭建及服务"/>
    <m/>
    <n v="60000"/>
    <d v="2018-09-27T00:00:00"/>
    <d v="2018-10-19T00:00:00"/>
    <s v="北京诺金文化传媒有限公司"/>
    <s v="10219Genr1812223"/>
    <m/>
    <m/>
  </r>
  <r>
    <x v="174"/>
    <s v="植嘉麟"/>
    <x v="174"/>
    <s v="034790、035175"/>
    <m/>
    <m/>
    <m/>
    <m/>
    <m/>
    <m/>
    <m/>
    <n v="0.12"/>
    <s v="否"/>
    <s v="是"/>
    <n v="30210"/>
    <m/>
    <m/>
    <m/>
    <m/>
    <m/>
    <m/>
    <m/>
    <m/>
    <m/>
    <m/>
    <m/>
    <m/>
    <s v="产品成本-广告营销服务费用"/>
    <s v="华南销售中心"/>
    <m/>
    <n v="0.19532467379473722"/>
    <n v="202"/>
    <s v="线上素材制作"/>
    <s v="H5制作"/>
    <s v="公司"/>
    <n v="19880"/>
    <d v="2018-09-09T00:00:00"/>
    <d v="2018-09-30T00:00:00"/>
    <s v="凝聚众智营销策划有限公司"/>
    <s v="102无合同"/>
    <s v="H5插画设计。"/>
    <n v="5730"/>
  </r>
  <r>
    <x v="174"/>
    <s v="植嘉麟"/>
    <x v="174"/>
    <m/>
    <m/>
    <m/>
    <m/>
    <m/>
    <m/>
    <m/>
    <m/>
    <m/>
    <m/>
    <m/>
    <m/>
    <m/>
    <m/>
    <m/>
    <m/>
    <m/>
    <m/>
    <m/>
    <m/>
    <m/>
    <m/>
    <m/>
    <m/>
    <m/>
    <m/>
    <m/>
    <m/>
    <n v="79"/>
    <s v="线上素材制作"/>
    <s v="H5制作"/>
    <m/>
    <n v="4600"/>
    <d v="2018-09-09T00:00:00"/>
    <d v="2018-09-30T00:00:00"/>
    <s v="迪士尼门票"/>
    <s v="102"/>
    <m/>
    <m/>
  </r>
  <r>
    <x v="175"/>
    <s v="付杨"/>
    <x v="175"/>
    <s v="034401"/>
    <m/>
    <m/>
    <m/>
    <m/>
    <m/>
    <m/>
    <m/>
    <n v="0.36133852972232106"/>
    <s v="否"/>
    <s v="是"/>
    <n v="3710"/>
    <m/>
    <m/>
    <m/>
    <m/>
    <m/>
    <m/>
    <m/>
    <m/>
    <m/>
    <m/>
    <m/>
    <m/>
    <s v="产品成本-广告营销服务费用"/>
    <s v="华北销售中心"/>
    <m/>
    <n v="4.2339333933393355E-2"/>
    <n v="67"/>
    <s v="线上传播（非地产）"/>
    <s v="KOL发稿"/>
    <s v="公司"/>
    <n v="3000"/>
    <d v="2018-10-07T00:00:00"/>
    <d v="2018-11-10T00:00:00"/>
    <s v="蓝色光标（天津）移动互联科技有限公司"/>
    <s v="102"/>
    <s v="撰稿&amp;发布"/>
    <n v="710"/>
  </r>
  <r>
    <x v="176"/>
    <s v="孙昊辉"/>
    <x v="176"/>
    <s v="034259"/>
    <m/>
    <m/>
    <m/>
    <m/>
    <m/>
    <m/>
    <m/>
    <n v="0.21"/>
    <s v="否"/>
    <s v="是"/>
    <n v="174000"/>
    <m/>
    <m/>
    <m/>
    <m/>
    <m/>
    <m/>
    <m/>
    <m/>
    <m/>
    <m/>
    <m/>
    <m/>
    <s v="产品成本-广告营销服务费用"/>
    <s v="华东销售中心"/>
    <m/>
    <n v="0.32780999999999999"/>
    <n v="131"/>
    <s v="线下活动（非地产）"/>
    <s v="看车团"/>
    <m/>
    <n v="42000"/>
    <d v="2018-09-15T00:00:00"/>
    <d v="2018-09-15T00:00:00"/>
    <s v="深圳市梵天管理咨询有限公司"/>
    <s v="10219Genr1810184"/>
    <s v="北京看车团，40个，3个成交。"/>
    <n v="6000"/>
  </r>
  <r>
    <x v="176"/>
    <s v="孙昊辉"/>
    <x v="176"/>
    <m/>
    <m/>
    <m/>
    <m/>
    <m/>
    <m/>
    <m/>
    <m/>
    <m/>
    <m/>
    <m/>
    <m/>
    <m/>
    <m/>
    <m/>
    <m/>
    <m/>
    <m/>
    <m/>
    <m/>
    <m/>
    <m/>
    <m/>
    <m/>
    <m/>
    <m/>
    <m/>
    <m/>
    <n v="131"/>
    <s v="线下活动（非地产）"/>
    <s v="看车团"/>
    <m/>
    <n v="42000"/>
    <d v="2018-09-15T00:00:00"/>
    <d v="2018-09-15T00:00:00"/>
    <s v="上海添驰广告传媒有限公司"/>
    <s v="10219Genr1810182"/>
    <s v="上海看车团，40个到店，3个成交"/>
    <m/>
  </r>
  <r>
    <x v="176"/>
    <s v="孙昊辉"/>
    <x v="176"/>
    <m/>
    <m/>
    <m/>
    <m/>
    <m/>
    <m/>
    <m/>
    <m/>
    <m/>
    <m/>
    <m/>
    <m/>
    <m/>
    <m/>
    <m/>
    <m/>
    <m/>
    <m/>
    <m/>
    <m/>
    <m/>
    <m/>
    <m/>
    <m/>
    <m/>
    <m/>
    <m/>
    <m/>
    <n v="131"/>
    <s v="线下活动（非地产）"/>
    <s v="看车团"/>
    <m/>
    <n v="42000"/>
    <d v="2018-10-27T00:00:00"/>
    <d v="2018-10-27T00:00:00"/>
    <s v="深圳市梵天管理咨询有限公司"/>
    <s v="10219Genr1810191"/>
    <s v="广州看车团，40个到店，3个成交"/>
    <m/>
  </r>
  <r>
    <x v="176"/>
    <s v="孙昊辉"/>
    <x v="176"/>
    <m/>
    <m/>
    <m/>
    <m/>
    <m/>
    <m/>
    <m/>
    <m/>
    <m/>
    <m/>
    <m/>
    <m/>
    <m/>
    <m/>
    <m/>
    <m/>
    <m/>
    <m/>
    <m/>
    <m/>
    <m/>
    <m/>
    <m/>
    <m/>
    <m/>
    <m/>
    <m/>
    <m/>
    <n v="131"/>
    <s v="线下活动（非地产）"/>
    <s v="看车团"/>
    <m/>
    <n v="42000"/>
    <d v="2018-10-21T00:00:00"/>
    <d v="2018-10-21T00:00:00"/>
    <s v="辽宁易新盈文化传媒有限公司"/>
    <s v="10219Genr1810199"/>
    <s v="铁岭看车团"/>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9">
  <r>
    <x v="0"/>
    <s v="郭西哲"/>
    <x v="0"/>
    <s v="031770、031771、032224"/>
    <m/>
    <m/>
    <m/>
    <m/>
    <m/>
    <m/>
    <m/>
    <n v="0.18"/>
    <s v="否"/>
    <s v="是"/>
    <n v="8625"/>
    <m/>
    <m/>
    <m/>
    <m/>
    <m/>
    <m/>
    <m/>
    <m/>
    <m/>
    <m/>
    <m/>
    <m/>
    <s v="广告营销服务成本"/>
    <s v="地产销售-华北"/>
    <m/>
    <n v="0.23538171428571431"/>
    <n v="75"/>
    <s v="线上传播（地产）"/>
    <s v="微信推送"/>
    <m/>
    <n v="8625"/>
    <d v="2018-01-14T00:00:00"/>
    <d v="2018-01-14T00:00:00"/>
    <s v="北京切吧"/>
    <m/>
    <m/>
    <n v="0"/>
  </r>
  <r>
    <x v="1"/>
    <s v="郭西哲"/>
    <x v="1"/>
    <s v="032029"/>
    <m/>
    <m/>
    <m/>
    <m/>
    <m/>
    <m/>
    <m/>
    <n v="0.18"/>
    <s v="否"/>
    <s v="是"/>
    <n v="16000"/>
    <m/>
    <m/>
    <m/>
    <m/>
    <m/>
    <m/>
    <m/>
    <m/>
    <m/>
    <m/>
    <m/>
    <m/>
    <s v="广告营销服务成本"/>
    <s v="地产销售-华北"/>
    <m/>
    <n v="0.34541699434009515"/>
    <n v="73"/>
    <s v="线上传播（地产）"/>
    <s v="渠道电开"/>
    <s v="回访"/>
    <n v="2068"/>
    <d v="2018-03-01T00:00:00"/>
    <d v="2018-04-30T00:00:00"/>
    <s v="渠道电开"/>
    <m/>
    <m/>
    <n v="11232"/>
  </r>
  <r>
    <x v="1"/>
    <s v="郭西哲"/>
    <x v="1"/>
    <s v=""/>
    <m/>
    <m/>
    <m/>
    <m/>
    <m/>
    <m/>
    <m/>
    <m/>
    <m/>
    <m/>
    <m/>
    <m/>
    <m/>
    <m/>
    <m/>
    <m/>
    <m/>
    <m/>
    <m/>
    <m/>
    <m/>
    <m/>
    <m/>
    <m/>
    <m/>
    <m/>
    <m/>
    <n v="118"/>
    <s v="线下活动（地产）"/>
    <s v="进驻费"/>
    <s v="影院"/>
    <n v="2700"/>
    <d v="2018-03-25T00:00:00"/>
    <d v="2018-03-25T00:00:00"/>
    <s v="嘉宇博库"/>
    <m/>
    <m/>
    <m/>
  </r>
  <r>
    <x v="2"/>
    <s v="梁文汇"/>
    <x v="2"/>
    <s v="032754"/>
    <m/>
    <m/>
    <m/>
    <m/>
    <m/>
    <m/>
    <m/>
    <n v="0.17"/>
    <s v="否"/>
    <s v="是"/>
    <n v="31068.2"/>
    <m/>
    <m/>
    <m/>
    <m/>
    <m/>
    <m/>
    <m/>
    <m/>
    <m/>
    <m/>
    <m/>
    <m/>
    <s v="广告营销服务成本"/>
    <s v="地产销售-华东"/>
    <m/>
    <n v="0.34564619303885935"/>
    <n v="113"/>
    <s v="线下活动（地产）"/>
    <s v="进驻费"/>
    <s v="企业"/>
    <n v="2875"/>
    <d v="2018-05-30T00:00:00"/>
    <d v="2018-05-30T00:00:00"/>
    <s v="北京切吧"/>
    <m/>
    <m/>
    <n v="3286.6500000000015"/>
  </r>
  <r>
    <x v="2"/>
    <s v="梁文汇"/>
    <x v="2"/>
    <s v=""/>
    <m/>
    <m/>
    <m/>
    <m/>
    <m/>
    <m/>
    <m/>
    <m/>
    <m/>
    <m/>
    <m/>
    <m/>
    <m/>
    <m/>
    <m/>
    <m/>
    <m/>
    <m/>
    <m/>
    <m/>
    <m/>
    <m/>
    <m/>
    <m/>
    <m/>
    <m/>
    <m/>
    <n v="113"/>
    <s v="线下活动（地产）"/>
    <s v="进驻费"/>
    <s v="企业"/>
    <n v="3219.9999999999995"/>
    <d v="2018-06-06T00:00:00"/>
    <d v="2018-06-06T00:00:00"/>
    <s v="北京切吧"/>
    <m/>
    <m/>
    <m/>
  </r>
  <r>
    <x v="2"/>
    <s v="梁文汇"/>
    <x v="2"/>
    <s v=""/>
    <m/>
    <m/>
    <m/>
    <m/>
    <m/>
    <m/>
    <m/>
    <m/>
    <m/>
    <m/>
    <m/>
    <m/>
    <m/>
    <m/>
    <m/>
    <m/>
    <m/>
    <m/>
    <m/>
    <m/>
    <m/>
    <m/>
    <m/>
    <m/>
    <m/>
    <m/>
    <m/>
    <n v="113"/>
    <s v="线下活动（地产）"/>
    <s v="进驻费"/>
    <s v="企业"/>
    <n v="3449.9999999999995"/>
    <d v="2018-06-20T00:00:00"/>
    <d v="2018-06-20T00:00:00"/>
    <s v="北京切吧"/>
    <m/>
    <m/>
    <m/>
  </r>
  <r>
    <x v="2"/>
    <s v="梁文汇"/>
    <x v="2"/>
    <s v=""/>
    <m/>
    <m/>
    <m/>
    <m/>
    <m/>
    <m/>
    <m/>
    <m/>
    <m/>
    <m/>
    <m/>
    <m/>
    <m/>
    <m/>
    <m/>
    <m/>
    <m/>
    <m/>
    <m/>
    <m/>
    <m/>
    <m/>
    <m/>
    <m/>
    <m/>
    <m/>
    <m/>
    <n v="59"/>
    <s v="商品采购"/>
    <s v="礼品"/>
    <s v="严选礼品"/>
    <n v="5180.5499999999993"/>
    <d v="2018-05-01T00:00:00"/>
    <d v="2018-05-01T00:00:00"/>
    <s v="严选凭票报销"/>
    <m/>
    <m/>
    <m/>
  </r>
  <r>
    <x v="2"/>
    <s v="梁文汇"/>
    <x v="2"/>
    <s v=""/>
    <m/>
    <m/>
    <m/>
    <m/>
    <m/>
    <m/>
    <m/>
    <m/>
    <m/>
    <m/>
    <m/>
    <m/>
    <m/>
    <m/>
    <m/>
    <m/>
    <m/>
    <m/>
    <m/>
    <m/>
    <m/>
    <m/>
    <m/>
    <m/>
    <m/>
    <m/>
    <m/>
    <n v="58"/>
    <s v="商品采购"/>
    <s v="礼品"/>
    <s v="味央礼品"/>
    <n v="6336"/>
    <d v="2018-05-01T00:00:00"/>
    <d v="2018-05-01T00:00:00"/>
    <s v="未央凭票报销"/>
    <m/>
    <m/>
    <m/>
  </r>
  <r>
    <x v="2"/>
    <s v="梁文汇"/>
    <x v="2"/>
    <s v=""/>
    <m/>
    <m/>
    <m/>
    <m/>
    <m/>
    <m/>
    <m/>
    <m/>
    <m/>
    <m/>
    <m/>
    <m/>
    <m/>
    <m/>
    <m/>
    <m/>
    <m/>
    <m/>
    <m/>
    <m/>
    <m/>
    <m/>
    <m/>
    <m/>
    <m/>
    <m/>
    <m/>
    <n v="72"/>
    <s v="线上传播（地产）"/>
    <s v="渠道电开"/>
    <s v="不回访"/>
    <n v="6720"/>
    <d v="2018-05-20T00:00:00"/>
    <d v="2018-06-29T00:00:00"/>
    <s v="渠道电开"/>
    <m/>
    <m/>
    <m/>
  </r>
  <r>
    <x v="3"/>
    <s v="梁文汇"/>
    <x v="3"/>
    <s v="032468"/>
    <m/>
    <m/>
    <m/>
    <m/>
    <m/>
    <m/>
    <m/>
    <n v="0.17"/>
    <s v="否"/>
    <s v="是"/>
    <n v="12495"/>
    <m/>
    <m/>
    <m/>
    <m/>
    <m/>
    <m/>
    <m/>
    <m/>
    <m/>
    <m/>
    <m/>
    <m/>
    <s v="广告营销服务成本"/>
    <s v="地产销售-华东"/>
    <m/>
    <n v="0.27772790400000003"/>
    <n v="126"/>
    <s v="线下活动（地产）"/>
    <s v="意向/渠道客户邀请"/>
    <s v="意向客户"/>
    <n v="5350"/>
    <d v="2018-04-29T00:00:00"/>
    <d v="2018-04-29T00:00:00"/>
    <s v="山西转型综改示范区学府园区云茂广告中心"/>
    <m/>
    <m/>
    <n v="5650"/>
  </r>
  <r>
    <x v="3"/>
    <s v="梁文汇"/>
    <x v="3"/>
    <s v=""/>
    <m/>
    <m/>
    <m/>
    <m/>
    <m/>
    <m/>
    <m/>
    <m/>
    <m/>
    <m/>
    <m/>
    <m/>
    <m/>
    <m/>
    <m/>
    <m/>
    <m/>
    <m/>
    <m/>
    <m/>
    <m/>
    <m/>
    <m/>
    <m/>
    <m/>
    <m/>
    <m/>
    <n v="121"/>
    <s v="线下活动（地产）"/>
    <s v="看房团"/>
    <s v="大巴"/>
    <n v="1494.9999999999998"/>
    <d v="2018-04-29T00:00:00"/>
    <d v="2018-04-29T00:00:00"/>
    <s v="北京切吧"/>
    <m/>
    <m/>
    <m/>
  </r>
  <r>
    <x v="4"/>
    <s v="梁文汇"/>
    <x v="4"/>
    <s v="032705"/>
    <m/>
    <m/>
    <m/>
    <m/>
    <m/>
    <m/>
    <m/>
    <n v="0.17"/>
    <s v="否"/>
    <s v="是"/>
    <n v="19369"/>
    <m/>
    <m/>
    <m/>
    <m/>
    <m/>
    <m/>
    <m/>
    <m/>
    <m/>
    <m/>
    <m/>
    <m/>
    <s v="广告营销服务成本"/>
    <s v="地产销售-华东"/>
    <m/>
    <n v="0.32612962400000001"/>
    <n v="73"/>
    <s v="线上传播（地产）"/>
    <s v="渠道电开"/>
    <s v="回访"/>
    <n v="4890"/>
    <d v="2018-05-19T00:00:00"/>
    <d v="2018-06-02T00:00:00"/>
    <s v="渠道电开"/>
    <m/>
    <m/>
    <n v="789"/>
  </r>
  <r>
    <x v="4"/>
    <s v="梁文汇"/>
    <x v="4"/>
    <s v=""/>
    <m/>
    <m/>
    <m/>
    <m/>
    <m/>
    <m/>
    <m/>
    <m/>
    <m/>
    <m/>
    <m/>
    <m/>
    <m/>
    <m/>
    <m/>
    <m/>
    <m/>
    <m/>
    <m/>
    <m/>
    <m/>
    <m/>
    <m/>
    <m/>
    <m/>
    <m/>
    <m/>
    <n v="126"/>
    <s v="线下活动（地产）"/>
    <s v="意向/渠道客户邀请"/>
    <s v="意向客户"/>
    <n v="10700"/>
    <d v="2018-05-19T00:00:00"/>
    <d v="2018-05-27T00:00:00"/>
    <s v="山西转型综改示范区学府园区云茂广告中心"/>
    <m/>
    <m/>
    <m/>
  </r>
  <r>
    <x v="4"/>
    <s v="梁文汇"/>
    <x v="4"/>
    <s v=""/>
    <m/>
    <m/>
    <m/>
    <m/>
    <m/>
    <m/>
    <m/>
    <m/>
    <m/>
    <m/>
    <m/>
    <m/>
    <m/>
    <m/>
    <m/>
    <m/>
    <m/>
    <m/>
    <m/>
    <m/>
    <m/>
    <m/>
    <m/>
    <m/>
    <m/>
    <m/>
    <m/>
    <n v="121"/>
    <s v="线下活动（地产）"/>
    <s v="看房团"/>
    <s v="大巴"/>
    <n v="1494.9999999999998"/>
    <d v="2018-05-19T00:00:00"/>
    <d v="2018-05-27T00:00:00"/>
    <s v="北京切吧"/>
    <m/>
    <m/>
    <m/>
  </r>
  <r>
    <x v="4"/>
    <s v="梁文汇"/>
    <x v="4"/>
    <s v=""/>
    <m/>
    <m/>
    <m/>
    <m/>
    <m/>
    <m/>
    <m/>
    <m/>
    <m/>
    <m/>
    <m/>
    <m/>
    <m/>
    <m/>
    <m/>
    <m/>
    <m/>
    <m/>
    <m/>
    <m/>
    <m/>
    <m/>
    <m/>
    <m/>
    <m/>
    <m/>
    <m/>
    <n v="121"/>
    <s v="线下活动（地产）"/>
    <s v="看房团"/>
    <s v="大巴"/>
    <n v="1494.9999999999998"/>
    <d v="2018-05-19T00:00:00"/>
    <d v="2018-05-27T00:00:00"/>
    <s v="北京切吧"/>
    <m/>
    <m/>
    <m/>
  </r>
  <r>
    <x v="5"/>
    <s v="梁文汇"/>
    <x v="5"/>
    <s v="032715"/>
    <m/>
    <m/>
    <m/>
    <m/>
    <m/>
    <m/>
    <m/>
    <n v="0.17"/>
    <s v="否"/>
    <s v="是"/>
    <n v="19369"/>
    <m/>
    <m/>
    <m/>
    <m/>
    <m/>
    <m/>
    <m/>
    <m/>
    <m/>
    <m/>
    <m/>
    <m/>
    <s v="广告营销服务成本"/>
    <s v="地产销售-华东"/>
    <m/>
    <n v="0.32612962400000001"/>
    <n v="126"/>
    <s v="线下活动（地产）"/>
    <s v="意向/渠道客户邀请"/>
    <s v="意向客户"/>
    <n v="10700"/>
    <d v="2018-05-19T00:00:00"/>
    <d v="2018-05-27T00:00:00"/>
    <s v="山西转型综改示范区学府园区云茂广告中心"/>
    <m/>
    <m/>
    <n v="579"/>
  </r>
  <r>
    <x v="5"/>
    <s v="梁文汇"/>
    <x v="5"/>
    <s v=""/>
    <m/>
    <m/>
    <m/>
    <m/>
    <m/>
    <m/>
    <m/>
    <m/>
    <m/>
    <m/>
    <m/>
    <m/>
    <m/>
    <m/>
    <m/>
    <m/>
    <m/>
    <m/>
    <m/>
    <m/>
    <m/>
    <m/>
    <m/>
    <m/>
    <m/>
    <m/>
    <m/>
    <n v="121"/>
    <s v="线下活动（地产）"/>
    <s v="看房团"/>
    <s v="大巴"/>
    <n v="1494.9999999999998"/>
    <d v="2018-05-19T00:00:00"/>
    <d v="2018-05-27T00:00:00"/>
    <s v="北京切吧"/>
    <m/>
    <m/>
    <m/>
  </r>
  <r>
    <x v="5"/>
    <s v="梁文汇"/>
    <x v="5"/>
    <s v=""/>
    <m/>
    <m/>
    <m/>
    <m/>
    <m/>
    <m/>
    <m/>
    <m/>
    <m/>
    <m/>
    <m/>
    <m/>
    <m/>
    <m/>
    <m/>
    <m/>
    <m/>
    <m/>
    <m/>
    <m/>
    <m/>
    <m/>
    <m/>
    <m/>
    <m/>
    <m/>
    <m/>
    <n v="121"/>
    <s v="线下活动（地产）"/>
    <s v="看房团"/>
    <s v="大巴"/>
    <n v="1494.9999999999998"/>
    <d v="2018-05-19T00:00:00"/>
    <d v="2018-05-27T00:00:00"/>
    <s v="北京切吧"/>
    <m/>
    <m/>
    <m/>
  </r>
  <r>
    <x v="5"/>
    <s v="梁文汇"/>
    <x v="5"/>
    <m/>
    <m/>
    <m/>
    <m/>
    <m/>
    <m/>
    <m/>
    <m/>
    <m/>
    <m/>
    <m/>
    <m/>
    <m/>
    <m/>
    <m/>
    <m/>
    <m/>
    <m/>
    <m/>
    <m/>
    <m/>
    <m/>
    <m/>
    <m/>
    <m/>
    <m/>
    <m/>
    <m/>
    <n v="73"/>
    <s v="线上传播（地产）"/>
    <s v="渠道电开"/>
    <s v="回访"/>
    <n v="5100"/>
    <d v="2018-05-19T00:00:00"/>
    <d v="2018-06-02T00:00:00"/>
    <s v="渠道电开"/>
    <m/>
    <m/>
    <m/>
  </r>
  <r>
    <x v="6"/>
    <s v="梁文汇"/>
    <x v="6"/>
    <s v="031431"/>
    <m/>
    <m/>
    <m/>
    <m/>
    <m/>
    <m/>
    <m/>
    <n v="0.17"/>
    <s v="否"/>
    <s v="是"/>
    <n v="3300.0000000000005"/>
    <m/>
    <m/>
    <m/>
    <m/>
    <m/>
    <m/>
    <m/>
    <m/>
    <m/>
    <m/>
    <m/>
    <m/>
    <s v="广告营销服务成本"/>
    <s v="地产销售-华东"/>
    <m/>
    <n v="0.21684999999999996"/>
    <n v="72"/>
    <s v="线上传播（地产）"/>
    <s v="渠道电开"/>
    <s v="不回访"/>
    <n v="3300.0000000000005"/>
    <d v="2018-01-16T00:00:00"/>
    <d v="2018-01-16T00:00:00"/>
    <s v="渠道电开"/>
    <m/>
    <m/>
    <n v="0"/>
  </r>
  <r>
    <x v="7"/>
    <s v="梁文汇"/>
    <x v="7"/>
    <s v="032757"/>
    <m/>
    <m/>
    <m/>
    <m/>
    <m/>
    <m/>
    <m/>
    <n v="0.19"/>
    <s v="否"/>
    <s v="是"/>
    <n v="9470"/>
    <m/>
    <m/>
    <m/>
    <m/>
    <m/>
    <m/>
    <m/>
    <m/>
    <m/>
    <m/>
    <m/>
    <m/>
    <s v="广告营销服务成本"/>
    <s v="地产销售-华东"/>
    <m/>
    <n v="0.35372202777777773"/>
    <n v="126"/>
    <s v="线下活动（地产）"/>
    <s v="意向/渠道客户邀请"/>
    <s v="意向客户"/>
    <n v="5350"/>
    <d v="2018-05-19T00:00:00"/>
    <d v="2018-05-19T00:00:00"/>
    <s v="山西转型综改示范区学府园区云茂广告中心"/>
    <m/>
    <m/>
    <n v="375"/>
  </r>
  <r>
    <x v="7"/>
    <s v="梁文汇"/>
    <x v="7"/>
    <s v=""/>
    <m/>
    <m/>
    <m/>
    <m/>
    <m/>
    <m/>
    <m/>
    <m/>
    <m/>
    <m/>
    <m/>
    <m/>
    <m/>
    <m/>
    <m/>
    <m/>
    <m/>
    <m/>
    <m/>
    <m/>
    <m/>
    <m/>
    <m/>
    <m/>
    <m/>
    <m/>
    <m/>
    <n v="121"/>
    <s v="线下活动（地产）"/>
    <s v="看房团"/>
    <s v="大巴"/>
    <n v="1494.9999999999998"/>
    <d v="2018-05-19T00:00:00"/>
    <d v="2018-05-19T00:00:00"/>
    <s v="北京切吧"/>
    <m/>
    <m/>
    <m/>
  </r>
  <r>
    <x v="7"/>
    <s v="梁文汇"/>
    <x v="7"/>
    <s v=""/>
    <m/>
    <m/>
    <m/>
    <m/>
    <m/>
    <m/>
    <m/>
    <m/>
    <m/>
    <m/>
    <m/>
    <m/>
    <m/>
    <m/>
    <m/>
    <m/>
    <m/>
    <m/>
    <m/>
    <m/>
    <m/>
    <m/>
    <m/>
    <m/>
    <m/>
    <m/>
    <m/>
    <n v="73"/>
    <s v="线上传播（地产）"/>
    <s v="渠道电开"/>
    <s v="回访"/>
    <n v="2250"/>
    <d v="2018-06-14T00:00:00"/>
    <d v="2018-06-14T00:00:00"/>
    <s v="渠道电开"/>
    <m/>
    <m/>
    <m/>
  </r>
  <r>
    <x v="8"/>
    <s v="梁文汇"/>
    <x v="8"/>
    <s v="033081"/>
    <m/>
    <m/>
    <m/>
    <m/>
    <m/>
    <m/>
    <m/>
    <n v="0.17"/>
    <s v="否"/>
    <s v="是"/>
    <n v="8910"/>
    <m/>
    <m/>
    <m/>
    <m/>
    <m/>
    <m/>
    <m/>
    <m/>
    <m/>
    <m/>
    <m/>
    <m/>
    <s v="广告营销服务成本"/>
    <s v="地产销售-华东"/>
    <m/>
    <n v="0.27801324137931038"/>
    <n v="126"/>
    <s v="线下活动（地产）"/>
    <s v="意向/渠道客户邀请"/>
    <s v="意向客户"/>
    <n v="4815"/>
    <d v="2018-06-04T00:00:00"/>
    <d v="2018-06-04T00:00:00"/>
    <s v="山西转型综改示范区学府园区云茂广告中心"/>
    <m/>
    <m/>
    <n v="495"/>
  </r>
  <r>
    <x v="8"/>
    <s v="梁文汇"/>
    <x v="8"/>
    <s v=""/>
    <m/>
    <m/>
    <m/>
    <m/>
    <m/>
    <m/>
    <m/>
    <m/>
    <m/>
    <m/>
    <m/>
    <m/>
    <m/>
    <m/>
    <m/>
    <m/>
    <m/>
    <m/>
    <m/>
    <m/>
    <m/>
    <m/>
    <m/>
    <m/>
    <m/>
    <m/>
    <m/>
    <n v="72"/>
    <s v="线上传播（地产）"/>
    <s v="渠道电开"/>
    <s v="不回访"/>
    <n v="3600"/>
    <d v="2018-05-25T00:00:00"/>
    <d v="2018-06-15T00:00:00"/>
    <s v="渠道电开"/>
    <m/>
    <m/>
    <m/>
  </r>
  <r>
    <x v="9"/>
    <s v="梁文汇"/>
    <x v="9"/>
    <s v="032973"/>
    <m/>
    <m/>
    <m/>
    <m/>
    <m/>
    <m/>
    <m/>
    <n v="0.17"/>
    <s v="否"/>
    <s v="是"/>
    <n v="3300.0000000000005"/>
    <m/>
    <m/>
    <m/>
    <m/>
    <m/>
    <m/>
    <m/>
    <m/>
    <m/>
    <m/>
    <m/>
    <m/>
    <s v="广告营销服务成本"/>
    <s v="地产销售-华东"/>
    <m/>
    <n v="0.28252000000000005"/>
    <n v="126"/>
    <s v="线下活动（地产）"/>
    <s v="意向/渠道客户邀请"/>
    <s v="意向客户"/>
    <n v="2568"/>
    <d v="2018-05-21T00:00:00"/>
    <d v="2018-06-09T00:00:00"/>
    <s v="山西转型综改示范区学府园区云茂广告中心"/>
    <m/>
    <m/>
    <n v="732.00000000000045"/>
  </r>
  <r>
    <x v="10"/>
    <s v="梁文汇"/>
    <x v="10"/>
    <s v="033163"/>
    <m/>
    <m/>
    <m/>
    <m/>
    <m/>
    <m/>
    <m/>
    <n v="0.19"/>
    <s v="否"/>
    <s v="是"/>
    <n v="14500"/>
    <m/>
    <m/>
    <m/>
    <m/>
    <m/>
    <m/>
    <m/>
    <m/>
    <m/>
    <m/>
    <m/>
    <m/>
    <s v="广告营销服务成本"/>
    <s v="地产销售-华东"/>
    <m/>
    <n v="0.3561761742222222"/>
    <n v="126"/>
    <s v="线下活动（地产）"/>
    <s v="意向/渠道客户邀请"/>
    <s v="意向客户"/>
    <n v="2942.5"/>
    <d v="2018-06-09T00:00:00"/>
    <d v="2018-06-09T00:00:00"/>
    <s v="山西转型综改示范区学府园区云茂广告中心"/>
    <m/>
    <m/>
    <n v="4427.5"/>
  </r>
  <r>
    <x v="10"/>
    <s v="梁文汇"/>
    <x v="10"/>
    <s v=""/>
    <m/>
    <m/>
    <m/>
    <m/>
    <m/>
    <m/>
    <m/>
    <m/>
    <m/>
    <m/>
    <m/>
    <m/>
    <m/>
    <m/>
    <m/>
    <m/>
    <m/>
    <m/>
    <m/>
    <m/>
    <m/>
    <m/>
    <m/>
    <m/>
    <m/>
    <m/>
    <m/>
    <n v="121"/>
    <s v="线下活动（地产）"/>
    <s v="看房团"/>
    <s v="大巴"/>
    <n v="2530"/>
    <d v="2018-06-09T00:00:00"/>
    <d v="2018-06-09T00:00:00"/>
    <s v="北京切吧"/>
    <m/>
    <m/>
    <m/>
  </r>
  <r>
    <x v="10"/>
    <s v="梁文汇"/>
    <x v="10"/>
    <s v=""/>
    <m/>
    <m/>
    <m/>
    <m/>
    <m/>
    <m/>
    <m/>
    <m/>
    <m/>
    <m/>
    <m/>
    <m/>
    <m/>
    <m/>
    <m/>
    <m/>
    <m/>
    <m/>
    <m/>
    <m/>
    <m/>
    <m/>
    <m/>
    <m/>
    <m/>
    <m/>
    <m/>
    <n v="89"/>
    <s v="线上素材制作"/>
    <s v="直播"/>
    <s v="公司"/>
    <n v="4600"/>
    <d v="2018-06-10T00:00:00"/>
    <d v="2018-06-10T00:00:00"/>
    <s v="北京切吧"/>
    <m/>
    <m/>
    <m/>
  </r>
  <r>
    <x v="11"/>
    <s v="梁文汇"/>
    <x v="11"/>
    <s v="033370"/>
    <m/>
    <m/>
    <m/>
    <m/>
    <m/>
    <m/>
    <m/>
    <n v="0.17"/>
    <s v="否"/>
    <s v="是"/>
    <n v="14250"/>
    <m/>
    <m/>
    <m/>
    <m/>
    <m/>
    <m/>
    <m/>
    <m/>
    <m/>
    <m/>
    <m/>
    <m/>
    <s v="广告营销服务成本"/>
    <s v="地产销售-华东"/>
    <m/>
    <n v="0.29865077154285719"/>
    <n v="113"/>
    <s v="线下活动（地产）"/>
    <s v="进驻费"/>
    <s v="企业"/>
    <n v="2875"/>
    <d v="2018-06-28T00:00:00"/>
    <d v="2018-06-28T00:00:00"/>
    <s v="北京切吧"/>
    <m/>
    <m/>
    <n v="1134.625"/>
  </r>
  <r>
    <x v="11"/>
    <s v="梁文汇"/>
    <x v="11"/>
    <s v=""/>
    <m/>
    <m/>
    <m/>
    <m/>
    <m/>
    <m/>
    <m/>
    <m/>
    <m/>
    <m/>
    <m/>
    <m/>
    <m/>
    <m/>
    <m/>
    <m/>
    <m/>
    <m/>
    <m/>
    <m/>
    <m/>
    <m/>
    <m/>
    <m/>
    <m/>
    <m/>
    <m/>
    <n v="59"/>
    <s v="商品采购"/>
    <s v="礼品"/>
    <s v="严选礼品"/>
    <n v="10240.375"/>
    <d v="2018-06-01T00:00:00"/>
    <d v="2018-06-01T00:00:00"/>
    <s v="严选凭票报销"/>
    <m/>
    <m/>
    <m/>
  </r>
  <r>
    <x v="12"/>
    <s v="郭西哲"/>
    <x v="12"/>
    <s v="027183"/>
    <m/>
    <m/>
    <m/>
    <m/>
    <m/>
    <m/>
    <m/>
    <n v="0.19"/>
    <s v="否"/>
    <s v="是"/>
    <n v="83349.2"/>
    <m/>
    <m/>
    <m/>
    <m/>
    <m/>
    <m/>
    <m/>
    <m/>
    <m/>
    <m/>
    <m/>
    <m/>
    <s v="广告营销服务成本"/>
    <s v="地产销售-华北"/>
    <m/>
    <n v="0.30166085653365676"/>
    <n v="73"/>
    <s v="线上传播（地产）"/>
    <s v="渠道电开"/>
    <s v="回访"/>
    <n v="74779"/>
    <d v="2018-01-01T00:00:00"/>
    <d v="2018-02-01T00:00:00"/>
    <s v="渠道电开"/>
    <m/>
    <m/>
    <n v="8570.1999999999971"/>
  </r>
  <r>
    <x v="13"/>
    <s v="胡艳莉"/>
    <x v="13"/>
    <s v="030180、030402"/>
    <m/>
    <m/>
    <m/>
    <m/>
    <m/>
    <m/>
    <m/>
    <n v="0.18"/>
    <s v="否"/>
    <s v="是"/>
    <n v="11000"/>
    <m/>
    <m/>
    <m/>
    <m/>
    <m/>
    <m/>
    <m/>
    <m/>
    <m/>
    <m/>
    <m/>
    <m/>
    <s v="广告营销服务成本"/>
    <s v="地产销售-家居"/>
    <m/>
    <n v="0.24110213333333327"/>
    <n v="92"/>
    <s v="线上素材制作"/>
    <s v="撰稿"/>
    <s v="公司"/>
    <n v="10000"/>
    <d v="2018-01-08T00:00:00"/>
    <d v="2018-01-08T00:00:00"/>
    <s v="广州昊达文化传媒有限公司"/>
    <m/>
    <m/>
    <n v="1000"/>
  </r>
  <r>
    <x v="14"/>
    <s v="胡艳莉"/>
    <x v="14"/>
    <s v="031697、031696、031695、031694"/>
    <m/>
    <m/>
    <m/>
    <m/>
    <m/>
    <m/>
    <m/>
    <n v="0.19"/>
    <s v="否"/>
    <s v="是"/>
    <n v="81030.552500000005"/>
    <m/>
    <m/>
    <m/>
    <m/>
    <m/>
    <m/>
    <m/>
    <m/>
    <m/>
    <m/>
    <m/>
    <m/>
    <s v="广告营销服务成本"/>
    <s v="地产销售-家居"/>
    <m/>
    <n v="0.35347054511803283"/>
    <n v="79"/>
    <s v="线上素材制作"/>
    <s v="H5制作"/>
    <m/>
    <n v="1150"/>
    <d v="2018-02-06T00:00:00"/>
    <d v="2018-02-06T00:00:00"/>
    <s v="北京切吧"/>
    <m/>
    <m/>
    <n v="19667.43250000001"/>
  </r>
  <r>
    <x v="14"/>
    <s v="胡艳莉"/>
    <x v="14"/>
    <s v=""/>
    <m/>
    <m/>
    <m/>
    <m/>
    <m/>
    <m/>
    <m/>
    <m/>
    <m/>
    <m/>
    <m/>
    <m/>
    <m/>
    <m/>
    <m/>
    <m/>
    <m/>
    <m/>
    <m/>
    <m/>
    <m/>
    <m/>
    <m/>
    <m/>
    <m/>
    <m/>
    <m/>
    <n v="59"/>
    <s v="商品采购"/>
    <s v="礼品"/>
    <s v="严选礼品"/>
    <n v="2083.62"/>
    <d v="2018-02-06T00:00:00"/>
    <d v="2018-02-06T00:00:00"/>
    <s v="严选凭票报销"/>
    <m/>
    <m/>
    <m/>
  </r>
  <r>
    <x v="14"/>
    <s v="胡艳莉"/>
    <x v="14"/>
    <s v=""/>
    <m/>
    <m/>
    <m/>
    <m/>
    <m/>
    <m/>
    <m/>
    <m/>
    <m/>
    <m/>
    <m/>
    <m/>
    <m/>
    <m/>
    <m/>
    <m/>
    <m/>
    <m/>
    <m/>
    <m/>
    <m/>
    <m/>
    <m/>
    <m/>
    <m/>
    <m/>
    <m/>
    <n v="125"/>
    <s v="线下活动（地产）"/>
    <s v="意向/渠道客户邀请"/>
    <s v="渠道客户"/>
    <n v="6480"/>
    <d v="2018-02-06T00:00:00"/>
    <d v="2018-02-06T00:00:00"/>
    <s v="嘉宇博库"/>
    <m/>
    <m/>
    <m/>
  </r>
  <r>
    <x v="14"/>
    <s v="胡艳莉"/>
    <x v="14"/>
    <s v=""/>
    <m/>
    <m/>
    <m/>
    <m/>
    <m/>
    <m/>
    <m/>
    <m/>
    <m/>
    <m/>
    <m/>
    <m/>
    <m/>
    <m/>
    <m/>
    <m/>
    <m/>
    <m/>
    <m/>
    <m/>
    <m/>
    <m/>
    <m/>
    <m/>
    <m/>
    <m/>
    <m/>
    <n v="128"/>
    <s v="线下活动（非地产）"/>
    <s v="场地租赁"/>
    <m/>
    <n v="9200"/>
    <d v="2018-02-06T00:00:00"/>
    <d v="2018-02-06T00:00:00"/>
    <s v="北京切吧"/>
    <m/>
    <m/>
    <m/>
  </r>
  <r>
    <x v="14"/>
    <s v="胡艳莉"/>
    <x v="14"/>
    <s v=""/>
    <m/>
    <m/>
    <m/>
    <m/>
    <m/>
    <m/>
    <m/>
    <m/>
    <m/>
    <m/>
    <m/>
    <m/>
    <m/>
    <m/>
    <m/>
    <m/>
    <m/>
    <m/>
    <m/>
    <m/>
    <m/>
    <m/>
    <m/>
    <m/>
    <m/>
    <m/>
    <m/>
    <n v="106"/>
    <s v="线下活动（地产）"/>
    <s v="案场活动"/>
    <s v="易起回家"/>
    <n v="42449.5"/>
    <d v="2018-02-06T00:00:00"/>
    <d v="2018-02-06T00:00:00"/>
    <s v="北京切吧"/>
    <m/>
    <m/>
    <m/>
  </r>
  <r>
    <x v="15"/>
    <s v="胡艳莉"/>
    <x v="15"/>
    <s v="031614"/>
    <m/>
    <m/>
    <m/>
    <m/>
    <m/>
    <m/>
    <m/>
    <n v="0.1"/>
    <s v="否"/>
    <s v="是"/>
    <n v="17685.8"/>
    <m/>
    <m/>
    <m/>
    <m/>
    <m/>
    <m/>
    <m/>
    <m/>
    <m/>
    <m/>
    <m/>
    <m/>
    <s v="广告营销服务成本"/>
    <s v="地产销售-家居"/>
    <m/>
    <n v="0.21827841081032545"/>
    <n v="58"/>
    <s v="商品采购"/>
    <s v="礼品"/>
    <s v="味央礼品"/>
    <n v="11880"/>
    <d v="2018-02-01T00:00:00"/>
    <d v="2018-03-30T00:00:00"/>
    <s v="未央凭票报销"/>
    <m/>
    <m/>
    <n v="80.299999999999272"/>
  </r>
  <r>
    <x v="15"/>
    <s v="胡艳莉"/>
    <x v="15"/>
    <s v=""/>
    <m/>
    <m/>
    <m/>
    <m/>
    <m/>
    <m/>
    <m/>
    <m/>
    <m/>
    <m/>
    <m/>
    <m/>
    <m/>
    <m/>
    <m/>
    <m/>
    <m/>
    <m/>
    <m/>
    <m/>
    <m/>
    <m/>
    <m/>
    <m/>
    <m/>
    <m/>
    <m/>
    <n v="74"/>
    <s v="线上传播（地产）"/>
    <s v="UV"/>
    <m/>
    <n v="5725.5000000000009"/>
    <d v="2018-02-01T00:00:00"/>
    <d v="2018-02-28T00:00:00"/>
    <s v="渠道电开"/>
    <m/>
    <m/>
    <m/>
  </r>
  <r>
    <x v="16"/>
    <s v="胡艳莉"/>
    <x v="16"/>
    <s v="031961"/>
    <m/>
    <m/>
    <m/>
    <m/>
    <m/>
    <m/>
    <m/>
    <n v="0.19"/>
    <s v="否"/>
    <s v="是"/>
    <n v="79094.7"/>
    <m/>
    <m/>
    <m/>
    <m/>
    <m/>
    <m/>
    <m/>
    <m/>
    <m/>
    <m/>
    <m/>
    <m/>
    <s v="广告营销服务成本"/>
    <s v="地产销售-家居"/>
    <m/>
    <n v="0.29227646631019893"/>
    <n v="74"/>
    <s v="线上传播（地产）"/>
    <s v="UV"/>
    <m/>
    <n v="34430.200000000004"/>
    <d v="2018-03-13T00:00:00"/>
    <d v="2018-03-23T00:00:00"/>
    <s v="渠道电开"/>
    <m/>
    <m/>
    <n v="9664.4999999999854"/>
  </r>
  <r>
    <x v="16"/>
    <s v="胡艳莉"/>
    <x v="16"/>
    <s v=""/>
    <m/>
    <m/>
    <m/>
    <m/>
    <m/>
    <m/>
    <m/>
    <m/>
    <m/>
    <m/>
    <m/>
    <m/>
    <m/>
    <m/>
    <m/>
    <m/>
    <m/>
    <m/>
    <m/>
    <m/>
    <m/>
    <m/>
    <m/>
    <m/>
    <m/>
    <m/>
    <m/>
    <n v="85"/>
    <s v="线上素材制作"/>
    <s v="视频拍摄"/>
    <s v="公司"/>
    <n v="35000"/>
    <d v="2018-03-13T00:00:00"/>
    <d v="2018-03-24T00:00:00"/>
    <s v="北京美度文化有限公司"/>
    <m/>
    <m/>
    <m/>
  </r>
  <r>
    <x v="17"/>
    <s v="胡艳莉"/>
    <x v="17"/>
    <s v="032270"/>
    <m/>
    <m/>
    <m/>
    <m/>
    <m/>
    <m/>
    <m/>
    <n v="0.19"/>
    <s v="否"/>
    <s v="是"/>
    <n v="3450"/>
    <m/>
    <m/>
    <m/>
    <m/>
    <m/>
    <m/>
    <m/>
    <m/>
    <m/>
    <m/>
    <m/>
    <m/>
    <s v="广告营销服务成本"/>
    <s v="地产销售-家居"/>
    <m/>
    <n v="0.26867321766233765"/>
    <n v="85"/>
    <s v="线上素材制作"/>
    <s v="视频拍摄"/>
    <s v="公司"/>
    <n v="2760"/>
    <d v="2018-04-03T00:00:00"/>
    <d v="2018-04-03T00:00:00"/>
    <s v="北京切吧"/>
    <m/>
    <m/>
    <n v="0"/>
  </r>
  <r>
    <x v="17"/>
    <s v="胡艳莉"/>
    <x v="17"/>
    <s v=""/>
    <m/>
    <m/>
    <m/>
    <m/>
    <m/>
    <m/>
    <m/>
    <m/>
    <m/>
    <m/>
    <m/>
    <m/>
    <m/>
    <m/>
    <m/>
    <m/>
    <m/>
    <m/>
    <m/>
    <m/>
    <m/>
    <m/>
    <m/>
    <m/>
    <m/>
    <m/>
    <m/>
    <n v="85"/>
    <s v="线上素材制作"/>
    <s v="视频拍摄"/>
    <s v="公司"/>
    <n v="690"/>
    <d v="2018-04-03T00:00:00"/>
    <d v="2018-04-03T00:00:00"/>
    <s v="北京切吧"/>
    <m/>
    <m/>
    <m/>
  </r>
  <r>
    <x v="18"/>
    <s v="胡艳莉"/>
    <x v="18"/>
    <s v="031965"/>
    <m/>
    <m/>
    <m/>
    <m/>
    <m/>
    <m/>
    <m/>
    <n v="0.1"/>
    <s v="否"/>
    <s v="是"/>
    <n v="15546.25"/>
    <m/>
    <m/>
    <m/>
    <m/>
    <m/>
    <m/>
    <m/>
    <m/>
    <m/>
    <m/>
    <m/>
    <m/>
    <s v="广告营销服务成本"/>
    <s v="地产销售-家居"/>
    <m/>
    <n v="0.20655708641975309"/>
    <n v="58"/>
    <s v="商品采购"/>
    <s v="礼品"/>
    <s v="味央礼品"/>
    <n v="6750"/>
    <d v="2018-03-01T00:00:00"/>
    <d v="2018-03-01T00:00:00"/>
    <s v="未央凭票报销"/>
    <m/>
    <m/>
    <n v="1810.1499999999996"/>
  </r>
  <r>
    <x v="18"/>
    <s v="胡艳莉"/>
    <x v="18"/>
    <m/>
    <m/>
    <m/>
    <m/>
    <m/>
    <m/>
    <m/>
    <m/>
    <m/>
    <m/>
    <m/>
    <m/>
    <m/>
    <m/>
    <m/>
    <m/>
    <m/>
    <m/>
    <m/>
    <m/>
    <m/>
    <m/>
    <m/>
    <m/>
    <s v="广告营销服务成本"/>
    <s v="地产销售-家居"/>
    <m/>
    <n v="0.20655708641975309"/>
    <n v="74"/>
    <s v="线上传播（地产）"/>
    <s v="UV"/>
    <m/>
    <n v="6986.1"/>
    <d v="2018-03-01T00:00:00"/>
    <d v="2018-03-31T00:00:00"/>
    <s v="渠道电开"/>
    <m/>
    <m/>
    <m/>
  </r>
  <r>
    <x v="19"/>
    <s v="胡艳莉"/>
    <x v="19"/>
    <s v="032503、032504"/>
    <m/>
    <m/>
    <m/>
    <m/>
    <m/>
    <m/>
    <m/>
    <n v="0.18"/>
    <s v="否"/>
    <s v="是"/>
    <n v="62790"/>
    <m/>
    <m/>
    <m/>
    <m/>
    <m/>
    <m/>
    <m/>
    <m/>
    <m/>
    <m/>
    <m/>
    <m/>
    <s v="广告营销服务成本"/>
    <s v="地产销售-家居"/>
    <m/>
    <n v="0.30938323569999993"/>
    <n v="85"/>
    <s v="线上素材制作"/>
    <s v="视频拍摄"/>
    <s v="公司"/>
    <n v="34500"/>
    <d v="2018-04-11T00:00:00"/>
    <d v="2018-04-11T00:00:00"/>
    <s v="北京切吧"/>
    <m/>
    <m/>
    <n v="8187.5"/>
  </r>
  <r>
    <x v="19"/>
    <s v="胡艳莉"/>
    <x v="19"/>
    <s v=""/>
    <m/>
    <m/>
    <m/>
    <m/>
    <m/>
    <m/>
    <m/>
    <m/>
    <m/>
    <m/>
    <m/>
    <m/>
    <m/>
    <m/>
    <m/>
    <m/>
    <m/>
    <m/>
    <m/>
    <m/>
    <m/>
    <m/>
    <m/>
    <m/>
    <m/>
    <m/>
    <m/>
    <n v="85"/>
    <s v="线上素材制作"/>
    <s v="视频拍摄"/>
    <s v="公司"/>
    <n v="11500"/>
    <d v="2018-04-11T00:00:00"/>
    <d v="2018-04-11T00:00:00"/>
    <s v="北京切吧"/>
    <m/>
    <m/>
    <m/>
  </r>
  <r>
    <x v="19"/>
    <s v="胡艳莉"/>
    <x v="19"/>
    <s v=""/>
    <m/>
    <m/>
    <m/>
    <m/>
    <m/>
    <m/>
    <m/>
    <m/>
    <m/>
    <m/>
    <m/>
    <m/>
    <m/>
    <m/>
    <m/>
    <m/>
    <m/>
    <m/>
    <m/>
    <m/>
    <m/>
    <m/>
    <m/>
    <m/>
    <m/>
    <m/>
    <m/>
    <n v="85"/>
    <s v="线上素材制作"/>
    <s v="视频拍摄"/>
    <s v="公司"/>
    <n v="172.5"/>
    <d v="2018-04-11T00:00:00"/>
    <d v="2018-04-11T00:00:00"/>
    <s v="北京切吧"/>
    <m/>
    <m/>
    <m/>
  </r>
  <r>
    <x v="19"/>
    <s v="胡艳莉"/>
    <x v="19"/>
    <s v=""/>
    <m/>
    <m/>
    <m/>
    <m/>
    <m/>
    <m/>
    <m/>
    <m/>
    <m/>
    <m/>
    <m/>
    <m/>
    <m/>
    <m/>
    <m/>
    <m/>
    <m/>
    <m/>
    <m/>
    <m/>
    <m/>
    <m/>
    <m/>
    <m/>
    <m/>
    <m/>
    <m/>
    <n v="85"/>
    <s v="线上素材制作"/>
    <s v="视频拍摄"/>
    <s v="公司"/>
    <n v="229.99999999999997"/>
    <d v="2018-04-11T00:00:00"/>
    <d v="2018-04-11T00:00:00"/>
    <s v="北京切吧"/>
    <m/>
    <m/>
    <m/>
  </r>
  <r>
    <x v="19"/>
    <s v="胡艳莉"/>
    <x v="19"/>
    <m/>
    <m/>
    <m/>
    <m/>
    <m/>
    <m/>
    <m/>
    <m/>
    <m/>
    <m/>
    <m/>
    <m/>
    <m/>
    <m/>
    <m/>
    <m/>
    <m/>
    <m/>
    <m/>
    <m/>
    <m/>
    <m/>
    <m/>
    <m/>
    <s v="广告营销服务成本"/>
    <s v="地产销售-家居"/>
    <m/>
    <n v="0.30938323569999993"/>
    <n v="74"/>
    <s v="线上传播（地产）"/>
    <s v="UV"/>
    <m/>
    <n v="8200"/>
    <d v="2018-04-10T00:00:00"/>
    <d v="2018-04-15T00:00:00"/>
    <s v="渠道电开"/>
    <m/>
    <m/>
    <m/>
  </r>
  <r>
    <x v="20"/>
    <s v="胡艳莉"/>
    <x v="20"/>
    <s v="033053、033054、033055"/>
    <m/>
    <m/>
    <m/>
    <m/>
    <m/>
    <m/>
    <m/>
    <n v="0.19"/>
    <s v="否"/>
    <s v="是"/>
    <n v="52579"/>
    <m/>
    <m/>
    <m/>
    <m/>
    <m/>
    <m/>
    <m/>
    <m/>
    <m/>
    <m/>
    <m/>
    <m/>
    <s v="广告营销服务成本"/>
    <s v="地产销售-家居"/>
    <m/>
    <n v="0.46560000000000001"/>
    <n v="74"/>
    <s v="线上传播（地产）"/>
    <s v="UV"/>
    <m/>
    <n v="606.66666666666663"/>
    <d v="2018-05-01T00:00:00"/>
    <d v="2018-11-30T00:00:00"/>
    <s v="渠道电开"/>
    <m/>
    <m/>
    <n v="3557.3333333333358"/>
  </r>
  <r>
    <x v="20"/>
    <s v="胡艳莉"/>
    <x v="20"/>
    <s v=""/>
    <m/>
    <m/>
    <m/>
    <m/>
    <m/>
    <m/>
    <m/>
    <m/>
    <m/>
    <m/>
    <m/>
    <m/>
    <m/>
    <m/>
    <m/>
    <m/>
    <m/>
    <m/>
    <m/>
    <m/>
    <m/>
    <m/>
    <m/>
    <m/>
    <m/>
    <m/>
    <m/>
    <n v="21"/>
    <s v="明星/嘉宾邀请"/>
    <s v="嘉宾邀请"/>
    <m/>
    <n v="34500"/>
    <d v="2018-05-15T00:00:00"/>
    <d v="2018-05-15T00:00:00"/>
    <s v="北京切吧"/>
    <m/>
    <s v="崔天琪"/>
    <m/>
  </r>
  <r>
    <x v="20"/>
    <s v="胡艳莉"/>
    <x v="20"/>
    <s v=""/>
    <m/>
    <m/>
    <m/>
    <m/>
    <m/>
    <m/>
    <m/>
    <m/>
    <m/>
    <m/>
    <m/>
    <m/>
    <m/>
    <m/>
    <m/>
    <m/>
    <m/>
    <m/>
    <m/>
    <m/>
    <m/>
    <m/>
    <m/>
    <m/>
    <m/>
    <m/>
    <m/>
    <n v="21"/>
    <s v="明星/嘉宾邀请"/>
    <s v="嘉宾邀请"/>
    <m/>
    <n v="1150"/>
    <d v="2018-05-15T00:00:00"/>
    <d v="2018-05-15T00:00:00"/>
    <s v="北京切吧"/>
    <m/>
    <m/>
    <m/>
  </r>
  <r>
    <x v="20"/>
    <s v="胡艳莉"/>
    <x v="20"/>
    <s v=""/>
    <m/>
    <m/>
    <m/>
    <m/>
    <m/>
    <m/>
    <m/>
    <m/>
    <m/>
    <m/>
    <m/>
    <m/>
    <m/>
    <m/>
    <m/>
    <m/>
    <m/>
    <m/>
    <m/>
    <m/>
    <m/>
    <m/>
    <m/>
    <m/>
    <m/>
    <m/>
    <m/>
    <n v="102"/>
    <s v="线下活动（地产）"/>
    <s v="案场活动"/>
    <s v="其他"/>
    <n v="575"/>
    <d v="2018-05-15T00:00:00"/>
    <m/>
    <s v="北京切吧"/>
    <m/>
    <m/>
    <m/>
  </r>
  <r>
    <x v="20"/>
    <s v="胡艳莉"/>
    <x v="20"/>
    <s v=""/>
    <m/>
    <m/>
    <m/>
    <m/>
    <m/>
    <m/>
    <m/>
    <m/>
    <m/>
    <m/>
    <m/>
    <m/>
    <m/>
    <m/>
    <m/>
    <m/>
    <m/>
    <m/>
    <m/>
    <m/>
    <m/>
    <m/>
    <m/>
    <m/>
    <m/>
    <m/>
    <m/>
    <n v="123"/>
    <s v="线下活动（地产）"/>
    <s v="媒体车马费"/>
    <m/>
    <n v="12189.999999999998"/>
    <d v="2018-05-15T00:00:00"/>
    <d v="2018-05-15T00:00:00"/>
    <s v="北京切吧"/>
    <m/>
    <m/>
    <m/>
  </r>
  <r>
    <x v="21"/>
    <s v="胡艳莉"/>
    <x v="21"/>
    <s v="032530"/>
    <m/>
    <m/>
    <m/>
    <m/>
    <m/>
    <m/>
    <m/>
    <n v="0.19"/>
    <s v="否"/>
    <s v="是"/>
    <n v="57499.999999999993"/>
    <m/>
    <m/>
    <m/>
    <m/>
    <m/>
    <m/>
    <m/>
    <m/>
    <m/>
    <m/>
    <m/>
    <m/>
    <s v="广告营销服务成本"/>
    <s v="地产销售-家居"/>
    <m/>
    <n v="0.4234"/>
    <n v="34"/>
    <s v="明星/嘉宾邀请"/>
    <s v="青山周平"/>
    <m/>
    <n v="57499.999999999993"/>
    <d v="2018-05-22T00:00:00"/>
    <d v="2018-05-22T00:00:00"/>
    <s v="北京切吧"/>
    <m/>
    <m/>
    <n v="0"/>
  </r>
  <r>
    <x v="22"/>
    <s v="胡艳莉"/>
    <x v="22"/>
    <s v="033020"/>
    <m/>
    <m/>
    <m/>
    <m/>
    <m/>
    <m/>
    <m/>
    <n v="0.18"/>
    <s v="否"/>
    <s v="是"/>
    <n v="25321.279999999999"/>
    <m/>
    <m/>
    <m/>
    <m/>
    <m/>
    <m/>
    <m/>
    <m/>
    <m/>
    <m/>
    <m/>
    <m/>
    <s v="广告营销服务成本"/>
    <s v="地产销售-家居"/>
    <m/>
    <n v="0.31505766770290294"/>
    <n v="58"/>
    <s v="商品采购"/>
    <s v="礼品"/>
    <s v="味央礼品"/>
    <n v="4120"/>
    <d v="2018-05-01T00:00:00"/>
    <d v="2018-05-01T00:00:00"/>
    <s v="未央凭票报销"/>
    <m/>
    <m/>
    <n v="4544.2799999999988"/>
  </r>
  <r>
    <x v="22"/>
    <s v="胡艳莉"/>
    <x v="22"/>
    <s v=""/>
    <m/>
    <m/>
    <m/>
    <m/>
    <m/>
    <m/>
    <m/>
    <m/>
    <m/>
    <m/>
    <m/>
    <m/>
    <m/>
    <m/>
    <m/>
    <m/>
    <m/>
    <m/>
    <m/>
    <m/>
    <m/>
    <m/>
    <m/>
    <m/>
    <m/>
    <m/>
    <m/>
    <n v="74"/>
    <s v="线上传播（地产）"/>
    <s v="UV"/>
    <m/>
    <n v="672"/>
    <d v="2018-05-20T00:00:00"/>
    <d v="2018-06-20T00:00:00"/>
    <s v="渠道电开"/>
    <m/>
    <m/>
    <m/>
  </r>
  <r>
    <x v="22"/>
    <s v="胡艳莉"/>
    <x v="22"/>
    <s v=""/>
    <m/>
    <m/>
    <m/>
    <m/>
    <m/>
    <m/>
    <m/>
    <m/>
    <m/>
    <m/>
    <m/>
    <m/>
    <m/>
    <m/>
    <m/>
    <m/>
    <m/>
    <m/>
    <m/>
    <m/>
    <m/>
    <m/>
    <m/>
    <m/>
    <m/>
    <m/>
    <m/>
    <n v="74"/>
    <s v="线上传播（地产）"/>
    <s v="UV"/>
    <m/>
    <n v="5565"/>
    <d v="2018-05-20T00:00:00"/>
    <d v="2018-06-20T00:00:00"/>
    <s v="渠道电开"/>
    <m/>
    <m/>
    <m/>
  </r>
  <r>
    <x v="22"/>
    <s v="胡艳莉"/>
    <x v="22"/>
    <s v=""/>
    <m/>
    <m/>
    <m/>
    <m/>
    <m/>
    <m/>
    <m/>
    <m/>
    <m/>
    <m/>
    <m/>
    <m/>
    <m/>
    <m/>
    <m/>
    <m/>
    <m/>
    <m/>
    <m/>
    <m/>
    <m/>
    <m/>
    <m/>
    <m/>
    <m/>
    <m/>
    <m/>
    <n v="67"/>
    <s v="线上传播（非地产）"/>
    <s v="KOL发稿"/>
    <s v="公司"/>
    <n v="10420"/>
    <d v="2018-05-06T00:00:00"/>
    <d v="2018-05-06T00:00:00"/>
    <s v="北京切吧"/>
    <m/>
    <m/>
    <m/>
  </r>
  <r>
    <x v="23"/>
    <s v="郭西哲"/>
    <x v="23"/>
    <s v="031848"/>
    <m/>
    <m/>
    <m/>
    <m/>
    <m/>
    <m/>
    <m/>
    <n v="0.18"/>
    <s v="否"/>
    <s v="是"/>
    <n v="7815"/>
    <m/>
    <m/>
    <m/>
    <m/>
    <m/>
    <m/>
    <m/>
    <m/>
    <m/>
    <m/>
    <m/>
    <m/>
    <s v="广告营销服务成本"/>
    <s v="地产销售-华北"/>
    <m/>
    <n v="0.3489891625739131"/>
    <n v="73"/>
    <s v="线上传播（地产）"/>
    <s v="渠道电开"/>
    <s v="回访"/>
    <n v="1694.0000000000002"/>
    <d v="2018-03-01T00:00:00"/>
    <d v="2018-03-31T00:00:00"/>
    <s v="渠道电开"/>
    <m/>
    <m/>
    <n v="1051"/>
  </r>
  <r>
    <x v="23"/>
    <s v="郭西哲"/>
    <x v="23"/>
    <s v=""/>
    <m/>
    <m/>
    <m/>
    <m/>
    <m/>
    <m/>
    <m/>
    <m/>
    <m/>
    <m/>
    <m/>
    <m/>
    <m/>
    <m/>
    <m/>
    <m/>
    <m/>
    <m/>
    <m/>
    <m/>
    <m/>
    <m/>
    <m/>
    <m/>
    <m/>
    <m/>
    <m/>
    <n v="113"/>
    <s v="线下活动（地产）"/>
    <s v="进驻费"/>
    <s v="企业"/>
    <n v="1724.9999999999998"/>
    <d v="2018-05-17T00:00:00"/>
    <d v="2018-05-17T00:00:00"/>
    <s v="北京切吧"/>
    <m/>
    <m/>
    <m/>
  </r>
  <r>
    <x v="23"/>
    <s v="郭西哲"/>
    <x v="23"/>
    <s v=""/>
    <m/>
    <m/>
    <m/>
    <m/>
    <m/>
    <m/>
    <m/>
    <m/>
    <m/>
    <m/>
    <m/>
    <m/>
    <m/>
    <m/>
    <m/>
    <m/>
    <m/>
    <m/>
    <m/>
    <m/>
    <m/>
    <m/>
    <m/>
    <m/>
    <m/>
    <m/>
    <m/>
    <n v="113"/>
    <s v="线下活动（地产）"/>
    <s v="进驻费"/>
    <s v="企业"/>
    <n v="810"/>
    <d v="2018-03-27T00:00:00"/>
    <d v="2018-03-27T00:00:00"/>
    <s v="嘉宇博库"/>
    <m/>
    <m/>
    <m/>
  </r>
  <r>
    <x v="23"/>
    <s v="郭西哲"/>
    <x v="23"/>
    <s v=""/>
    <m/>
    <m/>
    <m/>
    <m/>
    <m/>
    <m/>
    <m/>
    <m/>
    <m/>
    <m/>
    <m/>
    <m/>
    <m/>
    <m/>
    <m/>
    <m/>
    <m/>
    <m/>
    <m/>
    <m/>
    <m/>
    <m/>
    <m/>
    <m/>
    <m/>
    <m/>
    <m/>
    <n v="113"/>
    <s v="线下活动（地产）"/>
    <s v="进驻费"/>
    <s v="企业"/>
    <n v="810"/>
    <d v="2018-03-27T00:00:00"/>
    <d v="2018-03-27T00:00:00"/>
    <s v="嘉宇博库"/>
    <m/>
    <m/>
    <m/>
  </r>
  <r>
    <x v="23"/>
    <s v="郭西哲"/>
    <x v="23"/>
    <s v=""/>
    <m/>
    <m/>
    <m/>
    <m/>
    <m/>
    <m/>
    <m/>
    <m/>
    <m/>
    <m/>
    <m/>
    <m/>
    <m/>
    <m/>
    <m/>
    <m/>
    <m/>
    <m/>
    <m/>
    <m/>
    <m/>
    <m/>
    <m/>
    <m/>
    <m/>
    <m/>
    <m/>
    <n v="113"/>
    <s v="线下活动（地产）"/>
    <s v="进驻费"/>
    <s v="企业"/>
    <n v="1724.9999999999998"/>
    <d v="2018-05-24T00:00:00"/>
    <d v="2018-05-24T00:00:00"/>
    <s v="北京切吧"/>
    <m/>
    <m/>
    <m/>
  </r>
  <r>
    <x v="24"/>
    <s v="胡艳莉"/>
    <x v="24"/>
    <s v="033307"/>
    <m/>
    <m/>
    <m/>
    <m/>
    <m/>
    <m/>
    <m/>
    <n v="0.19"/>
    <s v="否"/>
    <s v="是"/>
    <n v="55290"/>
    <m/>
    <m/>
    <m/>
    <m/>
    <m/>
    <m/>
    <m/>
    <m/>
    <m/>
    <m/>
    <m/>
    <m/>
    <s v="广告营销服务成本"/>
    <s v="地产销售-家居"/>
    <m/>
    <n v="0.35924171999999999"/>
    <n v="21"/>
    <s v="明星/嘉宾邀请"/>
    <s v="嘉宾邀请"/>
    <m/>
    <n v="40250"/>
    <d v="2018-05-27T00:00:00"/>
    <d v="2018-05-27T00:00:00"/>
    <s v="北京切吧"/>
    <m/>
    <m/>
    <n v="4740"/>
  </r>
  <r>
    <x v="24"/>
    <s v="胡艳莉"/>
    <x v="24"/>
    <s v=""/>
    <m/>
    <m/>
    <m/>
    <m/>
    <m/>
    <m/>
    <m/>
    <m/>
    <m/>
    <m/>
    <m/>
    <m/>
    <m/>
    <m/>
    <m/>
    <m/>
    <m/>
    <m/>
    <m/>
    <m/>
    <m/>
    <m/>
    <m/>
    <m/>
    <m/>
    <m/>
    <m/>
    <n v="108"/>
    <s v="线下活动（地产）"/>
    <s v="案场活动"/>
    <s v="主题沙龙"/>
    <n v="6899.9999999999991"/>
    <d v="2018-05-27T00:00:00"/>
    <d v="2018-05-27T00:00:00"/>
    <s v="北京切吧"/>
    <m/>
    <m/>
    <m/>
  </r>
  <r>
    <x v="24"/>
    <s v="胡艳莉"/>
    <x v="24"/>
    <s v=""/>
    <m/>
    <m/>
    <m/>
    <m/>
    <m/>
    <m/>
    <m/>
    <m/>
    <m/>
    <m/>
    <m/>
    <m/>
    <m/>
    <m/>
    <m/>
    <m/>
    <m/>
    <m/>
    <m/>
    <m/>
    <m/>
    <m/>
    <m/>
    <m/>
    <m/>
    <m/>
    <m/>
    <n v="74"/>
    <s v="线上传播（地产）"/>
    <s v="UV"/>
    <m/>
    <n v="3400"/>
    <d v="2018-05-14T00:00:00"/>
    <d v="2018-12-30T00:00:00"/>
    <s v="渠道电开"/>
    <m/>
    <m/>
    <m/>
  </r>
  <r>
    <x v="25"/>
    <s v="胡艳莉"/>
    <x v="25"/>
    <s v="033269"/>
    <m/>
    <m/>
    <m/>
    <m/>
    <m/>
    <m/>
    <m/>
    <n v="0.19"/>
    <s v="否"/>
    <s v="是"/>
    <n v="18400"/>
    <m/>
    <m/>
    <m/>
    <m/>
    <m/>
    <m/>
    <m/>
    <m/>
    <m/>
    <m/>
    <m/>
    <m/>
    <s v="广告营销服务成本"/>
    <s v="地产销售-家居"/>
    <m/>
    <n v="0.31005256658595653"/>
    <n v="85"/>
    <s v="线上素材制作"/>
    <s v="视频拍摄"/>
    <s v="公司"/>
    <n v="3450"/>
    <d v="2018-06-07T00:00:00"/>
    <d v="2018-06-07T00:00:00"/>
    <s v="北京切吧"/>
    <m/>
    <m/>
    <n v="0"/>
  </r>
  <r>
    <x v="25"/>
    <s v="胡艳莉"/>
    <x v="25"/>
    <s v=""/>
    <m/>
    <m/>
    <m/>
    <m/>
    <m/>
    <m/>
    <m/>
    <m/>
    <m/>
    <m/>
    <m/>
    <m/>
    <m/>
    <m/>
    <m/>
    <m/>
    <m/>
    <m/>
    <m/>
    <m/>
    <m/>
    <m/>
    <m/>
    <m/>
    <m/>
    <m/>
    <m/>
    <n v="85"/>
    <s v="线上素材制作"/>
    <s v="视频拍摄"/>
    <s v="公司"/>
    <n v="3449.9999999999995"/>
    <d v="2018-06-13T00:00:00"/>
    <d v="2018-06-13T00:00:00"/>
    <s v="北京切吧"/>
    <m/>
    <m/>
    <m/>
  </r>
  <r>
    <x v="25"/>
    <s v="胡艳莉"/>
    <x v="25"/>
    <s v=""/>
    <m/>
    <m/>
    <m/>
    <m/>
    <m/>
    <m/>
    <m/>
    <m/>
    <m/>
    <m/>
    <m/>
    <m/>
    <m/>
    <m/>
    <m/>
    <m/>
    <m/>
    <m/>
    <m/>
    <m/>
    <m/>
    <m/>
    <m/>
    <m/>
    <m/>
    <m/>
    <m/>
    <n v="85"/>
    <s v="线上素材制作"/>
    <s v="视频拍摄"/>
    <s v="公司"/>
    <n v="5750"/>
    <d v="2018-06-12T00:00:00"/>
    <d v="2018-06-12T00:00:00"/>
    <s v="北京切吧"/>
    <m/>
    <m/>
    <m/>
  </r>
  <r>
    <x v="25"/>
    <s v="胡艳莉"/>
    <x v="25"/>
    <s v=""/>
    <m/>
    <m/>
    <m/>
    <m/>
    <m/>
    <m/>
    <m/>
    <m/>
    <m/>
    <m/>
    <m/>
    <m/>
    <m/>
    <m/>
    <m/>
    <m/>
    <m/>
    <m/>
    <m/>
    <m/>
    <m/>
    <m/>
    <m/>
    <m/>
    <m/>
    <m/>
    <m/>
    <n v="85"/>
    <s v="线上素材制作"/>
    <s v="视频拍摄"/>
    <s v="公司"/>
    <n v="5750"/>
    <d v="2018-06-06T00:00:00"/>
    <d v="2018-06-06T00:00:00"/>
    <s v="北京切吧"/>
    <m/>
    <m/>
    <m/>
  </r>
  <r>
    <x v="26"/>
    <s v="胡艳莉"/>
    <x v="26"/>
    <s v="033108"/>
    <m/>
    <m/>
    <m/>
    <m/>
    <m/>
    <m/>
    <m/>
    <n v="0.18"/>
    <s v="否"/>
    <s v="是"/>
    <n v="9250.5"/>
    <m/>
    <m/>
    <m/>
    <m/>
    <m/>
    <m/>
    <m/>
    <m/>
    <m/>
    <m/>
    <m/>
    <m/>
    <s v="广告营销服务成本"/>
    <s v="地产销售-家居"/>
    <m/>
    <n v="0.34470991399999995"/>
    <n v="73"/>
    <s v="线上传播（地产）"/>
    <s v="渠道电开"/>
    <s v="回访"/>
    <n v="7455"/>
    <d v="2018-06-01T00:00:00"/>
    <d v="2018-06-30T00:00:00"/>
    <s v="渠道电开"/>
    <m/>
    <m/>
    <n v="925.5"/>
  </r>
  <r>
    <x v="26"/>
    <s v="胡艳莉"/>
    <x v="26"/>
    <s v=""/>
    <m/>
    <m/>
    <m/>
    <m/>
    <m/>
    <m/>
    <m/>
    <m/>
    <m/>
    <m/>
    <m/>
    <m/>
    <m/>
    <m/>
    <m/>
    <m/>
    <m/>
    <m/>
    <m/>
    <m/>
    <m/>
    <m/>
    <m/>
    <m/>
    <m/>
    <m/>
    <m/>
    <n v="54"/>
    <s v="商品采购"/>
    <s v="活动物料"/>
    <s v="其他物料"/>
    <n v="870"/>
    <d v="2018-06-14T00:00:00"/>
    <d v="2018-06-14T00:00:00"/>
    <s v="北京切吧"/>
    <m/>
    <m/>
    <m/>
  </r>
  <r>
    <x v="27"/>
    <s v="胡艳莉"/>
    <x v="27"/>
    <s v="032450"/>
    <m/>
    <m/>
    <m/>
    <m/>
    <m/>
    <m/>
    <m/>
    <n v="0.19"/>
    <s v="否"/>
    <s v="是"/>
    <n v="15965"/>
    <m/>
    <m/>
    <m/>
    <m/>
    <m/>
    <m/>
    <m/>
    <m/>
    <m/>
    <m/>
    <m/>
    <m/>
    <s v="广告营销服务成本"/>
    <s v="地产销售-家居"/>
    <m/>
    <n v="0.30520750086956522"/>
    <n v="74"/>
    <s v="线上传播（地产）"/>
    <s v="UV"/>
    <m/>
    <n v="6150"/>
    <d v="2018-05-20T00:00:00"/>
    <d v="2018-06-30T00:00:00"/>
    <s v="渠道电开"/>
    <m/>
    <m/>
    <n v="1815"/>
  </r>
  <r>
    <x v="27"/>
    <s v="胡艳莉"/>
    <x v="27"/>
    <s v=""/>
    <m/>
    <m/>
    <m/>
    <m/>
    <m/>
    <m/>
    <m/>
    <m/>
    <m/>
    <m/>
    <m/>
    <m/>
    <m/>
    <m/>
    <m/>
    <m/>
    <m/>
    <m/>
    <m/>
    <m/>
    <m/>
    <m/>
    <m/>
    <m/>
    <m/>
    <m/>
    <m/>
    <n v="85"/>
    <s v="线上素材制作"/>
    <s v="视频拍摄"/>
    <s v="公司"/>
    <n v="8000"/>
    <d v="2018-05-11T00:00:00"/>
    <d v="2018-05-11T00:00:00"/>
    <s v="广州智影广告有限公司"/>
    <m/>
    <m/>
    <m/>
  </r>
  <r>
    <x v="28"/>
    <s v="胡艳莉"/>
    <x v="28"/>
    <s v="033306"/>
    <m/>
    <m/>
    <m/>
    <m/>
    <m/>
    <m/>
    <m/>
    <n v="0.19"/>
    <s v="否"/>
    <s v="是"/>
    <n v="20581.099999999999"/>
    <m/>
    <m/>
    <m/>
    <m/>
    <m/>
    <m/>
    <m/>
    <m/>
    <m/>
    <m/>
    <m/>
    <m/>
    <s v="广告营销服务成本"/>
    <s v="地产销售-家居"/>
    <m/>
    <n v="0.27724359186151804"/>
    <n v="60"/>
    <s v="商品采购"/>
    <s v="礼品"/>
    <s v="其他礼品"/>
    <n v="7175.9999999999991"/>
    <d v="2018-06-01T00:00:00"/>
    <d v="2018-06-01T00:00:00"/>
    <s v="北京切吧"/>
    <m/>
    <m/>
    <n v="10321.82"/>
  </r>
  <r>
    <x v="28"/>
    <s v="胡艳莉"/>
    <x v="28"/>
    <s v=""/>
    <m/>
    <m/>
    <m/>
    <m/>
    <m/>
    <m/>
    <m/>
    <m/>
    <m/>
    <m/>
    <m/>
    <m/>
    <m/>
    <m/>
    <m/>
    <m/>
    <m/>
    <m/>
    <m/>
    <m/>
    <m/>
    <m/>
    <m/>
    <m/>
    <m/>
    <m/>
    <m/>
    <n v="59"/>
    <s v="商品采购"/>
    <s v="礼品"/>
    <s v="严选礼品"/>
    <n v="973.28"/>
    <d v="2018-06-01T00:00:00"/>
    <d v="2018-06-01T00:00:00"/>
    <s v="严选凭票报销"/>
    <m/>
    <m/>
    <m/>
  </r>
  <r>
    <x v="28"/>
    <s v="胡艳莉"/>
    <x v="28"/>
    <s v=""/>
    <m/>
    <m/>
    <m/>
    <m/>
    <m/>
    <m/>
    <m/>
    <m/>
    <m/>
    <m/>
    <m/>
    <m/>
    <m/>
    <m/>
    <m/>
    <m/>
    <m/>
    <m/>
    <m/>
    <m/>
    <m/>
    <m/>
    <m/>
    <m/>
    <m/>
    <m/>
    <m/>
    <n v="54"/>
    <s v="商品采购"/>
    <s v="活动物料"/>
    <s v="其他物料"/>
    <n v="2110"/>
    <d v="2018-07-03T00:00:00"/>
    <d v="2018-07-03T00:00:00"/>
    <s v="广州迪派文化传播有限公司"/>
    <m/>
    <m/>
    <m/>
  </r>
  <r>
    <x v="29"/>
    <s v="严玲"/>
    <x v="29"/>
    <s v="031074"/>
    <m/>
    <m/>
    <m/>
    <m/>
    <m/>
    <m/>
    <m/>
    <n v="0.18"/>
    <s v="否"/>
    <s v="是"/>
    <n v="17270"/>
    <m/>
    <m/>
    <m/>
    <m/>
    <m/>
    <m/>
    <m/>
    <m/>
    <m/>
    <m/>
    <m/>
    <m/>
    <s v="广告营销服务成本"/>
    <s v="地产销售-华南"/>
    <m/>
    <n v="0.27501550000000002"/>
    <n v="98"/>
    <s v="线下活动（地产）"/>
    <s v="案场活动"/>
    <s v="精致生活体验系列"/>
    <n v="4800"/>
    <d v="2018-01-06T00:00:00"/>
    <d v="2018-01-06T00:00:00"/>
    <s v="中山华际天创文化传媒有限公司"/>
    <m/>
    <s v="衍纸"/>
    <n v="3813"/>
  </r>
  <r>
    <x v="29"/>
    <s v="严玲"/>
    <x v="29"/>
    <s v=""/>
    <m/>
    <m/>
    <m/>
    <m/>
    <m/>
    <m/>
    <m/>
    <m/>
    <m/>
    <m/>
    <m/>
    <m/>
    <m/>
    <m/>
    <m/>
    <m/>
    <m/>
    <m/>
    <m/>
    <m/>
    <m/>
    <m/>
    <m/>
    <m/>
    <m/>
    <m/>
    <m/>
    <n v="126"/>
    <s v="线下活动（地产）"/>
    <s v="意向/渠道客户邀请"/>
    <s v="意向客户"/>
    <n v="1404"/>
    <d v="2018-01-06T00:00:00"/>
    <d v="2018-01-06T00:00:00"/>
    <s v="嘉宇博库"/>
    <m/>
    <m/>
    <m/>
  </r>
  <r>
    <x v="29"/>
    <s v="严玲"/>
    <x v="29"/>
    <s v=""/>
    <m/>
    <m/>
    <m/>
    <m/>
    <m/>
    <m/>
    <m/>
    <m/>
    <m/>
    <m/>
    <m/>
    <m/>
    <m/>
    <m/>
    <m/>
    <m/>
    <m/>
    <m/>
    <m/>
    <m/>
    <m/>
    <m/>
    <m/>
    <m/>
    <m/>
    <m/>
    <m/>
    <n v="98"/>
    <s v="线下活动（地产）"/>
    <s v="案场活动"/>
    <s v="精致生活体验系列"/>
    <n v="6200"/>
    <d v="2018-01-07T00:00:00"/>
    <d v="2018-01-07T00:00:00"/>
    <s v="中山华际天创文化传媒有限公司"/>
    <m/>
    <s v="尤克里里"/>
    <m/>
  </r>
  <r>
    <x v="29"/>
    <s v="严玲"/>
    <x v="29"/>
    <s v=""/>
    <m/>
    <m/>
    <m/>
    <m/>
    <m/>
    <m/>
    <m/>
    <m/>
    <m/>
    <m/>
    <m/>
    <m/>
    <m/>
    <m/>
    <m/>
    <m/>
    <m/>
    <m/>
    <m/>
    <m/>
    <m/>
    <m/>
    <m/>
    <m/>
    <m/>
    <m/>
    <m/>
    <n v="126"/>
    <s v="线下活动（地产）"/>
    <s v="意向/渠道客户邀请"/>
    <s v="意向客户"/>
    <n v="1053"/>
    <d v="2018-01-07T00:00:00"/>
    <d v="2018-01-07T00:00:00"/>
    <s v="嘉宇博库"/>
    <m/>
    <m/>
    <m/>
  </r>
  <r>
    <x v="30"/>
    <s v="严玲"/>
    <x v="30"/>
    <s v="031247"/>
    <m/>
    <m/>
    <m/>
    <m/>
    <m/>
    <m/>
    <m/>
    <n v="0.18"/>
    <s v="否"/>
    <s v="是"/>
    <n v="6283.75"/>
    <m/>
    <m/>
    <m/>
    <m/>
    <m/>
    <m/>
    <m/>
    <m/>
    <m/>
    <m/>
    <m/>
    <m/>
    <s v="广告营销服务成本"/>
    <s v="地产销售-华南"/>
    <m/>
    <n v="0.29743899999999995"/>
    <n v="120"/>
    <s v="线下活动（地产）"/>
    <s v="看房团"/>
    <s v="餐费"/>
    <n v="308"/>
    <d v="2017-12-30T00:00:00"/>
    <d v="2017-12-30T00:00:00"/>
    <s v="业务凭票报销"/>
    <m/>
    <m/>
    <n v="2460.4499999999998"/>
  </r>
  <r>
    <x v="30"/>
    <s v="严玲"/>
    <x v="30"/>
    <s v=""/>
    <m/>
    <m/>
    <m/>
    <m/>
    <m/>
    <m/>
    <m/>
    <m/>
    <m/>
    <m/>
    <m/>
    <m/>
    <m/>
    <m/>
    <m/>
    <m/>
    <m/>
    <m/>
    <m/>
    <m/>
    <m/>
    <m/>
    <m/>
    <m/>
    <m/>
    <m/>
    <m/>
    <n v="121"/>
    <s v="线下活动（地产）"/>
    <s v="看房团"/>
    <s v="大巴"/>
    <n v="826.1"/>
    <d v="2017-12-30T00:00:00"/>
    <d v="2017-12-30T00:00:00"/>
    <s v="北京切吧"/>
    <m/>
    <m/>
    <m/>
  </r>
  <r>
    <x v="30"/>
    <s v="严玲"/>
    <x v="30"/>
    <s v=""/>
    <m/>
    <m/>
    <m/>
    <m/>
    <m/>
    <m/>
    <m/>
    <m/>
    <m/>
    <m/>
    <m/>
    <m/>
    <m/>
    <m/>
    <m/>
    <m/>
    <m/>
    <m/>
    <m/>
    <m/>
    <m/>
    <m/>
    <m/>
    <m/>
    <m/>
    <m/>
    <m/>
    <n v="126"/>
    <s v="线下活动（地产）"/>
    <s v="意向/渠道客户邀请"/>
    <s v="意向客户"/>
    <n v="810"/>
    <d v="2017-12-30T00:00:00"/>
    <d v="2017-12-30T00:00:00"/>
    <s v="嘉宇博库"/>
    <m/>
    <m/>
    <m/>
  </r>
  <r>
    <x v="30"/>
    <s v="严玲"/>
    <x v="30"/>
    <s v=""/>
    <m/>
    <m/>
    <m/>
    <m/>
    <m/>
    <m/>
    <m/>
    <m/>
    <m/>
    <m/>
    <m/>
    <m/>
    <m/>
    <m/>
    <m/>
    <m/>
    <m/>
    <m/>
    <m/>
    <m/>
    <m/>
    <m/>
    <m/>
    <m/>
    <m/>
    <m/>
    <m/>
    <n v="126"/>
    <s v="线下活动（地产）"/>
    <s v="意向/渠道客户邀请"/>
    <s v="意向客户"/>
    <n v="1879.2"/>
    <d v="2017-12-30T00:00:00"/>
    <d v="2017-12-30T00:00:00"/>
    <s v="嘉宇博库"/>
    <m/>
    <m/>
    <m/>
  </r>
  <r>
    <x v="31"/>
    <s v="严玲"/>
    <x v="31"/>
    <s v="031049"/>
    <m/>
    <m/>
    <m/>
    <m/>
    <m/>
    <m/>
    <m/>
    <n v="0.18"/>
    <s v="否"/>
    <s v="是"/>
    <n v="9020"/>
    <m/>
    <m/>
    <m/>
    <m/>
    <m/>
    <m/>
    <m/>
    <m/>
    <m/>
    <m/>
    <m/>
    <m/>
    <s v="广告营销服务成本"/>
    <s v="地产销售-华南"/>
    <m/>
    <n v="0.34367199999999998"/>
    <n v="121"/>
    <s v="线下活动（地产）"/>
    <s v="看房团"/>
    <s v="大巴"/>
    <n v="561"/>
    <d v="2017-12-30T00:00:00"/>
    <d v="2017-12-30T00:00:00"/>
    <s v="北京切吧"/>
    <m/>
    <m/>
    <n v="6787.15"/>
  </r>
  <r>
    <x v="31"/>
    <s v="严玲"/>
    <x v="31"/>
    <s v=""/>
    <m/>
    <m/>
    <m/>
    <m/>
    <m/>
    <m/>
    <m/>
    <m/>
    <m/>
    <m/>
    <m/>
    <m/>
    <m/>
    <m/>
    <m/>
    <m/>
    <m/>
    <m/>
    <m/>
    <m/>
    <m/>
    <m/>
    <m/>
    <m/>
    <m/>
    <m/>
    <m/>
    <n v="120"/>
    <s v="线下活动（地产）"/>
    <s v="看房团"/>
    <s v="餐费"/>
    <n v="180"/>
    <d v="2017-12-30T00:00:00"/>
    <d v="2017-12-30T00:00:00"/>
    <s v="业务凭票报销"/>
    <m/>
    <m/>
    <m/>
  </r>
  <r>
    <x v="31"/>
    <s v="严玲"/>
    <x v="31"/>
    <s v=""/>
    <m/>
    <m/>
    <m/>
    <m/>
    <m/>
    <m/>
    <m/>
    <m/>
    <m/>
    <m/>
    <m/>
    <m/>
    <m/>
    <m/>
    <m/>
    <m/>
    <m/>
    <m/>
    <m/>
    <m/>
    <m/>
    <m/>
    <m/>
    <m/>
    <m/>
    <m/>
    <m/>
    <n v="121"/>
    <s v="线下活动（地产）"/>
    <s v="看房团"/>
    <s v="大巴"/>
    <n v="785.95"/>
    <d v="2018-01-13T00:00:00"/>
    <d v="2018-01-13T00:00:00"/>
    <s v="北京切吧"/>
    <m/>
    <m/>
    <m/>
  </r>
  <r>
    <x v="31"/>
    <s v="严玲"/>
    <x v="31"/>
    <s v=""/>
    <m/>
    <m/>
    <m/>
    <m/>
    <m/>
    <m/>
    <m/>
    <m/>
    <m/>
    <m/>
    <m/>
    <m/>
    <m/>
    <m/>
    <m/>
    <m/>
    <m/>
    <m/>
    <m/>
    <m/>
    <m/>
    <m/>
    <m/>
    <m/>
    <m/>
    <m/>
    <m/>
    <n v="126"/>
    <s v="线下活动（地产）"/>
    <s v="意向/渠道客户邀请"/>
    <s v="意向客户"/>
    <n v="518.40000000000009"/>
    <d v="2018-01-13T00:00:00"/>
    <d v="2018-01-13T00:00:00"/>
    <s v="嘉宇博库"/>
    <m/>
    <m/>
    <m/>
  </r>
  <r>
    <x v="31"/>
    <s v="严玲"/>
    <x v="31"/>
    <s v=""/>
    <m/>
    <m/>
    <m/>
    <m/>
    <m/>
    <m/>
    <m/>
    <m/>
    <m/>
    <m/>
    <m/>
    <m/>
    <m/>
    <m/>
    <m/>
    <m/>
    <m/>
    <m/>
    <m/>
    <m/>
    <m/>
    <m/>
    <m/>
    <m/>
    <m/>
    <m/>
    <m/>
    <n v="120"/>
    <s v="线下活动（地产）"/>
    <s v="看房团"/>
    <s v="餐费"/>
    <n v="187.5"/>
    <d v="2018-01-13T00:00:00"/>
    <d v="2018-01-13T00:00:00"/>
    <s v="业务凭票报销"/>
    <m/>
    <m/>
    <m/>
  </r>
  <r>
    <x v="32"/>
    <s v="严玲"/>
    <x v="32"/>
    <s v="031071"/>
    <m/>
    <m/>
    <m/>
    <m/>
    <m/>
    <m/>
    <m/>
    <n v="0.22"/>
    <s v="否"/>
    <s v="是"/>
    <n v="4235"/>
    <m/>
    <m/>
    <m/>
    <m/>
    <m/>
    <m/>
    <m/>
    <m/>
    <m/>
    <m/>
    <m/>
    <m/>
    <s v="广告营销服务成本"/>
    <s v="地产销售-华南"/>
    <m/>
    <n v="0.3320926495726495"/>
    <n v="121"/>
    <s v="线下活动（地产）"/>
    <s v="看房团"/>
    <s v="大巴"/>
    <n v="1373.9"/>
    <d v="2017-12-30T00:00:00"/>
    <d v="2017-12-30T00:00:00"/>
    <s v="北京切吧"/>
    <m/>
    <m/>
    <n v="701.09999999999991"/>
  </r>
  <r>
    <x v="32"/>
    <s v="严玲"/>
    <x v="32"/>
    <s v=""/>
    <m/>
    <m/>
    <m/>
    <m/>
    <m/>
    <m/>
    <m/>
    <m/>
    <m/>
    <m/>
    <m/>
    <m/>
    <m/>
    <m/>
    <m/>
    <m/>
    <m/>
    <m/>
    <m/>
    <m/>
    <m/>
    <m/>
    <m/>
    <m/>
    <m/>
    <m/>
    <m/>
    <n v="126"/>
    <s v="线下活动（地产）"/>
    <s v="意向/渠道客户邀请"/>
    <s v="意向客户"/>
    <n v="2160"/>
    <d v="2017-12-30T00:00:00"/>
    <d v="2017-12-30T00:00:00"/>
    <s v="嘉宇博库"/>
    <m/>
    <m/>
    <m/>
  </r>
  <r>
    <x v="33"/>
    <s v="郭西哲"/>
    <x v="33"/>
    <s v="032147、032289"/>
    <m/>
    <m/>
    <m/>
    <m/>
    <m/>
    <m/>
    <m/>
    <n v="0.19"/>
    <s v="否"/>
    <s v="是"/>
    <n v="23660"/>
    <m/>
    <m/>
    <m/>
    <m/>
    <m/>
    <m/>
    <m/>
    <m/>
    <m/>
    <m/>
    <m/>
    <m/>
    <s v="广告营销服务成本"/>
    <s v="地产销售-华北"/>
    <m/>
    <n v="0.33639999999999998"/>
    <n v="100"/>
    <s v="线下活动（地产）"/>
    <s v="案场活动"/>
    <s v="论坛"/>
    <n v="21600"/>
    <d v="2018-03-27T00:00:00"/>
    <d v="2018-03-27T00:00:00"/>
    <s v="嘉宇博库"/>
    <m/>
    <m/>
    <n v="2060"/>
  </r>
  <r>
    <x v="34"/>
    <s v="严玲"/>
    <x v="34"/>
    <s v="031372"/>
    <m/>
    <m/>
    <m/>
    <m/>
    <m/>
    <m/>
    <m/>
    <n v="0.2"/>
    <s v="否"/>
    <s v="是"/>
    <n v="13512"/>
    <m/>
    <m/>
    <m/>
    <m/>
    <m/>
    <m/>
    <m/>
    <m/>
    <m/>
    <m/>
    <m/>
    <m/>
    <s v="广告营销服务成本"/>
    <s v="地产销售-华南"/>
    <m/>
    <n v="0.38634018666666664"/>
    <n v="13"/>
    <s v="户外投放（地产）"/>
    <s v="其他投放"/>
    <m/>
    <n v="3500"/>
    <d v="2018-03-08T00:00:00"/>
    <d v="2018-03-08T00:00:00"/>
    <s v="广州掌阅信息科技有限公司"/>
    <m/>
    <m/>
    <n v="4128.3999999999996"/>
  </r>
  <r>
    <x v="34"/>
    <s v="严玲"/>
    <x v="34"/>
    <s v=""/>
    <m/>
    <m/>
    <m/>
    <m/>
    <m/>
    <m/>
    <m/>
    <m/>
    <m/>
    <m/>
    <m/>
    <m/>
    <m/>
    <m/>
    <m/>
    <m/>
    <m/>
    <m/>
    <m/>
    <m/>
    <m/>
    <m/>
    <m/>
    <m/>
    <m/>
    <m/>
    <m/>
    <n v="113"/>
    <s v="线下活动（地产）"/>
    <s v="进驻费"/>
    <s v="企业"/>
    <n v="1684.8"/>
    <d v="2018-03-31T00:00:00"/>
    <d v="2018-03-31T00:00:00"/>
    <s v="广州迪派文化传播有限公司"/>
    <m/>
    <m/>
    <m/>
  </r>
  <r>
    <x v="34"/>
    <s v="严玲"/>
    <x v="34"/>
    <s v=""/>
    <m/>
    <m/>
    <m/>
    <m/>
    <m/>
    <m/>
    <m/>
    <m/>
    <m/>
    <m/>
    <m/>
    <m/>
    <m/>
    <m/>
    <m/>
    <m/>
    <m/>
    <m/>
    <m/>
    <m/>
    <m/>
    <m/>
    <m/>
    <m/>
    <m/>
    <m/>
    <m/>
    <n v="113"/>
    <s v="线下活动（地产）"/>
    <s v="进驻费"/>
    <s v="企业"/>
    <n v="1738.8"/>
    <d v="2018-04-02T00:00:00"/>
    <d v="2018-04-02T00:00:00"/>
    <s v="广州迪派文化传播有限公司"/>
    <m/>
    <m/>
    <m/>
  </r>
  <r>
    <x v="34"/>
    <s v="严玲"/>
    <x v="34"/>
    <s v=""/>
    <m/>
    <m/>
    <m/>
    <m/>
    <m/>
    <m/>
    <m/>
    <m/>
    <m/>
    <m/>
    <m/>
    <m/>
    <m/>
    <m/>
    <m/>
    <m/>
    <m/>
    <m/>
    <m/>
    <m/>
    <m/>
    <m/>
    <m/>
    <m/>
    <m/>
    <m/>
    <m/>
    <n v="52"/>
    <s v="商品采购"/>
    <s v="活动物料"/>
    <s v="味央物料"/>
    <n v="2460"/>
    <d v="2018-01-11T00:00:00"/>
    <d v="2018-01-11T00:00:00"/>
    <s v="未央凭票报销"/>
    <m/>
    <m/>
    <m/>
  </r>
  <r>
    <x v="35"/>
    <s v="严玲"/>
    <x v="35"/>
    <s v="030984"/>
    <m/>
    <m/>
    <m/>
    <m/>
    <m/>
    <m/>
    <m/>
    <n v="0.18"/>
    <s v="否"/>
    <s v="是"/>
    <n v="46315"/>
    <m/>
    <m/>
    <m/>
    <m/>
    <m/>
    <m/>
    <m/>
    <m/>
    <m/>
    <m/>
    <m/>
    <m/>
    <s v="广告营销服务成本"/>
    <s v="地产销售-华南"/>
    <m/>
    <n v="0.34827099999999994"/>
    <n v="121"/>
    <s v="线下活动（地产）"/>
    <s v="看房团"/>
    <s v="大巴"/>
    <n v="810.7"/>
    <d v="2017-12-30T00:00:00"/>
    <d v="2017-12-30T00:00:00"/>
    <s v="北京切吧"/>
    <m/>
    <m/>
    <n v="30066.462"/>
  </r>
  <r>
    <x v="35"/>
    <s v="严玲"/>
    <x v="35"/>
    <s v=""/>
    <m/>
    <m/>
    <m/>
    <m/>
    <m/>
    <m/>
    <m/>
    <m/>
    <m/>
    <m/>
    <m/>
    <m/>
    <m/>
    <m/>
    <m/>
    <m/>
    <m/>
    <m/>
    <m/>
    <m/>
    <m/>
    <m/>
    <m/>
    <m/>
    <m/>
    <m/>
    <m/>
    <n v="120"/>
    <s v="线下活动（地产）"/>
    <s v="看房团"/>
    <s v="餐费"/>
    <n v="247.2"/>
    <d v="2017-12-30T00:00:00"/>
    <d v="2017-12-30T00:00:00"/>
    <s v="业务凭票报销"/>
    <m/>
    <m/>
    <m/>
  </r>
  <r>
    <x v="35"/>
    <s v="严玲"/>
    <x v="35"/>
    <s v=""/>
    <m/>
    <m/>
    <m/>
    <m/>
    <m/>
    <m/>
    <m/>
    <m/>
    <m/>
    <m/>
    <m/>
    <m/>
    <m/>
    <m/>
    <m/>
    <m/>
    <m/>
    <m/>
    <m/>
    <m/>
    <m/>
    <m/>
    <m/>
    <m/>
    <m/>
    <m/>
    <m/>
    <n v="121"/>
    <s v="线下活动（地产）"/>
    <s v="看房团"/>
    <s v="大巴"/>
    <n v="816.2"/>
    <d v="2018-01-13T00:00:00"/>
    <d v="2018-01-13T00:00:00"/>
    <s v="北京切吧"/>
    <m/>
    <m/>
    <m/>
  </r>
  <r>
    <x v="35"/>
    <s v="严玲"/>
    <x v="35"/>
    <s v=""/>
    <m/>
    <m/>
    <m/>
    <m/>
    <m/>
    <m/>
    <m/>
    <m/>
    <m/>
    <m/>
    <m/>
    <m/>
    <m/>
    <m/>
    <m/>
    <m/>
    <m/>
    <m/>
    <m/>
    <m/>
    <m/>
    <m/>
    <m/>
    <m/>
    <m/>
    <m/>
    <m/>
    <n v="120"/>
    <s v="线下活动（地产）"/>
    <s v="看房团"/>
    <s v="餐费"/>
    <n v="285.83"/>
    <d v="2018-01-13T00:00:00"/>
    <d v="2018-01-13T00:00:00"/>
    <s v="业务凭票报销"/>
    <m/>
    <m/>
    <m/>
  </r>
  <r>
    <x v="35"/>
    <s v="严玲"/>
    <x v="35"/>
    <s v=""/>
    <m/>
    <m/>
    <m/>
    <m/>
    <m/>
    <m/>
    <m/>
    <m/>
    <m/>
    <m/>
    <m/>
    <m/>
    <m/>
    <m/>
    <m/>
    <m/>
    <m/>
    <m/>
    <m/>
    <m/>
    <m/>
    <m/>
    <m/>
    <m/>
    <m/>
    <m/>
    <m/>
    <n v="126"/>
    <s v="线下活动（地产）"/>
    <s v="意向/渠道客户邀请"/>
    <s v="意向客户"/>
    <n v="702"/>
    <d v="2018-01-13T00:00:00"/>
    <d v="2018-01-13T00:00:00"/>
    <s v="嘉宇博库"/>
    <m/>
    <m/>
    <m/>
  </r>
  <r>
    <x v="35"/>
    <s v="严玲"/>
    <x v="35"/>
    <s v=""/>
    <m/>
    <m/>
    <m/>
    <m/>
    <m/>
    <m/>
    <m/>
    <m/>
    <m/>
    <m/>
    <m/>
    <m/>
    <m/>
    <m/>
    <m/>
    <m/>
    <m/>
    <m/>
    <m/>
    <m/>
    <m/>
    <m/>
    <m/>
    <m/>
    <m/>
    <m/>
    <m/>
    <n v="121"/>
    <s v="线下活动（地产）"/>
    <s v="看房团"/>
    <s v="大巴"/>
    <n v="820.6"/>
    <d v="2018-01-27T00:00:00"/>
    <d v="2018-01-27T00:00:00"/>
    <s v="北京切吧"/>
    <m/>
    <m/>
    <m/>
  </r>
  <r>
    <x v="35"/>
    <s v="严玲"/>
    <x v="35"/>
    <s v=""/>
    <m/>
    <m/>
    <m/>
    <m/>
    <m/>
    <m/>
    <m/>
    <m/>
    <m/>
    <m/>
    <m/>
    <m/>
    <m/>
    <m/>
    <m/>
    <m/>
    <m/>
    <m/>
    <m/>
    <m/>
    <m/>
    <m/>
    <m/>
    <m/>
    <m/>
    <m/>
    <m/>
    <n v="120"/>
    <s v="线下活动（地产）"/>
    <s v="看房团"/>
    <s v="餐费"/>
    <n v="301"/>
    <d v="2018-01-27T00:00:00"/>
    <d v="2018-01-27T00:00:00"/>
    <s v="业务凭票报销"/>
    <m/>
    <m/>
    <m/>
  </r>
  <r>
    <x v="35"/>
    <s v="严玲"/>
    <x v="35"/>
    <s v=""/>
    <m/>
    <m/>
    <m/>
    <m/>
    <m/>
    <m/>
    <m/>
    <m/>
    <m/>
    <m/>
    <m/>
    <m/>
    <m/>
    <m/>
    <m/>
    <m/>
    <m/>
    <m/>
    <m/>
    <m/>
    <m/>
    <m/>
    <m/>
    <m/>
    <m/>
    <m/>
    <m/>
    <n v="126"/>
    <s v="线下活动（地产）"/>
    <s v="意向/渠道客户邀请"/>
    <s v="意向客户"/>
    <n v="1263.6000000000001"/>
    <d v="2018-01-27T00:00:00"/>
    <d v="2018-01-27T00:00:00"/>
    <s v="嘉宇博库"/>
    <m/>
    <m/>
    <m/>
  </r>
  <r>
    <x v="35"/>
    <s v="严玲"/>
    <x v="35"/>
    <s v=""/>
    <m/>
    <m/>
    <m/>
    <m/>
    <m/>
    <m/>
    <m/>
    <m/>
    <m/>
    <m/>
    <m/>
    <m/>
    <m/>
    <m/>
    <m/>
    <m/>
    <m/>
    <m/>
    <m/>
    <m/>
    <m/>
    <m/>
    <m/>
    <m/>
    <m/>
    <m/>
    <m/>
    <n v="59"/>
    <s v="商品采购"/>
    <s v="礼品"/>
    <s v="严选礼品"/>
    <n v="4521.4080000000004"/>
    <d v="2018-01-01T00:00:00"/>
    <d v="2018-01-01T00:00:00"/>
    <s v="严选凭票报销"/>
    <m/>
    <m/>
    <m/>
  </r>
  <r>
    <x v="35"/>
    <s v="严玲"/>
    <x v="35"/>
    <s v=""/>
    <m/>
    <m/>
    <m/>
    <m/>
    <m/>
    <m/>
    <m/>
    <m/>
    <m/>
    <m/>
    <m/>
    <m/>
    <m/>
    <m/>
    <m/>
    <m/>
    <m/>
    <m/>
    <m/>
    <m/>
    <m/>
    <m/>
    <m/>
    <m/>
    <m/>
    <m/>
    <m/>
    <n v="95"/>
    <s v="线下活动（地产）"/>
    <s v="案场活动"/>
    <s v="购物市场"/>
    <n v="3240"/>
    <d v="2017-12-30T00:00:00"/>
    <d v="2017-12-30T00:00:00"/>
    <s v="嘉宇博库"/>
    <m/>
    <m/>
    <m/>
  </r>
  <r>
    <x v="35"/>
    <s v="严玲"/>
    <x v="35"/>
    <s v=""/>
    <m/>
    <m/>
    <m/>
    <m/>
    <m/>
    <m/>
    <m/>
    <m/>
    <m/>
    <m/>
    <m/>
    <m/>
    <m/>
    <m/>
    <m/>
    <m/>
    <m/>
    <m/>
    <m/>
    <m/>
    <m/>
    <m/>
    <m/>
    <m/>
    <m/>
    <m/>
    <m/>
    <n v="95"/>
    <s v="线下活动（地产）"/>
    <s v="案场活动"/>
    <s v="购物市场"/>
    <n v="3240"/>
    <d v="2017-12-30T00:00:00"/>
    <d v="2017-12-30T00:00:00"/>
    <s v="嘉宇博库"/>
    <m/>
    <m/>
    <m/>
  </r>
  <r>
    <x v="36"/>
    <s v="严玲"/>
    <x v="36"/>
    <s v="031405"/>
    <m/>
    <m/>
    <m/>
    <m/>
    <m/>
    <m/>
    <m/>
    <n v="0.17"/>
    <s v="否"/>
    <s v="是"/>
    <n v="40981.800000000003"/>
    <m/>
    <m/>
    <m/>
    <m/>
    <m/>
    <m/>
    <m/>
    <m/>
    <m/>
    <m/>
    <m/>
    <m/>
    <s v="广告营销服务成本"/>
    <s v="地产销售-华南"/>
    <m/>
    <n v="0.36813403200000006"/>
    <n v="104"/>
    <s v="线下活动（地产）"/>
    <s v="案场活动"/>
    <s v="味央私宴"/>
    <n v="1000"/>
    <d v="2018-01-20T00:00:00"/>
    <d v="2018-01-20T00:00:00"/>
    <s v="未央凭票报销"/>
    <m/>
    <m/>
    <n v="7501.4000000000015"/>
  </r>
  <r>
    <x v="36"/>
    <s v="严玲"/>
    <x v="36"/>
    <s v=""/>
    <m/>
    <m/>
    <m/>
    <m/>
    <m/>
    <m/>
    <m/>
    <m/>
    <m/>
    <m/>
    <m/>
    <m/>
    <m/>
    <m/>
    <m/>
    <m/>
    <m/>
    <m/>
    <m/>
    <m/>
    <m/>
    <m/>
    <m/>
    <m/>
    <m/>
    <m/>
    <m/>
    <n v="104"/>
    <s v="线下活动（地产）"/>
    <s v="案场活动"/>
    <s v="味央私宴"/>
    <n v="12720"/>
    <d v="2018-01-20T00:00:00"/>
    <d v="2018-01-20T00:00:00"/>
    <s v="未央凭票报销"/>
    <m/>
    <m/>
    <m/>
  </r>
  <r>
    <x v="36"/>
    <s v="严玲"/>
    <x v="36"/>
    <s v=""/>
    <m/>
    <m/>
    <m/>
    <m/>
    <m/>
    <m/>
    <m/>
    <m/>
    <m/>
    <m/>
    <m/>
    <m/>
    <m/>
    <m/>
    <m/>
    <m/>
    <m/>
    <m/>
    <m/>
    <m/>
    <m/>
    <m/>
    <m/>
    <m/>
    <m/>
    <m/>
    <m/>
    <n v="104"/>
    <s v="线下活动（地产）"/>
    <s v="案场活动"/>
    <s v="味央私宴"/>
    <n v="1150"/>
    <d v="2018-01-20T00:00:00"/>
    <d v="2018-01-20T00:00:00"/>
    <s v="北京切吧"/>
    <m/>
    <m/>
    <m/>
  </r>
  <r>
    <x v="36"/>
    <s v="严玲"/>
    <x v="36"/>
    <s v=""/>
    <m/>
    <m/>
    <m/>
    <m/>
    <m/>
    <m/>
    <m/>
    <m/>
    <m/>
    <m/>
    <m/>
    <m/>
    <m/>
    <m/>
    <m/>
    <m/>
    <m/>
    <m/>
    <m/>
    <m/>
    <m/>
    <m/>
    <m/>
    <m/>
    <m/>
    <m/>
    <m/>
    <n v="54"/>
    <s v="商品采购"/>
    <s v="活动物料"/>
    <s v="其他物料"/>
    <n v="2378"/>
    <d v="2018-02-06T00:00:00"/>
    <d v="2018-02-06T00:00:00"/>
    <s v="广州迪派文化传播有限公司"/>
    <m/>
    <m/>
    <m/>
  </r>
  <r>
    <x v="36"/>
    <s v="严玲"/>
    <x v="36"/>
    <s v=""/>
    <m/>
    <m/>
    <m/>
    <m/>
    <m/>
    <m/>
    <m/>
    <m/>
    <m/>
    <m/>
    <m/>
    <m/>
    <m/>
    <m/>
    <m/>
    <m/>
    <m/>
    <m/>
    <m/>
    <m/>
    <m/>
    <m/>
    <m/>
    <m/>
    <m/>
    <m/>
    <m/>
    <n v="121"/>
    <s v="线下活动（地产）"/>
    <s v="看房团"/>
    <s v="大巴"/>
    <n v="1354.1"/>
    <d v="2018-01-13T00:00:00"/>
    <d v="2018-01-13T00:00:00"/>
    <s v="北京切吧"/>
    <m/>
    <m/>
    <m/>
  </r>
  <r>
    <x v="36"/>
    <s v="严玲"/>
    <x v="36"/>
    <s v=""/>
    <m/>
    <m/>
    <m/>
    <m/>
    <m/>
    <m/>
    <m/>
    <m/>
    <m/>
    <m/>
    <m/>
    <m/>
    <m/>
    <m/>
    <m/>
    <m/>
    <m/>
    <m/>
    <m/>
    <m/>
    <m/>
    <m/>
    <m/>
    <m/>
    <m/>
    <m/>
    <m/>
    <n v="120"/>
    <s v="线下活动（地产）"/>
    <s v="看房团"/>
    <s v="餐费"/>
    <n v="555"/>
    <d v="2018-01-13T00:00:00"/>
    <d v="2018-01-13T00:00:00"/>
    <s v="业务凭票报销"/>
    <m/>
    <m/>
    <m/>
  </r>
  <r>
    <x v="36"/>
    <s v="严玲"/>
    <x v="36"/>
    <s v=""/>
    <m/>
    <m/>
    <m/>
    <m/>
    <m/>
    <m/>
    <m/>
    <m/>
    <m/>
    <m/>
    <m/>
    <m/>
    <m/>
    <m/>
    <m/>
    <m/>
    <m/>
    <m/>
    <m/>
    <m/>
    <m/>
    <m/>
    <m/>
    <m/>
    <m/>
    <m/>
    <m/>
    <n v="126"/>
    <s v="线下活动（地产）"/>
    <s v="意向/渠道客户邀请"/>
    <s v="意向客户"/>
    <n v="1512"/>
    <d v="2018-01-13T00:00:00"/>
    <d v="2018-01-13T00:00:00"/>
    <s v="嘉宇博库"/>
    <m/>
    <m/>
    <m/>
  </r>
  <r>
    <x v="36"/>
    <s v="严玲"/>
    <x v="36"/>
    <s v=""/>
    <m/>
    <m/>
    <m/>
    <m/>
    <m/>
    <m/>
    <m/>
    <m/>
    <m/>
    <m/>
    <m/>
    <m/>
    <m/>
    <m/>
    <m/>
    <m/>
    <m/>
    <m/>
    <m/>
    <m/>
    <m/>
    <m/>
    <m/>
    <m/>
    <m/>
    <m/>
    <m/>
    <n v="126"/>
    <s v="线下活动（地产）"/>
    <s v="意向/渠道客户邀请"/>
    <s v="意向客户"/>
    <n v="1620"/>
    <d v="2018-01-20T00:00:00"/>
    <d v="2018-01-20T00:00:00"/>
    <s v="嘉宇博库"/>
    <m/>
    <m/>
    <m/>
  </r>
  <r>
    <x v="36"/>
    <s v="严玲"/>
    <x v="36"/>
    <s v=""/>
    <m/>
    <m/>
    <m/>
    <m/>
    <m/>
    <m/>
    <m/>
    <m/>
    <m/>
    <m/>
    <m/>
    <m/>
    <m/>
    <m/>
    <m/>
    <m/>
    <m/>
    <m/>
    <m/>
    <m/>
    <m/>
    <m/>
    <m/>
    <m/>
    <m/>
    <m/>
    <m/>
    <n v="120"/>
    <s v="线下活动（地产）"/>
    <s v="看房团"/>
    <s v="餐费"/>
    <n v="405"/>
    <d v="2018-01-20T00:00:00"/>
    <d v="2018-01-20T00:00:00"/>
    <s v="业务凭票报销"/>
    <m/>
    <m/>
    <m/>
  </r>
  <r>
    <x v="36"/>
    <s v="严玲"/>
    <x v="36"/>
    <s v=""/>
    <m/>
    <m/>
    <m/>
    <m/>
    <m/>
    <m/>
    <m/>
    <m/>
    <m/>
    <m/>
    <m/>
    <m/>
    <m/>
    <m/>
    <m/>
    <m/>
    <m/>
    <m/>
    <m/>
    <m/>
    <m/>
    <m/>
    <m/>
    <m/>
    <m/>
    <m/>
    <m/>
    <n v="121"/>
    <s v="线下活动（地产）"/>
    <s v="看房团"/>
    <s v="大巴"/>
    <n v="1641.2"/>
    <d v="2018-01-20T00:00:00"/>
    <d v="2018-01-20T00:00:00"/>
    <s v="北京切吧"/>
    <m/>
    <m/>
    <m/>
  </r>
  <r>
    <x v="36"/>
    <s v="严玲"/>
    <x v="36"/>
    <s v=""/>
    <m/>
    <m/>
    <m/>
    <m/>
    <m/>
    <m/>
    <m/>
    <m/>
    <m/>
    <m/>
    <m/>
    <m/>
    <m/>
    <m/>
    <m/>
    <m/>
    <m/>
    <m/>
    <m/>
    <m/>
    <m/>
    <m/>
    <m/>
    <m/>
    <m/>
    <m/>
    <m/>
    <n v="126"/>
    <s v="线下活动（地产）"/>
    <s v="意向/渠道客户邀请"/>
    <s v="意向客户"/>
    <n v="1080"/>
    <d v="2018-01-21T00:00:00"/>
    <d v="2018-01-21T00:00:00"/>
    <s v="嘉宇博库"/>
    <m/>
    <m/>
    <m/>
  </r>
  <r>
    <x v="36"/>
    <s v="严玲"/>
    <x v="36"/>
    <s v=""/>
    <m/>
    <m/>
    <m/>
    <m/>
    <m/>
    <m/>
    <m/>
    <m/>
    <m/>
    <m/>
    <m/>
    <m/>
    <m/>
    <m/>
    <m/>
    <m/>
    <m/>
    <m/>
    <m/>
    <m/>
    <m/>
    <m/>
    <m/>
    <m/>
    <m/>
    <m/>
    <m/>
    <n v="122"/>
    <s v="线下活动（地产）"/>
    <s v="看房团"/>
    <s v="中巴"/>
    <n v="843.7"/>
    <d v="2018-01-21T00:00:00"/>
    <d v="2018-01-21T00:00:00"/>
    <s v="北京切吧"/>
    <m/>
    <m/>
    <m/>
  </r>
  <r>
    <x v="36"/>
    <s v="严玲"/>
    <x v="36"/>
    <s v=""/>
    <m/>
    <m/>
    <m/>
    <m/>
    <m/>
    <m/>
    <m/>
    <m/>
    <m/>
    <m/>
    <m/>
    <m/>
    <m/>
    <m/>
    <m/>
    <m/>
    <m/>
    <m/>
    <m/>
    <m/>
    <m/>
    <m/>
    <m/>
    <m/>
    <m/>
    <m/>
    <m/>
    <n v="126"/>
    <s v="线下活动（地产）"/>
    <s v="意向/渠道客户邀请"/>
    <s v="意向客户"/>
    <n v="1080"/>
    <d v="2018-01-21T00:00:00"/>
    <d v="2018-01-21T00:00:00"/>
    <s v="嘉宇博库"/>
    <m/>
    <m/>
    <m/>
  </r>
  <r>
    <x v="36"/>
    <s v="严玲"/>
    <x v="36"/>
    <s v=""/>
    <m/>
    <m/>
    <m/>
    <m/>
    <m/>
    <m/>
    <m/>
    <m/>
    <m/>
    <m/>
    <m/>
    <m/>
    <m/>
    <m/>
    <m/>
    <m/>
    <m/>
    <m/>
    <m/>
    <m/>
    <m/>
    <m/>
    <m/>
    <m/>
    <m/>
    <m/>
    <m/>
    <n v="122"/>
    <s v="线下活动（地产）"/>
    <s v="看房团"/>
    <s v="中巴"/>
    <n v="1065.9000000000001"/>
    <d v="2018-01-21T00:00:00"/>
    <d v="2018-01-21T00:00:00"/>
    <s v="北京切吧"/>
    <m/>
    <m/>
    <m/>
  </r>
  <r>
    <x v="36"/>
    <s v="严玲"/>
    <x v="36"/>
    <s v=""/>
    <m/>
    <m/>
    <m/>
    <m/>
    <m/>
    <m/>
    <m/>
    <m/>
    <m/>
    <m/>
    <m/>
    <m/>
    <m/>
    <m/>
    <m/>
    <m/>
    <m/>
    <m/>
    <m/>
    <m/>
    <m/>
    <m/>
    <m/>
    <m/>
    <m/>
    <m/>
    <m/>
    <n v="113"/>
    <s v="线下活动（地产）"/>
    <s v="进驻费"/>
    <s v="企业"/>
    <n v="216"/>
    <d v="2018-01-19T00:00:00"/>
    <d v="2018-01-25T00:00:00"/>
    <s v="嘉宇博库"/>
    <m/>
    <m/>
    <m/>
  </r>
  <r>
    <x v="36"/>
    <s v="严玲"/>
    <x v="36"/>
    <s v=""/>
    <m/>
    <m/>
    <m/>
    <m/>
    <m/>
    <m/>
    <m/>
    <m/>
    <m/>
    <m/>
    <m/>
    <m/>
    <m/>
    <m/>
    <m/>
    <m/>
    <m/>
    <m/>
    <m/>
    <m/>
    <m/>
    <m/>
    <m/>
    <m/>
    <m/>
    <m/>
    <m/>
    <n v="110"/>
    <s v="线下活动（地产）"/>
    <s v="进驻餐点"/>
    <s v="下午茶"/>
    <n v="1011.9999999999999"/>
    <d v="2018-01-19T00:00:00"/>
    <d v="2018-01-25T00:00:00"/>
    <s v="北京切吧"/>
    <m/>
    <m/>
    <m/>
  </r>
  <r>
    <x v="36"/>
    <s v="严玲"/>
    <x v="36"/>
    <s v=""/>
    <m/>
    <m/>
    <m/>
    <m/>
    <m/>
    <m/>
    <m/>
    <m/>
    <m/>
    <m/>
    <m/>
    <m/>
    <m/>
    <m/>
    <m/>
    <m/>
    <m/>
    <m/>
    <m/>
    <m/>
    <m/>
    <m/>
    <m/>
    <m/>
    <m/>
    <m/>
    <m/>
    <n v="113"/>
    <s v="线下活动（地产）"/>
    <s v="进驻费"/>
    <s v="企业"/>
    <n v="216"/>
    <d v="2018-01-19T00:00:00"/>
    <d v="2018-01-25T00:00:00"/>
    <s v="嘉宇博库"/>
    <m/>
    <m/>
    <m/>
  </r>
  <r>
    <x v="36"/>
    <s v="严玲"/>
    <x v="36"/>
    <s v=""/>
    <m/>
    <m/>
    <m/>
    <m/>
    <m/>
    <m/>
    <m/>
    <m/>
    <m/>
    <m/>
    <m/>
    <m/>
    <m/>
    <m/>
    <m/>
    <m/>
    <m/>
    <m/>
    <m/>
    <m/>
    <m/>
    <m/>
    <m/>
    <m/>
    <m/>
    <m/>
    <m/>
    <n v="110"/>
    <s v="线下活动（地产）"/>
    <s v="进驻餐点"/>
    <s v="下午茶"/>
    <n v="747.49999999999989"/>
    <d v="2018-01-19T00:00:00"/>
    <d v="2018-01-25T00:00:00"/>
    <s v="北京切吧"/>
    <m/>
    <m/>
    <m/>
  </r>
  <r>
    <x v="36"/>
    <s v="严玲"/>
    <x v="36"/>
    <s v=""/>
    <m/>
    <m/>
    <m/>
    <m/>
    <m/>
    <m/>
    <m/>
    <m/>
    <m/>
    <m/>
    <m/>
    <m/>
    <m/>
    <m/>
    <m/>
    <m/>
    <m/>
    <m/>
    <m/>
    <m/>
    <m/>
    <m/>
    <m/>
    <m/>
    <m/>
    <m/>
    <m/>
    <n v="113"/>
    <s v="线下活动（地产）"/>
    <s v="进驻费"/>
    <s v="企业"/>
    <n v="216"/>
    <d v="2018-01-19T00:00:00"/>
    <d v="2018-01-25T00:00:00"/>
    <s v="嘉宇博库"/>
    <m/>
    <m/>
    <m/>
  </r>
  <r>
    <x v="36"/>
    <s v="严玲"/>
    <x v="36"/>
    <s v=""/>
    <m/>
    <m/>
    <m/>
    <m/>
    <m/>
    <m/>
    <m/>
    <m/>
    <m/>
    <m/>
    <m/>
    <m/>
    <m/>
    <m/>
    <m/>
    <m/>
    <m/>
    <m/>
    <m/>
    <m/>
    <m/>
    <m/>
    <m/>
    <m/>
    <m/>
    <m/>
    <m/>
    <n v="110"/>
    <s v="线下活动（地产）"/>
    <s v="进驻餐点"/>
    <s v="下午茶"/>
    <n v="1440"/>
    <d v="2018-01-19T00:00:00"/>
    <d v="2018-01-25T00:00:00"/>
    <s v="业务凭票报销"/>
    <m/>
    <m/>
    <m/>
  </r>
  <r>
    <x v="36"/>
    <s v="严玲"/>
    <x v="36"/>
    <s v=""/>
    <m/>
    <m/>
    <m/>
    <m/>
    <m/>
    <m/>
    <m/>
    <m/>
    <m/>
    <m/>
    <m/>
    <m/>
    <m/>
    <m/>
    <m/>
    <m/>
    <m/>
    <m/>
    <m/>
    <m/>
    <m/>
    <m/>
    <m/>
    <m/>
    <m/>
    <m/>
    <m/>
    <n v="113"/>
    <s v="线下活动（地产）"/>
    <s v="进驻费"/>
    <s v="企业"/>
    <n v="216"/>
    <d v="2018-01-19T00:00:00"/>
    <d v="2018-01-25T00:00:00"/>
    <s v="嘉宇博库"/>
    <m/>
    <m/>
    <m/>
  </r>
  <r>
    <x v="36"/>
    <s v="严玲"/>
    <x v="36"/>
    <s v=""/>
    <m/>
    <m/>
    <m/>
    <m/>
    <m/>
    <m/>
    <m/>
    <m/>
    <m/>
    <m/>
    <m/>
    <m/>
    <m/>
    <m/>
    <m/>
    <m/>
    <m/>
    <m/>
    <m/>
    <m/>
    <m/>
    <m/>
    <m/>
    <m/>
    <m/>
    <m/>
    <m/>
    <n v="110"/>
    <s v="线下活动（地产）"/>
    <s v="进驻餐点"/>
    <s v="下午茶"/>
    <n v="1011.9999999999999"/>
    <d v="2018-01-19T00:00:00"/>
    <d v="2018-01-25T00:00:00"/>
    <s v="北京切吧"/>
    <m/>
    <m/>
    <m/>
  </r>
  <r>
    <x v="37"/>
    <s v="严玲"/>
    <x v="37"/>
    <s v="031450"/>
    <m/>
    <m/>
    <m/>
    <m/>
    <m/>
    <m/>
    <m/>
    <n v="0.12"/>
    <s v="否"/>
    <s v="是"/>
    <n v="7360.4"/>
    <m/>
    <m/>
    <m/>
    <m/>
    <m/>
    <m/>
    <m/>
    <m/>
    <m/>
    <m/>
    <m/>
    <m/>
    <s v="广告营销服务成本"/>
    <s v="地产销售-华南"/>
    <m/>
    <n v="0.11555842281025644"/>
    <n v="125"/>
    <s v="线下活动（地产）"/>
    <s v="意向/渠道客户邀请"/>
    <s v="渠道客户"/>
    <n v="864"/>
    <d v="2018-01-14T00:00:00"/>
    <d v="2018-01-14T00:00:00"/>
    <s v="嘉宇博库"/>
    <m/>
    <m/>
    <n v="941.32399999999961"/>
  </r>
  <r>
    <x v="37"/>
    <s v="严玲"/>
    <x v="37"/>
    <s v=""/>
    <m/>
    <m/>
    <m/>
    <m/>
    <m/>
    <m/>
    <m/>
    <m/>
    <m/>
    <m/>
    <m/>
    <m/>
    <m/>
    <m/>
    <m/>
    <m/>
    <m/>
    <m/>
    <m/>
    <m/>
    <m/>
    <m/>
    <m/>
    <m/>
    <m/>
    <m/>
    <m/>
    <n v="120"/>
    <s v="线下活动（地产）"/>
    <s v="看房团"/>
    <s v="餐费"/>
    <n v="1520"/>
    <d v="2018-01-14T00:00:00"/>
    <d v="2018-01-14T00:00:00"/>
    <s v="业务凭票报销"/>
    <m/>
    <m/>
    <m/>
  </r>
  <r>
    <x v="37"/>
    <s v="严玲"/>
    <x v="37"/>
    <s v=""/>
    <m/>
    <m/>
    <m/>
    <m/>
    <m/>
    <m/>
    <m/>
    <m/>
    <m/>
    <m/>
    <m/>
    <m/>
    <m/>
    <m/>
    <m/>
    <m/>
    <m/>
    <m/>
    <m/>
    <m/>
    <m/>
    <m/>
    <m/>
    <m/>
    <m/>
    <m/>
    <m/>
    <n v="121"/>
    <s v="线下活动（地产）"/>
    <s v="看房团"/>
    <s v="大巴"/>
    <n v="1540"/>
    <d v="2018-01-14T00:00:00"/>
    <d v="2018-01-14T00:00:00"/>
    <s v="北京切吧"/>
    <m/>
    <m/>
    <m/>
  </r>
  <r>
    <x v="37"/>
    <s v="严玲"/>
    <x v="37"/>
    <s v=""/>
    <m/>
    <m/>
    <m/>
    <m/>
    <m/>
    <m/>
    <m/>
    <m/>
    <m/>
    <m/>
    <m/>
    <m/>
    <m/>
    <m/>
    <m/>
    <m/>
    <m/>
    <m/>
    <m/>
    <m/>
    <m/>
    <m/>
    <m/>
    <m/>
    <m/>
    <m/>
    <m/>
    <n v="110"/>
    <s v="线下活动（地产）"/>
    <s v="进驻餐点"/>
    <s v="下午茶"/>
    <n v="1724.9999999999998"/>
    <d v="2018-01-18T00:00:00"/>
    <d v="2018-01-18T00:00:00"/>
    <s v="北京切吧"/>
    <m/>
    <m/>
    <m/>
  </r>
  <r>
    <x v="37"/>
    <s v="严玲"/>
    <x v="37"/>
    <s v=""/>
    <m/>
    <m/>
    <m/>
    <m/>
    <m/>
    <m/>
    <m/>
    <m/>
    <m/>
    <m/>
    <m/>
    <m/>
    <m/>
    <m/>
    <m/>
    <m/>
    <m/>
    <m/>
    <m/>
    <m/>
    <m/>
    <m/>
    <m/>
    <m/>
    <m/>
    <m/>
    <m/>
    <n v="113"/>
    <s v="线下活动（地产）"/>
    <s v="进驻费"/>
    <s v="企业"/>
    <n v="540"/>
    <d v="2018-01-18T00:00:00"/>
    <d v="2018-01-18T00:00:00"/>
    <s v="嘉宇博库"/>
    <m/>
    <m/>
    <m/>
  </r>
  <r>
    <x v="37"/>
    <s v="严玲"/>
    <x v="37"/>
    <s v=""/>
    <m/>
    <m/>
    <m/>
    <m/>
    <m/>
    <m/>
    <m/>
    <m/>
    <m/>
    <m/>
    <m/>
    <m/>
    <m/>
    <m/>
    <m/>
    <m/>
    <m/>
    <m/>
    <m/>
    <m/>
    <m/>
    <m/>
    <m/>
    <m/>
    <m/>
    <m/>
    <m/>
    <n v="59"/>
    <s v="商品采购"/>
    <s v="礼品"/>
    <s v="严选礼品"/>
    <n v="230.07599999999999"/>
    <d v="2018-01-18T00:00:00"/>
    <d v="2018-01-18T00:00:00"/>
    <s v="严选凭票报销"/>
    <m/>
    <m/>
    <m/>
  </r>
  <r>
    <x v="38"/>
    <s v="严玲"/>
    <x v="38"/>
    <s v="031469"/>
    <m/>
    <m/>
    <m/>
    <m/>
    <m/>
    <m/>
    <m/>
    <n v="0.2"/>
    <s v="否"/>
    <s v="是"/>
    <n v="10010"/>
    <m/>
    <m/>
    <m/>
    <m/>
    <m/>
    <m/>
    <m/>
    <m/>
    <m/>
    <m/>
    <m/>
    <m/>
    <s v="广告营销服务成本"/>
    <s v="地产销售-华南"/>
    <m/>
    <n v="0.32195352533333327"/>
    <n v="121"/>
    <s v="线下活动（地产）"/>
    <s v="看房团"/>
    <s v="大巴"/>
    <n v="816.2"/>
    <d v="2018-01-13T00:00:00"/>
    <d v="2018-01-13T00:00:00"/>
    <s v="北京切吧"/>
    <m/>
    <m/>
    <n v="5268.38"/>
  </r>
  <r>
    <x v="38"/>
    <s v="严玲"/>
    <x v="38"/>
    <s v=""/>
    <m/>
    <m/>
    <m/>
    <m/>
    <m/>
    <m/>
    <m/>
    <m/>
    <m/>
    <m/>
    <m/>
    <m/>
    <m/>
    <m/>
    <m/>
    <m/>
    <m/>
    <m/>
    <m/>
    <m/>
    <m/>
    <m/>
    <m/>
    <m/>
    <m/>
    <m/>
    <m/>
    <n v="120"/>
    <s v="线下活动（地产）"/>
    <s v="看房团"/>
    <s v="餐费"/>
    <n v="285.82"/>
    <d v="2018-01-13T00:00:00"/>
    <d v="2018-01-13T00:00:00"/>
    <s v="业务凭票报销"/>
    <m/>
    <m/>
    <m/>
  </r>
  <r>
    <x v="38"/>
    <s v="严玲"/>
    <x v="38"/>
    <s v=""/>
    <m/>
    <m/>
    <m/>
    <m/>
    <m/>
    <m/>
    <m/>
    <m/>
    <m/>
    <m/>
    <m/>
    <m/>
    <m/>
    <m/>
    <m/>
    <m/>
    <m/>
    <m/>
    <m/>
    <m/>
    <m/>
    <m/>
    <m/>
    <m/>
    <m/>
    <m/>
    <m/>
    <n v="126"/>
    <s v="线下活动（地产）"/>
    <s v="意向/渠道客户邀请"/>
    <s v="意向客户"/>
    <n v="702"/>
    <d v="2018-01-13T00:00:00"/>
    <d v="2018-01-13T00:00:00"/>
    <s v="嘉宇博库"/>
    <m/>
    <m/>
    <m/>
  </r>
  <r>
    <x v="38"/>
    <s v="严玲"/>
    <x v="38"/>
    <s v=""/>
    <m/>
    <m/>
    <m/>
    <m/>
    <m/>
    <m/>
    <m/>
    <m/>
    <m/>
    <m/>
    <m/>
    <m/>
    <m/>
    <m/>
    <m/>
    <m/>
    <m/>
    <m/>
    <m/>
    <m/>
    <m/>
    <m/>
    <m/>
    <m/>
    <m/>
    <m/>
    <m/>
    <n v="116"/>
    <s v="线下活动（地产）"/>
    <s v="进驻费"/>
    <s v="社区"/>
    <n v="2937.6"/>
    <d v="2018-03-19T00:00:00"/>
    <d v="2018-03-21T00:00:00"/>
    <s v="广州迪派文化传播有限公司"/>
    <m/>
    <m/>
    <m/>
  </r>
  <r>
    <x v="39"/>
    <s v="严玲"/>
    <x v="39"/>
    <s v="030907、031002"/>
    <m/>
    <m/>
    <m/>
    <m/>
    <m/>
    <m/>
    <m/>
    <n v="0.22"/>
    <s v="否"/>
    <s v="是"/>
    <n v="13200"/>
    <m/>
    <m/>
    <m/>
    <m/>
    <m/>
    <m/>
    <m/>
    <m/>
    <m/>
    <m/>
    <m/>
    <m/>
    <s v="广告营销服务成本"/>
    <s v="地产销售-华南"/>
    <m/>
    <n v="0.34402685714285725"/>
    <n v="21"/>
    <s v="明星/嘉宾邀请"/>
    <s v="嘉宾邀请"/>
    <m/>
    <n v="3449.9999999999995"/>
    <d v="2018-01-27T00:00:00"/>
    <d v="2018-01-27T00:00:00"/>
    <s v="北京切吧"/>
    <m/>
    <m/>
    <n v="124.50000000000182"/>
  </r>
  <r>
    <x v="39"/>
    <s v="严玲"/>
    <x v="39"/>
    <s v=""/>
    <m/>
    <m/>
    <m/>
    <m/>
    <m/>
    <m/>
    <m/>
    <m/>
    <m/>
    <m/>
    <m/>
    <m/>
    <m/>
    <m/>
    <m/>
    <m/>
    <m/>
    <m/>
    <m/>
    <m/>
    <m/>
    <m/>
    <m/>
    <m/>
    <m/>
    <m/>
    <m/>
    <n v="125"/>
    <s v="线下活动（地产）"/>
    <s v="意向/渠道客户邀请"/>
    <s v="渠道客户"/>
    <n v="6899.9999999999991"/>
    <d v="2018-01-15T00:00:00"/>
    <d v="2018-01-15T00:00:00"/>
    <s v="北京切吧"/>
    <m/>
    <m/>
    <m/>
  </r>
  <r>
    <x v="39"/>
    <s v="严玲"/>
    <x v="39"/>
    <s v=""/>
    <m/>
    <m/>
    <m/>
    <m/>
    <m/>
    <m/>
    <m/>
    <m/>
    <m/>
    <m/>
    <m/>
    <m/>
    <m/>
    <m/>
    <m/>
    <m/>
    <m/>
    <m/>
    <m/>
    <m/>
    <m/>
    <m/>
    <m/>
    <m/>
    <m/>
    <m/>
    <m/>
    <n v="126"/>
    <s v="线下活动（地产）"/>
    <s v="意向/渠道客户邀请"/>
    <s v="意向客户"/>
    <n v="1620"/>
    <d v="2018-01-27T00:00:00"/>
    <d v="2018-01-27T00:00:00"/>
    <s v="嘉宇博库"/>
    <m/>
    <m/>
    <m/>
  </r>
  <r>
    <x v="39"/>
    <s v="严玲"/>
    <x v="39"/>
    <s v=""/>
    <m/>
    <m/>
    <m/>
    <m/>
    <m/>
    <m/>
    <m/>
    <m/>
    <m/>
    <m/>
    <m/>
    <m/>
    <m/>
    <m/>
    <m/>
    <m/>
    <m/>
    <m/>
    <m/>
    <m/>
    <m/>
    <m/>
    <m/>
    <m/>
    <m/>
    <m/>
    <m/>
    <n v="121"/>
    <s v="线下活动（地产）"/>
    <s v="看房团"/>
    <s v="大巴"/>
    <n v="1105.5"/>
    <d v="2018-01-27T00:00:00"/>
    <d v="2018-01-27T00:00:00"/>
    <s v="北京切吧"/>
    <m/>
    <m/>
    <m/>
  </r>
  <r>
    <x v="40"/>
    <s v="严玲"/>
    <x v="40"/>
    <s v="030768"/>
    <m/>
    <m/>
    <m/>
    <m/>
    <m/>
    <m/>
    <m/>
    <n v="0.17"/>
    <s v="否"/>
    <s v="是"/>
    <n v="18145.600000000002"/>
    <m/>
    <m/>
    <m/>
    <m/>
    <m/>
    <m/>
    <m/>
    <m/>
    <m/>
    <m/>
    <m/>
    <m/>
    <s v="广告营销服务成本"/>
    <s v="地产销售-华南"/>
    <m/>
    <n v="0.30361806414769232"/>
    <n v="98"/>
    <s v="线下活动（地产）"/>
    <s v="案场活动"/>
    <s v="精致生活体验系列"/>
    <n v="9000"/>
    <d v="2018-01-20T00:00:00"/>
    <d v="2018-01-20T00:00:00"/>
    <s v="深圳创无界文化传播有限公司"/>
    <m/>
    <s v="海外旅行分享会"/>
    <n v="625.00000000000364"/>
  </r>
  <r>
    <x v="40"/>
    <s v="严玲"/>
    <x v="40"/>
    <s v=""/>
    <m/>
    <m/>
    <m/>
    <m/>
    <m/>
    <m/>
    <m/>
    <m/>
    <m/>
    <m/>
    <m/>
    <m/>
    <m/>
    <m/>
    <m/>
    <m/>
    <m/>
    <m/>
    <m/>
    <m/>
    <m/>
    <m/>
    <m/>
    <m/>
    <m/>
    <m/>
    <m/>
    <n v="60"/>
    <s v="商品采购"/>
    <s v="礼品"/>
    <s v="其他礼品"/>
    <n v="2195.6000000000004"/>
    <d v="2018-01-20T00:00:00"/>
    <d v="2018-01-20T00:00:00"/>
    <s v="北京切吧"/>
    <m/>
    <m/>
    <m/>
  </r>
  <r>
    <x v="40"/>
    <s v="严玲"/>
    <x v="40"/>
    <s v=""/>
    <m/>
    <m/>
    <m/>
    <m/>
    <m/>
    <m/>
    <m/>
    <m/>
    <m/>
    <m/>
    <m/>
    <m/>
    <m/>
    <m/>
    <m/>
    <m/>
    <m/>
    <m/>
    <m/>
    <m/>
    <m/>
    <m/>
    <m/>
    <m/>
    <m/>
    <m/>
    <m/>
    <n v="21"/>
    <s v="明星/嘉宾邀请"/>
    <s v="嘉宾邀请"/>
    <m/>
    <n v="2875"/>
    <d v="2018-01-20T00:00:00"/>
    <d v="2018-01-20T00:00:00"/>
    <s v="北京切吧"/>
    <m/>
    <m/>
    <m/>
  </r>
  <r>
    <x v="40"/>
    <s v="严玲"/>
    <x v="40"/>
    <s v=""/>
    <m/>
    <m/>
    <m/>
    <m/>
    <m/>
    <m/>
    <m/>
    <m/>
    <m/>
    <m/>
    <m/>
    <m/>
    <m/>
    <m/>
    <m/>
    <m/>
    <m/>
    <m/>
    <m/>
    <m/>
    <m/>
    <m/>
    <m/>
    <m/>
    <m/>
    <m/>
    <m/>
    <n v="125"/>
    <s v="线下活动（地产）"/>
    <s v="意向/渠道客户邀请"/>
    <s v="渠道客户"/>
    <n v="3449.9999999999995"/>
    <d v="2018-01-20T00:00:00"/>
    <d v="2018-01-20T00:00:00"/>
    <s v="北京切吧"/>
    <m/>
    <m/>
    <m/>
  </r>
  <r>
    <x v="41"/>
    <s v="严玲"/>
    <x v="41"/>
    <s v="031484"/>
    <m/>
    <m/>
    <m/>
    <m/>
    <m/>
    <m/>
    <m/>
    <n v="0.2"/>
    <s v="否"/>
    <s v="是"/>
    <n v="4125"/>
    <m/>
    <m/>
    <m/>
    <m/>
    <m/>
    <m/>
    <m/>
    <m/>
    <m/>
    <m/>
    <m/>
    <m/>
    <s v="广告营销服务成本"/>
    <s v="地产销售-华南"/>
    <m/>
    <n v="0.32679523809523808"/>
    <n v="121"/>
    <s v="线下活动（地产）"/>
    <s v="看房团"/>
    <s v="大巴"/>
    <n v="1524.6"/>
    <d v="2018-01-20T00:00:00"/>
    <d v="2018-01-20T00:00:00"/>
    <s v="北京切吧"/>
    <m/>
    <m/>
    <n v="494.40000000000009"/>
  </r>
  <r>
    <x v="41"/>
    <s v="严玲"/>
    <x v="41"/>
    <s v=""/>
    <m/>
    <m/>
    <m/>
    <m/>
    <m/>
    <m/>
    <m/>
    <m/>
    <m/>
    <m/>
    <m/>
    <m/>
    <m/>
    <m/>
    <m/>
    <m/>
    <m/>
    <m/>
    <m/>
    <m/>
    <m/>
    <m/>
    <m/>
    <m/>
    <m/>
    <m/>
    <m/>
    <n v="126"/>
    <s v="线下活动（地产）"/>
    <s v="意向/渠道客户邀请"/>
    <s v="意向客户"/>
    <n v="2106"/>
    <d v="2018-01-20T00:00:00"/>
    <d v="2018-01-20T00:00:00"/>
    <s v="嘉宇博库"/>
    <m/>
    <m/>
    <m/>
  </r>
  <r>
    <x v="42"/>
    <s v="严玲"/>
    <x v="42"/>
    <s v="031083"/>
    <m/>
    <m/>
    <m/>
    <m/>
    <m/>
    <m/>
    <m/>
    <n v="0.17"/>
    <s v="否"/>
    <s v="是"/>
    <n v="4510"/>
    <m/>
    <m/>
    <m/>
    <m/>
    <m/>
    <m/>
    <m/>
    <m/>
    <m/>
    <m/>
    <m/>
    <m/>
    <s v="广告营销服务成本"/>
    <s v="地产销售-华南"/>
    <m/>
    <n v="0.2519865608465609"/>
    <n v="125"/>
    <s v="线下活动（地产）"/>
    <s v="意向/渠道客户邀请"/>
    <s v="渠道客户"/>
    <n v="864"/>
    <d v="2018-01-13T00:00:00"/>
    <d v="2018-01-13T00:00:00"/>
    <s v="嘉宇博库"/>
    <m/>
    <m/>
    <n v="586"/>
  </r>
  <r>
    <x v="42"/>
    <s v="严玲"/>
    <x v="42"/>
    <s v=""/>
    <m/>
    <m/>
    <m/>
    <m/>
    <m/>
    <m/>
    <m/>
    <m/>
    <m/>
    <m/>
    <m/>
    <m/>
    <m/>
    <m/>
    <m/>
    <m/>
    <m/>
    <m/>
    <m/>
    <m/>
    <m/>
    <m/>
    <m/>
    <m/>
    <m/>
    <m/>
    <m/>
    <n v="120"/>
    <s v="线下活动（地产）"/>
    <s v="看房团"/>
    <s v="餐费"/>
    <n v="1520"/>
    <d v="2018-01-13T00:00:00"/>
    <d v="2018-01-13T00:00:00"/>
    <s v="业务凭票报销"/>
    <m/>
    <m/>
    <m/>
  </r>
  <r>
    <x v="42"/>
    <s v="严玲"/>
    <x v="42"/>
    <s v=""/>
    <m/>
    <m/>
    <m/>
    <m/>
    <m/>
    <m/>
    <m/>
    <m/>
    <m/>
    <m/>
    <m/>
    <m/>
    <m/>
    <m/>
    <m/>
    <m/>
    <m/>
    <m/>
    <m/>
    <m/>
    <m/>
    <m/>
    <m/>
    <m/>
    <m/>
    <m/>
    <m/>
    <n v="121"/>
    <s v="线下活动（地产）"/>
    <s v="看房团"/>
    <s v="大巴"/>
    <n v="1540.0000000000002"/>
    <d v="2018-01-13T00:00:00"/>
    <d v="2018-01-13T00:00:00"/>
    <s v="北京切吧"/>
    <m/>
    <m/>
    <m/>
  </r>
  <r>
    <x v="43"/>
    <s v="严玲"/>
    <x v="43"/>
    <s v="031411"/>
    <m/>
    <m/>
    <m/>
    <m/>
    <m/>
    <m/>
    <m/>
    <n v="0.17"/>
    <s v="否"/>
    <s v="是"/>
    <n v="15400"/>
    <m/>
    <m/>
    <m/>
    <m/>
    <m/>
    <m/>
    <m/>
    <m/>
    <m/>
    <m/>
    <m/>
    <m/>
    <s v="广告营销服务成本"/>
    <s v="地产销售-华南"/>
    <m/>
    <n v="0.30858425987878785"/>
    <n v="115"/>
    <s v="线下活动（地产）"/>
    <s v="进驻费"/>
    <s v="商圈"/>
    <n v="1900.8"/>
    <d v="2018-01-20T00:00:00"/>
    <d v="2018-01-20T00:00:00"/>
    <s v="广州迪派文化传播有限公司"/>
    <m/>
    <m/>
    <n v="6981.2999999999993"/>
  </r>
  <r>
    <x v="43"/>
    <s v="严玲"/>
    <x v="43"/>
    <s v=""/>
    <m/>
    <m/>
    <m/>
    <m/>
    <m/>
    <m/>
    <m/>
    <m/>
    <m/>
    <m/>
    <m/>
    <m/>
    <m/>
    <m/>
    <m/>
    <m/>
    <m/>
    <m/>
    <m/>
    <m/>
    <m/>
    <m/>
    <m/>
    <m/>
    <m/>
    <m/>
    <m/>
    <n v="126"/>
    <s v="线下活动（地产）"/>
    <s v="意向/渠道客户邀请"/>
    <s v="意向客户"/>
    <n v="1890.0000000000002"/>
    <d v="2018-01-20T00:00:00"/>
    <d v="2018-01-20T00:00:00"/>
    <s v="嘉宇博库"/>
    <m/>
    <m/>
    <m/>
  </r>
  <r>
    <x v="43"/>
    <s v="严玲"/>
    <x v="43"/>
    <s v=""/>
    <m/>
    <m/>
    <m/>
    <m/>
    <m/>
    <m/>
    <m/>
    <m/>
    <m/>
    <m/>
    <m/>
    <m/>
    <m/>
    <m/>
    <m/>
    <m/>
    <m/>
    <m/>
    <m/>
    <m/>
    <m/>
    <m/>
    <m/>
    <m/>
    <m/>
    <m/>
    <m/>
    <n v="121"/>
    <s v="线下活动（地产）"/>
    <s v="看房团"/>
    <s v="大巴"/>
    <n v="1282.6000000000001"/>
    <d v="2018-01-20T00:00:00"/>
    <d v="2018-01-20T00:00:00"/>
    <s v="北京切吧"/>
    <m/>
    <m/>
    <m/>
  </r>
  <r>
    <x v="43"/>
    <s v="严玲"/>
    <x v="43"/>
    <s v=""/>
    <m/>
    <m/>
    <m/>
    <m/>
    <m/>
    <m/>
    <m/>
    <m/>
    <m/>
    <m/>
    <m/>
    <m/>
    <m/>
    <m/>
    <m/>
    <m/>
    <m/>
    <m/>
    <m/>
    <m/>
    <m/>
    <m/>
    <m/>
    <m/>
    <m/>
    <m/>
    <m/>
    <n v="126"/>
    <s v="线下活动（地产）"/>
    <s v="意向/渠道客户邀请"/>
    <s v="意向客户"/>
    <n v="1890.0000000000002"/>
    <d v="2018-01-27T00:00:00"/>
    <d v="2018-01-27T00:00:00"/>
    <s v="嘉宇博库"/>
    <m/>
    <m/>
    <m/>
  </r>
  <r>
    <x v="43"/>
    <s v="严玲"/>
    <x v="43"/>
    <s v=""/>
    <m/>
    <m/>
    <m/>
    <m/>
    <m/>
    <m/>
    <m/>
    <m/>
    <m/>
    <m/>
    <m/>
    <m/>
    <m/>
    <m/>
    <m/>
    <m/>
    <m/>
    <m/>
    <m/>
    <m/>
    <m/>
    <m/>
    <m/>
    <m/>
    <m/>
    <m/>
    <m/>
    <n v="121"/>
    <s v="线下活动（地产）"/>
    <s v="看房团"/>
    <s v="大巴"/>
    <n v="1455.3000000000002"/>
    <d v="2018-01-27T00:00:00"/>
    <d v="2018-01-27T00:00:00"/>
    <s v="北京切吧"/>
    <m/>
    <m/>
    <m/>
  </r>
  <r>
    <x v="44"/>
    <s v="郭西哲"/>
    <x v="44"/>
    <s v="031970"/>
    <m/>
    <m/>
    <m/>
    <m/>
    <m/>
    <m/>
    <m/>
    <n v="0.18"/>
    <s v="否"/>
    <s v="是"/>
    <n v="28479.999999999996"/>
    <m/>
    <m/>
    <m/>
    <m/>
    <m/>
    <m/>
    <m/>
    <m/>
    <m/>
    <m/>
    <m/>
    <m/>
    <s v="广告营销服务成本"/>
    <s v="地产销售-华北"/>
    <m/>
    <n v="0.36001894515555566"/>
    <n v="73"/>
    <s v="线上传播（地产）"/>
    <s v="渠道电开"/>
    <s v="回访"/>
    <n v="880.00000000000011"/>
    <d v="2018-03-20T00:00:00"/>
    <d v="2018-03-21T00:00:00"/>
    <s v="渠道电开"/>
    <m/>
    <m/>
    <n v="0"/>
  </r>
  <r>
    <x v="44"/>
    <s v="郭西哲"/>
    <x v="44"/>
    <s v=""/>
    <m/>
    <m/>
    <m/>
    <m/>
    <m/>
    <m/>
    <m/>
    <m/>
    <m/>
    <m/>
    <m/>
    <m/>
    <m/>
    <m/>
    <m/>
    <m/>
    <m/>
    <m/>
    <m/>
    <m/>
    <m/>
    <m/>
    <m/>
    <m/>
    <m/>
    <m/>
    <m/>
    <n v="123"/>
    <s v="线下活动（地产）"/>
    <s v="媒体车马费"/>
    <m/>
    <n v="27599.999999999996"/>
    <d v="2018-04-11T00:00:00"/>
    <d v="2018-04-11T00:00:00"/>
    <s v="北京切吧"/>
    <m/>
    <m/>
    <m/>
  </r>
  <r>
    <x v="45"/>
    <s v="严玲"/>
    <x v="45"/>
    <s v="031382"/>
    <m/>
    <m/>
    <m/>
    <m/>
    <m/>
    <m/>
    <m/>
    <n v="0.17"/>
    <s v="否"/>
    <s v="是"/>
    <n v="9130"/>
    <m/>
    <m/>
    <m/>
    <m/>
    <m/>
    <m/>
    <m/>
    <m/>
    <m/>
    <m/>
    <m/>
    <m/>
    <s v="广告营销服务成本"/>
    <s v="地产销售-华南"/>
    <m/>
    <n v="0.28162533333333334"/>
    <n v="125"/>
    <s v="线下活动（地产）"/>
    <s v="意向/渠道客户邀请"/>
    <s v="渠道客户"/>
    <n v="1080"/>
    <d v="2018-01-21T00:00:00"/>
    <d v="2018-01-21T00:00:00"/>
    <s v="嘉宇博库"/>
    <m/>
    <m/>
    <n v="1002.6999999999998"/>
  </r>
  <r>
    <x v="45"/>
    <s v="严玲"/>
    <x v="45"/>
    <s v=""/>
    <m/>
    <m/>
    <m/>
    <m/>
    <m/>
    <m/>
    <m/>
    <m/>
    <m/>
    <m/>
    <m/>
    <m/>
    <m/>
    <m/>
    <m/>
    <m/>
    <m/>
    <m/>
    <m/>
    <m/>
    <m/>
    <m/>
    <m/>
    <m/>
    <m/>
    <m/>
    <m/>
    <n v="120"/>
    <s v="线下活动（地产）"/>
    <s v="看房团"/>
    <s v="餐费"/>
    <n v="1750"/>
    <d v="2018-01-21T00:00:00"/>
    <d v="2018-01-21T00:00:00"/>
    <s v="业务凭票报销"/>
    <m/>
    <m/>
    <m/>
  </r>
  <r>
    <x v="45"/>
    <s v="严玲"/>
    <x v="45"/>
    <s v=""/>
    <m/>
    <m/>
    <m/>
    <m/>
    <m/>
    <m/>
    <m/>
    <m/>
    <m/>
    <m/>
    <m/>
    <m/>
    <m/>
    <m/>
    <m/>
    <m/>
    <m/>
    <m/>
    <m/>
    <m/>
    <m/>
    <m/>
    <m/>
    <m/>
    <m/>
    <m/>
    <m/>
    <n v="121"/>
    <s v="线下活动（地产）"/>
    <s v="看房团"/>
    <s v="大巴"/>
    <n v="1245.2"/>
    <d v="2018-01-21T00:00:00"/>
    <d v="2018-01-21T00:00:00"/>
    <s v="北京切吧"/>
    <m/>
    <m/>
    <m/>
  </r>
  <r>
    <x v="45"/>
    <s v="严玲"/>
    <x v="45"/>
    <s v=""/>
    <m/>
    <m/>
    <m/>
    <m/>
    <m/>
    <m/>
    <m/>
    <m/>
    <m/>
    <m/>
    <m/>
    <m/>
    <m/>
    <m/>
    <m/>
    <m/>
    <m/>
    <m/>
    <m/>
    <m/>
    <m/>
    <m/>
    <m/>
    <m/>
    <m/>
    <m/>
    <m/>
    <n v="125"/>
    <s v="线下活动（地产）"/>
    <s v="意向/渠道客户邀请"/>
    <s v="渠道客户"/>
    <n v="1080"/>
    <d v="2018-01-27T00:00:00"/>
    <d v="2018-01-27T00:00:00"/>
    <s v="嘉宇博库"/>
    <m/>
    <m/>
    <m/>
  </r>
  <r>
    <x v="45"/>
    <s v="严玲"/>
    <x v="45"/>
    <s v=""/>
    <m/>
    <m/>
    <m/>
    <m/>
    <m/>
    <m/>
    <m/>
    <m/>
    <m/>
    <m/>
    <m/>
    <m/>
    <m/>
    <m/>
    <m/>
    <m/>
    <m/>
    <m/>
    <m/>
    <m/>
    <m/>
    <m/>
    <m/>
    <m/>
    <m/>
    <m/>
    <m/>
    <n v="120"/>
    <s v="线下活动（地产）"/>
    <s v="看房团"/>
    <s v="餐费"/>
    <n v="1750"/>
    <d v="2018-01-27T00:00:00"/>
    <d v="2018-01-27T00:00:00"/>
    <s v="业务凭票报销"/>
    <m/>
    <m/>
    <m/>
  </r>
  <r>
    <x v="45"/>
    <s v="严玲"/>
    <x v="45"/>
    <s v=""/>
    <m/>
    <m/>
    <m/>
    <m/>
    <m/>
    <m/>
    <m/>
    <m/>
    <m/>
    <m/>
    <m/>
    <m/>
    <m/>
    <m/>
    <m/>
    <m/>
    <m/>
    <m/>
    <m/>
    <m/>
    <m/>
    <m/>
    <m/>
    <m/>
    <m/>
    <m/>
    <m/>
    <n v="121"/>
    <s v="线下活动（地产）"/>
    <s v="看房团"/>
    <s v="大巴"/>
    <n v="1222.1000000000001"/>
    <d v="2018-01-27T00:00:00"/>
    <d v="2018-01-27T00:00:00"/>
    <s v="北京切吧"/>
    <m/>
    <m/>
    <m/>
  </r>
  <r>
    <x v="46"/>
    <s v="严玲"/>
    <x v="46"/>
    <s v="031442"/>
    <m/>
    <m/>
    <m/>
    <m/>
    <m/>
    <m/>
    <m/>
    <n v="0.2"/>
    <s v="否"/>
    <s v="是"/>
    <n v="25993"/>
    <m/>
    <m/>
    <m/>
    <m/>
    <m/>
    <m/>
    <m/>
    <m/>
    <m/>
    <m/>
    <m/>
    <m/>
    <s v="广告营销服务成本"/>
    <s v="地产销售-华南"/>
    <m/>
    <n v="0.31957728799999996"/>
    <n v="126"/>
    <s v="线下活动（地产）"/>
    <s v="意向/渠道客户邀请"/>
    <s v="意向客户"/>
    <n v="1193.4000000000001"/>
    <d v="2018-01-28T00:00:00"/>
    <d v="2018-01-28T00:00:00"/>
    <s v="嘉宇博库"/>
    <m/>
    <m/>
    <n v="11203.65"/>
  </r>
  <r>
    <x v="46"/>
    <s v="严玲"/>
    <x v="46"/>
    <s v=""/>
    <m/>
    <m/>
    <m/>
    <m/>
    <m/>
    <m/>
    <m/>
    <m/>
    <m/>
    <m/>
    <m/>
    <m/>
    <m/>
    <m/>
    <m/>
    <m/>
    <m/>
    <m/>
    <m/>
    <m/>
    <m/>
    <m/>
    <m/>
    <m/>
    <m/>
    <m/>
    <m/>
    <n v="121"/>
    <s v="线下活动（地产）"/>
    <s v="看房团"/>
    <s v="大巴"/>
    <n v="829.95"/>
    <d v="2018-01-28T00:00:00"/>
    <d v="2018-01-28T00:00:00"/>
    <s v="北京切吧"/>
    <m/>
    <m/>
    <m/>
  </r>
  <r>
    <x v="46"/>
    <s v="严玲"/>
    <x v="46"/>
    <s v=""/>
    <m/>
    <m/>
    <m/>
    <m/>
    <m/>
    <m/>
    <m/>
    <m/>
    <m/>
    <m/>
    <m/>
    <m/>
    <m/>
    <m/>
    <m/>
    <m/>
    <m/>
    <m/>
    <m/>
    <m/>
    <m/>
    <m/>
    <m/>
    <m/>
    <m/>
    <m/>
    <m/>
    <n v="126"/>
    <s v="线下活动（地产）"/>
    <s v="意向/渠道客户邀请"/>
    <s v="意向客户"/>
    <n v="2019.6"/>
    <d v="2018-02-03T00:00:00"/>
    <d v="2018-02-03T00:00:00"/>
    <s v="嘉宇博库"/>
    <m/>
    <m/>
    <m/>
  </r>
  <r>
    <x v="46"/>
    <s v="严玲"/>
    <x v="46"/>
    <s v=""/>
    <m/>
    <m/>
    <m/>
    <m/>
    <m/>
    <m/>
    <m/>
    <m/>
    <m/>
    <m/>
    <m/>
    <m/>
    <m/>
    <m/>
    <m/>
    <m/>
    <m/>
    <m/>
    <m/>
    <m/>
    <m/>
    <m/>
    <m/>
    <m/>
    <m/>
    <m/>
    <m/>
    <n v="121"/>
    <s v="线下活动（地产）"/>
    <s v="看房团"/>
    <s v="大巴"/>
    <n v="1456.4"/>
    <d v="2018-02-03T00:00:00"/>
    <d v="2018-02-03T00:00:00"/>
    <s v="北京切吧"/>
    <m/>
    <m/>
    <m/>
  </r>
  <r>
    <x v="46"/>
    <s v="严玲"/>
    <x v="46"/>
    <s v=""/>
    <m/>
    <m/>
    <m/>
    <m/>
    <m/>
    <m/>
    <m/>
    <m/>
    <m/>
    <m/>
    <m/>
    <m/>
    <m/>
    <m/>
    <m/>
    <m/>
    <m/>
    <m/>
    <m/>
    <m/>
    <m/>
    <m/>
    <m/>
    <m/>
    <m/>
    <m/>
    <m/>
    <n v="95"/>
    <s v="线下活动（地产）"/>
    <s v="案场活动"/>
    <s v="购物市场"/>
    <n v="9290"/>
    <d v="2018-02-03T00:00:00"/>
    <d v="2018-02-03T00:00:00"/>
    <s v="北京切吧"/>
    <m/>
    <m/>
    <m/>
  </r>
  <r>
    <x v="47"/>
    <s v="严玲"/>
    <x v="47"/>
    <s v="031524"/>
    <m/>
    <m/>
    <m/>
    <m/>
    <m/>
    <m/>
    <m/>
    <n v="0.12"/>
    <s v="否"/>
    <s v="是"/>
    <n v="43476.572499999995"/>
    <m/>
    <m/>
    <m/>
    <m/>
    <m/>
    <m/>
    <m/>
    <m/>
    <m/>
    <m/>
    <m/>
    <m/>
    <s v="广告营销服务成本"/>
    <s v="地产销售-华南"/>
    <m/>
    <n v="0.17769040942222222"/>
    <n v="106"/>
    <s v="线下活动（地产）"/>
    <s v="案场活动"/>
    <s v="易起回家"/>
    <n v="20030"/>
    <d v="2018-01-15T00:00:00"/>
    <d v="2018-01-24T00:00:00"/>
    <s v="广州迪派文化传播有限公司"/>
    <m/>
    <m/>
    <n v="5697.9225000000006"/>
  </r>
  <r>
    <x v="47"/>
    <s v="严玲"/>
    <x v="47"/>
    <s v=""/>
    <m/>
    <m/>
    <m/>
    <m/>
    <m/>
    <m/>
    <m/>
    <m/>
    <m/>
    <m/>
    <m/>
    <m/>
    <m/>
    <m/>
    <m/>
    <m/>
    <m/>
    <m/>
    <m/>
    <m/>
    <m/>
    <m/>
    <m/>
    <m/>
    <m/>
    <m/>
    <m/>
    <n v="106"/>
    <s v="线下活动（地产）"/>
    <s v="案场活动"/>
    <s v="易起回家"/>
    <n v="1650"/>
    <d v="2018-01-15T00:00:00"/>
    <d v="2018-01-24T00:00:00"/>
    <s v="广州迪派文化传播有限公司"/>
    <m/>
    <m/>
    <m/>
  </r>
  <r>
    <x v="47"/>
    <s v="严玲"/>
    <x v="47"/>
    <s v=""/>
    <m/>
    <m/>
    <m/>
    <m/>
    <m/>
    <m/>
    <m/>
    <m/>
    <m/>
    <m/>
    <m/>
    <m/>
    <m/>
    <m/>
    <m/>
    <m/>
    <m/>
    <m/>
    <m/>
    <m/>
    <m/>
    <m/>
    <m/>
    <m/>
    <m/>
    <m/>
    <m/>
    <n v="106"/>
    <s v="线下活动（地产）"/>
    <s v="案场活动"/>
    <s v="易起回家"/>
    <n v="6600"/>
    <d v="2018-01-15T00:00:00"/>
    <d v="2018-01-24T00:00:00"/>
    <s v="北京切吧"/>
    <m/>
    <m/>
    <m/>
  </r>
  <r>
    <x v="47"/>
    <s v="严玲"/>
    <x v="47"/>
    <s v=""/>
    <m/>
    <m/>
    <m/>
    <m/>
    <m/>
    <m/>
    <m/>
    <m/>
    <m/>
    <m/>
    <m/>
    <m/>
    <m/>
    <m/>
    <m/>
    <m/>
    <m/>
    <m/>
    <m/>
    <m/>
    <m/>
    <m/>
    <m/>
    <m/>
    <m/>
    <m/>
    <m/>
    <n v="106"/>
    <s v="线下活动（地产）"/>
    <s v="案场活动"/>
    <s v="易起回家"/>
    <n v="4620"/>
    <d v="2018-01-15T00:00:00"/>
    <d v="2018-01-24T00:00:00"/>
    <s v="广州迪派文化传播有限公司"/>
    <m/>
    <m/>
    <m/>
  </r>
  <r>
    <x v="47"/>
    <s v="严玲"/>
    <x v="47"/>
    <s v=""/>
    <m/>
    <m/>
    <m/>
    <m/>
    <m/>
    <m/>
    <m/>
    <m/>
    <m/>
    <m/>
    <m/>
    <m/>
    <m/>
    <m/>
    <m/>
    <m/>
    <m/>
    <m/>
    <m/>
    <m/>
    <m/>
    <m/>
    <m/>
    <m/>
    <m/>
    <m/>
    <m/>
    <n v="110"/>
    <s v="线下活动（地产）"/>
    <s v="进驻餐点"/>
    <s v="下午茶"/>
    <n v="1150"/>
    <d v="2018-01-25T00:00:00"/>
    <d v="2018-01-25T00:00:00"/>
    <s v="北京切吧"/>
    <m/>
    <m/>
    <m/>
  </r>
  <r>
    <x v="47"/>
    <s v="严玲"/>
    <x v="47"/>
    <s v=""/>
    <m/>
    <m/>
    <m/>
    <m/>
    <m/>
    <m/>
    <m/>
    <m/>
    <m/>
    <m/>
    <m/>
    <m/>
    <m/>
    <m/>
    <m/>
    <m/>
    <m/>
    <m/>
    <m/>
    <m/>
    <m/>
    <m/>
    <m/>
    <m/>
    <m/>
    <m/>
    <m/>
    <n v="113"/>
    <s v="线下活动（地产）"/>
    <s v="进驻费"/>
    <s v="企业"/>
    <n v="540"/>
    <d v="2018-01-25T00:00:00"/>
    <d v="2018-01-25T00:00:00"/>
    <s v="嘉宇博库"/>
    <m/>
    <m/>
    <m/>
  </r>
  <r>
    <x v="47"/>
    <s v="严玲"/>
    <x v="47"/>
    <s v=""/>
    <m/>
    <m/>
    <m/>
    <m/>
    <m/>
    <m/>
    <m/>
    <m/>
    <m/>
    <m/>
    <m/>
    <m/>
    <m/>
    <m/>
    <m/>
    <m/>
    <m/>
    <m/>
    <m/>
    <m/>
    <m/>
    <m/>
    <m/>
    <m/>
    <m/>
    <m/>
    <m/>
    <n v="59"/>
    <s v="商品采购"/>
    <s v="礼品"/>
    <s v="严选礼品"/>
    <n v="239.66249999999999"/>
    <d v="2018-01-25T00:00:00"/>
    <d v="2018-01-25T00:00:00"/>
    <s v="严选凭票报销"/>
    <m/>
    <m/>
    <m/>
  </r>
  <r>
    <x v="47"/>
    <s v="严玲"/>
    <x v="47"/>
    <s v=""/>
    <m/>
    <m/>
    <m/>
    <m/>
    <m/>
    <m/>
    <m/>
    <m/>
    <m/>
    <m/>
    <m/>
    <m/>
    <m/>
    <m/>
    <m/>
    <m/>
    <m/>
    <m/>
    <m/>
    <m/>
    <m/>
    <m/>
    <m/>
    <m/>
    <m/>
    <m/>
    <m/>
    <n v="110"/>
    <s v="线下活动（地产）"/>
    <s v="进驻餐点"/>
    <s v="下午茶"/>
    <n v="239.66249999999999"/>
    <d v="2018-01-25T00:00:00"/>
    <d v="2018-01-25T00:00:00"/>
    <s v="北京切吧"/>
    <m/>
    <m/>
    <m/>
  </r>
  <r>
    <x v="47"/>
    <s v="严玲"/>
    <x v="47"/>
    <s v=""/>
    <m/>
    <m/>
    <m/>
    <m/>
    <m/>
    <m/>
    <m/>
    <m/>
    <m/>
    <m/>
    <m/>
    <m/>
    <m/>
    <m/>
    <m/>
    <m/>
    <m/>
    <m/>
    <m/>
    <m/>
    <m/>
    <m/>
    <m/>
    <m/>
    <m/>
    <m/>
    <m/>
    <n v="113"/>
    <s v="线下活动（地产）"/>
    <s v="进驻费"/>
    <s v="企业"/>
    <n v="540"/>
    <d v="2018-01-25T00:00:00"/>
    <d v="2018-01-25T00:00:00"/>
    <s v="嘉宇博库"/>
    <m/>
    <m/>
    <m/>
  </r>
  <r>
    <x v="47"/>
    <s v="严玲"/>
    <x v="47"/>
    <s v=""/>
    <m/>
    <m/>
    <m/>
    <m/>
    <m/>
    <m/>
    <m/>
    <m/>
    <m/>
    <m/>
    <m/>
    <m/>
    <m/>
    <m/>
    <m/>
    <m/>
    <m/>
    <m/>
    <m/>
    <m/>
    <m/>
    <m/>
    <m/>
    <m/>
    <m/>
    <m/>
    <m/>
    <n v="59"/>
    <s v="商品采购"/>
    <s v="礼品"/>
    <s v="严选礼品"/>
    <n v="239.66249999999999"/>
    <d v="2018-01-25T00:00:00"/>
    <d v="2018-01-25T00:00:00"/>
    <s v="严选凭票报销"/>
    <m/>
    <m/>
    <m/>
  </r>
  <r>
    <x v="47"/>
    <s v="严玲"/>
    <x v="47"/>
    <s v=""/>
    <m/>
    <m/>
    <m/>
    <m/>
    <m/>
    <m/>
    <m/>
    <m/>
    <m/>
    <m/>
    <m/>
    <m/>
    <m/>
    <m/>
    <m/>
    <m/>
    <m/>
    <m/>
    <m/>
    <m/>
    <m/>
    <m/>
    <m/>
    <m/>
    <m/>
    <m/>
    <m/>
    <n v="110"/>
    <s v="线下活动（地产）"/>
    <s v="进驻餐点"/>
    <s v="下午茶"/>
    <n v="1150"/>
    <d v="2018-02-02T00:00:00"/>
    <d v="2018-02-02T00:00:00"/>
    <s v="北京切吧"/>
    <m/>
    <m/>
    <m/>
  </r>
  <r>
    <x v="47"/>
    <s v="严玲"/>
    <x v="47"/>
    <s v=""/>
    <m/>
    <m/>
    <m/>
    <m/>
    <m/>
    <m/>
    <m/>
    <m/>
    <m/>
    <m/>
    <m/>
    <m/>
    <m/>
    <m/>
    <m/>
    <m/>
    <m/>
    <m/>
    <m/>
    <m/>
    <m/>
    <m/>
    <m/>
    <m/>
    <m/>
    <m/>
    <m/>
    <n v="113"/>
    <s v="线下活动（地产）"/>
    <s v="进驻费"/>
    <s v="企业"/>
    <n v="540"/>
    <d v="2018-02-02T00:00:00"/>
    <d v="2018-02-02T00:00:00"/>
    <s v="嘉宇博库"/>
    <m/>
    <m/>
    <m/>
  </r>
  <r>
    <x v="47"/>
    <s v="严玲"/>
    <x v="47"/>
    <s v=""/>
    <m/>
    <m/>
    <m/>
    <m/>
    <m/>
    <m/>
    <m/>
    <m/>
    <m/>
    <m/>
    <m/>
    <m/>
    <m/>
    <m/>
    <m/>
    <m/>
    <m/>
    <m/>
    <m/>
    <m/>
    <m/>
    <m/>
    <m/>
    <m/>
    <m/>
    <m/>
    <m/>
    <n v="59"/>
    <s v="商品采购"/>
    <s v="礼品"/>
    <s v="严选礼品"/>
    <n v="239.66249999999999"/>
    <d v="2018-02-02T00:00:00"/>
    <d v="2018-02-02T00:00:00"/>
    <s v="严选凭票报销"/>
    <m/>
    <m/>
    <m/>
  </r>
  <r>
    <x v="48"/>
    <s v="严玲"/>
    <x v="48"/>
    <s v="031554"/>
    <m/>
    <m/>
    <m/>
    <m/>
    <m/>
    <m/>
    <m/>
    <n v="0.2"/>
    <s v="否"/>
    <s v="是"/>
    <n v="7260.0000000000009"/>
    <m/>
    <m/>
    <m/>
    <m/>
    <m/>
    <m/>
    <m/>
    <m/>
    <m/>
    <m/>
    <m/>
    <m/>
    <s v="广告营销服务成本"/>
    <s v="地产销售-华南"/>
    <m/>
    <n v="0.28419800000000001"/>
    <n v="121"/>
    <s v="线下活动（地产）"/>
    <s v="看房团"/>
    <s v="大巴"/>
    <n v="1222.1000000000001"/>
    <d v="2018-01-27T00:00:00"/>
    <d v="2018-01-27T00:00:00"/>
    <s v="北京切吧"/>
    <m/>
    <m/>
    <n v="1089.8000000000002"/>
  </r>
  <r>
    <x v="48"/>
    <s v="严玲"/>
    <x v="48"/>
    <s v=""/>
    <m/>
    <m/>
    <m/>
    <m/>
    <m/>
    <m/>
    <m/>
    <m/>
    <m/>
    <m/>
    <m/>
    <m/>
    <m/>
    <m/>
    <m/>
    <m/>
    <m/>
    <m/>
    <m/>
    <m/>
    <m/>
    <m/>
    <m/>
    <m/>
    <m/>
    <m/>
    <m/>
    <n v="126"/>
    <s v="线下活动（地产）"/>
    <s v="意向/渠道客户邀请"/>
    <s v="意向客户"/>
    <n v="2106"/>
    <d v="2018-01-27T00:00:00"/>
    <d v="2018-01-27T00:00:00"/>
    <s v="嘉宇博库"/>
    <m/>
    <m/>
    <m/>
  </r>
  <r>
    <x v="48"/>
    <s v="严玲"/>
    <x v="48"/>
    <s v=""/>
    <m/>
    <m/>
    <m/>
    <m/>
    <m/>
    <m/>
    <m/>
    <m/>
    <m/>
    <m/>
    <m/>
    <m/>
    <m/>
    <m/>
    <m/>
    <m/>
    <m/>
    <m/>
    <m/>
    <m/>
    <m/>
    <m/>
    <m/>
    <m/>
    <m/>
    <m/>
    <m/>
    <n v="121"/>
    <s v="线下活动（地产）"/>
    <s v="看房团"/>
    <s v="大巴"/>
    <n v="1222.1000000000001"/>
    <d v="2018-02-03T00:00:00"/>
    <d v="2018-02-03T00:00:00"/>
    <s v="北京切吧"/>
    <m/>
    <m/>
    <m/>
  </r>
  <r>
    <x v="48"/>
    <s v="严玲"/>
    <x v="48"/>
    <s v=""/>
    <m/>
    <m/>
    <m/>
    <m/>
    <m/>
    <m/>
    <m/>
    <m/>
    <m/>
    <m/>
    <m/>
    <m/>
    <m/>
    <m/>
    <m/>
    <m/>
    <m/>
    <m/>
    <m/>
    <m/>
    <m/>
    <m/>
    <m/>
    <m/>
    <m/>
    <m/>
    <m/>
    <n v="126"/>
    <s v="线下活动（地产）"/>
    <s v="意向/渠道客户邀请"/>
    <s v="意向客户"/>
    <n v="1620"/>
    <d v="2018-02-03T00:00:00"/>
    <d v="2018-02-03T00:00:00"/>
    <s v="嘉宇博库"/>
    <m/>
    <m/>
    <m/>
  </r>
  <r>
    <x v="49"/>
    <s v="严玲"/>
    <x v="49"/>
    <s v="031540"/>
    <m/>
    <m/>
    <m/>
    <m/>
    <m/>
    <m/>
    <m/>
    <n v="0.2"/>
    <s v="否"/>
    <s v="是"/>
    <n v="28945.5"/>
    <m/>
    <m/>
    <m/>
    <m/>
    <m/>
    <m/>
    <m/>
    <m/>
    <m/>
    <m/>
    <m/>
    <m/>
    <s v="广告营销服务成本"/>
    <s v="地产销售-华南"/>
    <m/>
    <n v="0.37488506488000001"/>
    <n v="121"/>
    <s v="线下活动（地产）"/>
    <s v="看房团"/>
    <s v="大巴"/>
    <n v="1105.5"/>
    <d v="2018-01-27T00:00:00"/>
    <d v="2018-01-27T00:00:00"/>
    <s v="北京切吧"/>
    <m/>
    <m/>
    <n v="18534.650000000001"/>
  </r>
  <r>
    <x v="49"/>
    <s v="严玲"/>
    <x v="49"/>
    <s v=""/>
    <m/>
    <m/>
    <m/>
    <m/>
    <m/>
    <m/>
    <m/>
    <m/>
    <m/>
    <m/>
    <m/>
    <m/>
    <m/>
    <m/>
    <m/>
    <m/>
    <m/>
    <m/>
    <m/>
    <m/>
    <m/>
    <m/>
    <m/>
    <m/>
    <m/>
    <m/>
    <m/>
    <n v="126"/>
    <s v="线下活动（地产）"/>
    <s v="意向/渠道客户邀请"/>
    <s v="意向客户"/>
    <n v="1512"/>
    <d v="2018-01-27T00:00:00"/>
    <d v="2018-01-27T00:00:00"/>
    <s v="嘉宇博库"/>
    <m/>
    <m/>
    <m/>
  </r>
  <r>
    <x v="49"/>
    <s v="严玲"/>
    <x v="49"/>
    <s v=""/>
    <m/>
    <m/>
    <m/>
    <m/>
    <m/>
    <m/>
    <m/>
    <m/>
    <m/>
    <m/>
    <m/>
    <m/>
    <m/>
    <m/>
    <m/>
    <m/>
    <m/>
    <m/>
    <m/>
    <m/>
    <m/>
    <m/>
    <m/>
    <m/>
    <m/>
    <m/>
    <m/>
    <n v="121"/>
    <s v="线下活动（地产）"/>
    <s v="看房团"/>
    <s v="大巴"/>
    <n v="1125.3000000000002"/>
    <d v="2018-01-28T00:00:00"/>
    <d v="2018-01-28T00:00:00"/>
    <s v="北京切吧"/>
    <m/>
    <m/>
    <m/>
  </r>
  <r>
    <x v="49"/>
    <s v="严玲"/>
    <x v="49"/>
    <s v=""/>
    <m/>
    <m/>
    <m/>
    <m/>
    <m/>
    <m/>
    <m/>
    <m/>
    <m/>
    <m/>
    <m/>
    <m/>
    <m/>
    <m/>
    <m/>
    <m/>
    <m/>
    <m/>
    <m/>
    <m/>
    <m/>
    <m/>
    <m/>
    <m/>
    <m/>
    <m/>
    <m/>
    <n v="126"/>
    <s v="线下活动（地产）"/>
    <s v="意向/渠道客户邀请"/>
    <s v="意向客户"/>
    <n v="1620"/>
    <d v="2018-01-28T00:00:00"/>
    <d v="2018-01-28T00:00:00"/>
    <s v="嘉宇博库"/>
    <m/>
    <m/>
    <m/>
  </r>
  <r>
    <x v="49"/>
    <s v="严玲"/>
    <x v="49"/>
    <s v=""/>
    <m/>
    <m/>
    <m/>
    <m/>
    <m/>
    <m/>
    <m/>
    <m/>
    <m/>
    <m/>
    <m/>
    <m/>
    <m/>
    <m/>
    <m/>
    <m/>
    <m/>
    <m/>
    <m/>
    <m/>
    <m/>
    <m/>
    <m/>
    <m/>
    <m/>
    <m/>
    <m/>
    <n v="121"/>
    <s v="线下活动（地产）"/>
    <s v="看房团"/>
    <s v="大巴"/>
    <n v="611.05000000000007"/>
    <d v="2018-02-03T00:00:00"/>
    <d v="2018-02-03T00:00:00"/>
    <s v="北京切吧"/>
    <m/>
    <m/>
    <m/>
  </r>
  <r>
    <x v="49"/>
    <s v="严玲"/>
    <x v="49"/>
    <s v=""/>
    <m/>
    <m/>
    <m/>
    <m/>
    <m/>
    <m/>
    <m/>
    <m/>
    <m/>
    <m/>
    <m/>
    <m/>
    <m/>
    <m/>
    <m/>
    <m/>
    <m/>
    <m/>
    <m/>
    <m/>
    <m/>
    <m/>
    <m/>
    <m/>
    <m/>
    <m/>
    <m/>
    <n v="126"/>
    <s v="线下活动（地产）"/>
    <s v="意向/渠道客户邀请"/>
    <s v="意向客户"/>
    <n v="324"/>
    <d v="2018-02-03T00:00:00"/>
    <d v="2018-02-03T00:00:00"/>
    <s v="嘉宇博库"/>
    <m/>
    <m/>
    <m/>
  </r>
  <r>
    <x v="49"/>
    <s v="严玲"/>
    <x v="49"/>
    <s v=""/>
    <m/>
    <m/>
    <m/>
    <m/>
    <m/>
    <m/>
    <m/>
    <m/>
    <m/>
    <m/>
    <m/>
    <m/>
    <m/>
    <m/>
    <m/>
    <m/>
    <m/>
    <m/>
    <m/>
    <m/>
    <m/>
    <m/>
    <m/>
    <m/>
    <m/>
    <m/>
    <m/>
    <n v="120"/>
    <s v="线下活动（地产）"/>
    <s v="看房团"/>
    <s v="餐费"/>
    <n v="217.5"/>
    <d v="2018-02-03T00:00:00"/>
    <d v="2018-02-03T00:00:00"/>
    <s v="业务凭票报销"/>
    <m/>
    <m/>
    <m/>
  </r>
  <r>
    <x v="49"/>
    <s v="严玲"/>
    <x v="49"/>
    <s v=""/>
    <m/>
    <m/>
    <m/>
    <m/>
    <m/>
    <m/>
    <m/>
    <m/>
    <m/>
    <m/>
    <m/>
    <m/>
    <m/>
    <m/>
    <m/>
    <m/>
    <m/>
    <m/>
    <m/>
    <m/>
    <m/>
    <m/>
    <m/>
    <m/>
    <m/>
    <m/>
    <m/>
    <n v="121"/>
    <s v="线下活动（地产）"/>
    <s v="看房团"/>
    <s v="大巴"/>
    <n v="1105.5"/>
    <d v="2018-02-04T00:00:00"/>
    <d v="2018-02-04T00:00:00"/>
    <s v="北京切吧"/>
    <m/>
    <m/>
    <m/>
  </r>
  <r>
    <x v="49"/>
    <s v="严玲"/>
    <x v="49"/>
    <s v=""/>
    <m/>
    <m/>
    <m/>
    <m/>
    <m/>
    <m/>
    <m/>
    <m/>
    <m/>
    <m/>
    <m/>
    <m/>
    <m/>
    <m/>
    <m/>
    <m/>
    <m/>
    <m/>
    <m/>
    <m/>
    <m/>
    <m/>
    <m/>
    <m/>
    <m/>
    <m/>
    <m/>
    <n v="126"/>
    <s v="线下活动（地产）"/>
    <s v="意向/渠道客户邀请"/>
    <s v="意向客户"/>
    <n v="1620"/>
    <d v="2018-02-04T00:00:00"/>
    <d v="2018-02-04T00:00:00"/>
    <s v="嘉宇博库"/>
    <m/>
    <m/>
    <m/>
  </r>
  <r>
    <x v="49"/>
    <s v="严玲"/>
    <x v="49"/>
    <s v=""/>
    <m/>
    <m/>
    <m/>
    <m/>
    <m/>
    <m/>
    <m/>
    <m/>
    <m/>
    <m/>
    <m/>
    <m/>
    <m/>
    <m/>
    <m/>
    <m/>
    <m/>
    <m/>
    <m/>
    <m/>
    <m/>
    <m/>
    <m/>
    <m/>
    <m/>
    <m/>
    <m/>
    <n v="106"/>
    <s v="线下活动（地产）"/>
    <s v="案场活动"/>
    <s v="易起回家"/>
    <n v="1170"/>
    <d v="2018-02-06T00:00:00"/>
    <d v="2018-02-15T00:00:00"/>
    <s v="北京切吧"/>
    <m/>
    <m/>
    <m/>
  </r>
  <r>
    <x v="50"/>
    <s v="严玲"/>
    <x v="50"/>
    <s v="031623"/>
    <m/>
    <m/>
    <m/>
    <m/>
    <m/>
    <m/>
    <m/>
    <n v="0.2"/>
    <s v="否"/>
    <s v="是"/>
    <n v="9200"/>
    <m/>
    <m/>
    <m/>
    <m/>
    <m/>
    <m/>
    <m/>
    <m/>
    <m/>
    <m/>
    <m/>
    <m/>
    <s v="广告营销服务成本"/>
    <s v="地产销售-华南"/>
    <m/>
    <n v="0.37757435897435898"/>
    <n v="121"/>
    <s v="线下活动（地产）"/>
    <s v="看房团"/>
    <s v="大巴"/>
    <n v="820.6"/>
    <d v="2018-01-27T00:00:00"/>
    <d v="2018-01-27T00:00:00"/>
    <s v="北京切吧"/>
    <m/>
    <m/>
    <n v="4250.87"/>
  </r>
  <r>
    <x v="50"/>
    <s v="严玲"/>
    <x v="50"/>
    <s v=""/>
    <m/>
    <m/>
    <m/>
    <m/>
    <m/>
    <m/>
    <m/>
    <m/>
    <m/>
    <m/>
    <m/>
    <m/>
    <m/>
    <m/>
    <m/>
    <m/>
    <m/>
    <m/>
    <m/>
    <m/>
    <m/>
    <m/>
    <m/>
    <m/>
    <m/>
    <m/>
    <m/>
    <n v="126"/>
    <s v="线下活动（地产）"/>
    <s v="意向/渠道客户邀请"/>
    <s v="意向客户"/>
    <n v="1263.6000000000001"/>
    <d v="2018-01-27T00:00:00"/>
    <d v="2018-01-27T00:00:00"/>
    <s v="嘉宇博库"/>
    <m/>
    <m/>
    <m/>
  </r>
  <r>
    <x v="50"/>
    <s v="严玲"/>
    <x v="50"/>
    <s v=""/>
    <m/>
    <m/>
    <m/>
    <m/>
    <m/>
    <m/>
    <m/>
    <m/>
    <m/>
    <m/>
    <m/>
    <m/>
    <m/>
    <m/>
    <m/>
    <m/>
    <m/>
    <m/>
    <m/>
    <m/>
    <m/>
    <m/>
    <m/>
    <m/>
    <m/>
    <m/>
    <m/>
    <n v="120"/>
    <s v="线下活动（地产）"/>
    <s v="看房团"/>
    <s v="餐费"/>
    <n v="301.55"/>
    <d v="2018-01-27T00:00:00"/>
    <d v="2018-01-27T00:00:00"/>
    <s v="业务凭票报销"/>
    <m/>
    <m/>
    <m/>
  </r>
  <r>
    <x v="50"/>
    <s v="严玲"/>
    <x v="50"/>
    <s v=""/>
    <m/>
    <m/>
    <m/>
    <m/>
    <m/>
    <m/>
    <m/>
    <m/>
    <m/>
    <m/>
    <m/>
    <m/>
    <m/>
    <m/>
    <m/>
    <m/>
    <m/>
    <m/>
    <m/>
    <m/>
    <m/>
    <m/>
    <m/>
    <m/>
    <m/>
    <m/>
    <m/>
    <n v="126"/>
    <s v="线下活动（地产）"/>
    <s v="意向/渠道客户邀请"/>
    <s v="意向客户"/>
    <n v="1193.4000000000001"/>
    <d v="2018-01-28T00:00:00"/>
    <d v="2018-01-28T00:00:00"/>
    <s v="嘉宇博库"/>
    <m/>
    <m/>
    <m/>
  </r>
  <r>
    <x v="50"/>
    <s v="严玲"/>
    <x v="50"/>
    <s v=""/>
    <m/>
    <m/>
    <m/>
    <m/>
    <m/>
    <m/>
    <m/>
    <m/>
    <m/>
    <m/>
    <m/>
    <m/>
    <m/>
    <m/>
    <m/>
    <m/>
    <m/>
    <m/>
    <m/>
    <m/>
    <m/>
    <m/>
    <m/>
    <m/>
    <m/>
    <m/>
    <m/>
    <n v="121"/>
    <s v="线下活动（地产）"/>
    <s v="看房团"/>
    <s v="大巴"/>
    <n v="829.95"/>
    <d v="2018-01-28T00:00:00"/>
    <d v="2018-01-28T00:00:00"/>
    <s v="北京切吧"/>
    <m/>
    <m/>
    <m/>
  </r>
  <r>
    <x v="50"/>
    <s v="严玲"/>
    <x v="50"/>
    <s v=""/>
    <m/>
    <m/>
    <m/>
    <m/>
    <m/>
    <m/>
    <m/>
    <m/>
    <m/>
    <m/>
    <m/>
    <m/>
    <m/>
    <m/>
    <m/>
    <m/>
    <m/>
    <m/>
    <m/>
    <m/>
    <m/>
    <m/>
    <m/>
    <m/>
    <m/>
    <m/>
    <m/>
    <n v="120"/>
    <s v="线下活动（地产）"/>
    <s v="看房团"/>
    <s v="餐费"/>
    <n v="540.03"/>
    <d v="2018-01-28T00:00:00"/>
    <d v="2018-01-28T00:00:00"/>
    <s v="业务凭票报销"/>
    <m/>
    <m/>
    <m/>
  </r>
  <r>
    <x v="51"/>
    <s v="严玲"/>
    <x v="51"/>
    <s v="031531"/>
    <m/>
    <m/>
    <m/>
    <m/>
    <m/>
    <m/>
    <m/>
    <n v="0.17"/>
    <s v="否"/>
    <s v="是"/>
    <n v="8451.232"/>
    <m/>
    <m/>
    <m/>
    <m/>
    <m/>
    <m/>
    <m/>
    <m/>
    <m/>
    <m/>
    <m/>
    <m/>
    <s v="广告营销服务成本"/>
    <s v="地产销售-华南"/>
    <m/>
    <n v="0.31238396800000001"/>
    <n v="60"/>
    <s v="商品采购"/>
    <s v="礼品"/>
    <s v="其他礼品"/>
    <n v="3116.19"/>
    <d v="2018-02-01T00:00:00"/>
    <d v="2018-02-01T00:00:00"/>
    <s v="北京切吧"/>
    <m/>
    <m/>
    <n v="787.39479999999912"/>
  </r>
  <r>
    <x v="51"/>
    <s v="严玲"/>
    <x v="51"/>
    <s v=""/>
    <m/>
    <m/>
    <m/>
    <m/>
    <m/>
    <m/>
    <m/>
    <m/>
    <m/>
    <m/>
    <m/>
    <m/>
    <m/>
    <m/>
    <m/>
    <m/>
    <m/>
    <m/>
    <m/>
    <m/>
    <m/>
    <m/>
    <m/>
    <m/>
    <m/>
    <m/>
    <m/>
    <n v="59"/>
    <s v="商品采购"/>
    <s v="礼品"/>
    <s v="严选礼品"/>
    <n v="2669.9472000000001"/>
    <d v="2018-02-01T00:00:00"/>
    <d v="2018-02-01T00:00:00"/>
    <s v="严选凭票报销"/>
    <m/>
    <m/>
    <m/>
  </r>
  <r>
    <x v="51"/>
    <s v="严玲"/>
    <x v="51"/>
    <s v=""/>
    <m/>
    <m/>
    <m/>
    <m/>
    <m/>
    <m/>
    <m/>
    <m/>
    <m/>
    <m/>
    <m/>
    <m/>
    <m/>
    <m/>
    <m/>
    <m/>
    <m/>
    <m/>
    <m/>
    <m/>
    <m/>
    <m/>
    <m/>
    <m/>
    <m/>
    <m/>
    <m/>
    <n v="121"/>
    <s v="线下活动（地产）"/>
    <s v="看房团"/>
    <s v="大巴"/>
    <n v="732.6"/>
    <d v="2018-02-04T00:00:00"/>
    <d v="2018-02-04T00:00:00"/>
    <s v="北京切吧"/>
    <m/>
    <m/>
    <m/>
  </r>
  <r>
    <x v="51"/>
    <s v="严玲"/>
    <x v="51"/>
    <s v=""/>
    <m/>
    <m/>
    <m/>
    <m/>
    <m/>
    <m/>
    <m/>
    <m/>
    <m/>
    <m/>
    <m/>
    <m/>
    <m/>
    <m/>
    <m/>
    <m/>
    <m/>
    <m/>
    <m/>
    <m/>
    <m/>
    <m/>
    <m/>
    <m/>
    <m/>
    <m/>
    <m/>
    <n v="126"/>
    <s v="线下活动（地产）"/>
    <s v="意向/渠道客户邀请"/>
    <s v="意向客户"/>
    <n v="912.6"/>
    <d v="2018-02-04T00:00:00"/>
    <d v="2018-02-04T00:00:00"/>
    <s v="嘉宇博库"/>
    <m/>
    <m/>
    <m/>
  </r>
  <r>
    <x v="51"/>
    <s v="严玲"/>
    <x v="51"/>
    <s v=""/>
    <m/>
    <m/>
    <m/>
    <m/>
    <m/>
    <m/>
    <m/>
    <m/>
    <m/>
    <m/>
    <m/>
    <m/>
    <m/>
    <m/>
    <m/>
    <m/>
    <m/>
    <m/>
    <m/>
    <m/>
    <m/>
    <m/>
    <m/>
    <m/>
    <m/>
    <m/>
    <m/>
    <n v="120"/>
    <s v="线下活动（地产）"/>
    <s v="看房团"/>
    <s v="餐费"/>
    <n v="232.5"/>
    <d v="2018-02-04T00:00:00"/>
    <d v="2018-02-04T00:00:00"/>
    <s v="业务凭票报销"/>
    <m/>
    <m/>
    <m/>
  </r>
  <r>
    <x v="52"/>
    <s v="严玲"/>
    <x v="52"/>
    <s v="031670"/>
    <m/>
    <m/>
    <m/>
    <m/>
    <m/>
    <m/>
    <m/>
    <n v="0.2"/>
    <s v="否"/>
    <s v="是"/>
    <n v="2287.5"/>
    <m/>
    <m/>
    <m/>
    <m/>
    <m/>
    <m/>
    <m/>
    <m/>
    <m/>
    <m/>
    <m/>
    <m/>
    <s v="广告营销服务成本"/>
    <s v="地产销售-华南"/>
    <m/>
    <n v="0.26031576923076927"/>
    <n v="121"/>
    <s v="线下活动（地产）"/>
    <s v="看房团"/>
    <s v="大巴"/>
    <n v="611.05000000000007"/>
    <d v="2018-02-03T00:00:00"/>
    <d v="2018-02-03T00:00:00"/>
    <s v="北京切吧"/>
    <m/>
    <m/>
    <n v="1134.9499999999998"/>
  </r>
  <r>
    <x v="52"/>
    <s v="严玲"/>
    <x v="52"/>
    <s v=""/>
    <m/>
    <m/>
    <m/>
    <m/>
    <m/>
    <m/>
    <m/>
    <m/>
    <m/>
    <m/>
    <m/>
    <m/>
    <m/>
    <m/>
    <m/>
    <m/>
    <m/>
    <m/>
    <m/>
    <m/>
    <m/>
    <m/>
    <m/>
    <m/>
    <m/>
    <m/>
    <m/>
    <n v="126"/>
    <s v="线下活动（地产）"/>
    <s v="意向/渠道客户邀请"/>
    <s v="意向客户"/>
    <n v="324"/>
    <d v="2018-02-03T00:00:00"/>
    <d v="2018-02-03T00:00:00"/>
    <s v="嘉宇博库"/>
    <m/>
    <m/>
    <m/>
  </r>
  <r>
    <x v="52"/>
    <s v="严玲"/>
    <x v="52"/>
    <s v=""/>
    <m/>
    <m/>
    <m/>
    <m/>
    <m/>
    <m/>
    <m/>
    <m/>
    <m/>
    <m/>
    <m/>
    <m/>
    <m/>
    <m/>
    <m/>
    <m/>
    <m/>
    <m/>
    <m/>
    <m/>
    <m/>
    <m/>
    <m/>
    <m/>
    <m/>
    <m/>
    <m/>
    <n v="120"/>
    <s v="线下活动（地产）"/>
    <s v="看房团"/>
    <s v="餐费"/>
    <n v="217.5"/>
    <d v="2018-02-03T00:00:00"/>
    <d v="2018-02-03T00:00:00"/>
    <s v="业务凭票报销"/>
    <m/>
    <m/>
    <m/>
  </r>
  <r>
    <x v="53"/>
    <s v="严玲"/>
    <x v="53"/>
    <s v="031630"/>
    <m/>
    <m/>
    <m/>
    <m/>
    <m/>
    <m/>
    <m/>
    <n v="0.2"/>
    <s v="否"/>
    <s v="是"/>
    <n v="6946.25"/>
    <m/>
    <m/>
    <m/>
    <m/>
    <m/>
    <m/>
    <m/>
    <m/>
    <m/>
    <m/>
    <m/>
    <m/>
    <s v="广告营销服务成本"/>
    <s v="地产销售-华南"/>
    <m/>
    <n v="0.34171550487179492"/>
    <n v="121"/>
    <s v="线下活动（地产）"/>
    <s v="看房团"/>
    <s v="大巴"/>
    <n v="1158.05"/>
    <d v="2018-03-17T00:00:00"/>
    <d v="2018-03-17T00:00:00"/>
    <s v="北京切吧"/>
    <m/>
    <m/>
    <n v="1970.5"/>
  </r>
  <r>
    <x v="53"/>
    <s v="严玲"/>
    <x v="53"/>
    <s v=""/>
    <m/>
    <m/>
    <m/>
    <m/>
    <m/>
    <m/>
    <m/>
    <m/>
    <m/>
    <m/>
    <m/>
    <m/>
    <m/>
    <m/>
    <m/>
    <m/>
    <m/>
    <m/>
    <m/>
    <m/>
    <m/>
    <m/>
    <m/>
    <m/>
    <m/>
    <m/>
    <m/>
    <n v="126"/>
    <s v="线下活动（地产）"/>
    <s v="意向/渠道客户邀请"/>
    <s v="意向客户"/>
    <n v="1080"/>
    <d v="2018-03-17T00:00:00"/>
    <d v="2018-03-17T00:00:00"/>
    <s v="嘉宇博库"/>
    <m/>
    <m/>
    <m/>
  </r>
  <r>
    <x v="53"/>
    <s v="严玲"/>
    <x v="53"/>
    <s v=""/>
    <m/>
    <m/>
    <m/>
    <m/>
    <m/>
    <m/>
    <m/>
    <m/>
    <m/>
    <m/>
    <m/>
    <m/>
    <m/>
    <m/>
    <m/>
    <m/>
    <m/>
    <m/>
    <m/>
    <m/>
    <m/>
    <m/>
    <m/>
    <m/>
    <m/>
    <m/>
    <m/>
    <n v="121"/>
    <s v="线下活动（地产）"/>
    <s v="看房团"/>
    <s v="大巴"/>
    <n v="732.6"/>
    <d v="2018-02-04T00:00:00"/>
    <d v="2018-02-04T00:00:00"/>
    <s v="北京切吧"/>
    <m/>
    <m/>
    <m/>
  </r>
  <r>
    <x v="53"/>
    <s v="严玲"/>
    <x v="53"/>
    <s v=""/>
    <m/>
    <m/>
    <m/>
    <m/>
    <m/>
    <m/>
    <m/>
    <m/>
    <m/>
    <m/>
    <m/>
    <m/>
    <m/>
    <m/>
    <m/>
    <m/>
    <m/>
    <m/>
    <m/>
    <m/>
    <m/>
    <m/>
    <m/>
    <m/>
    <m/>
    <m/>
    <m/>
    <n v="126"/>
    <s v="线下活动（地产）"/>
    <s v="意向/渠道客户邀请"/>
    <s v="意向客户"/>
    <n v="912.6"/>
    <d v="2018-02-04T00:00:00"/>
    <d v="2018-02-04T00:00:00"/>
    <s v="嘉宇博库"/>
    <m/>
    <m/>
    <m/>
  </r>
  <r>
    <x v="53"/>
    <s v="严玲"/>
    <x v="53"/>
    <s v=""/>
    <m/>
    <m/>
    <m/>
    <m/>
    <m/>
    <m/>
    <m/>
    <m/>
    <m/>
    <m/>
    <m/>
    <m/>
    <m/>
    <m/>
    <m/>
    <m/>
    <m/>
    <m/>
    <m/>
    <m/>
    <m/>
    <m/>
    <m/>
    <m/>
    <m/>
    <m/>
    <m/>
    <n v="120"/>
    <s v="线下活动（地产）"/>
    <s v="看房团"/>
    <s v="餐费"/>
    <n v="232.5"/>
    <d v="2018-02-04T00:00:00"/>
    <d v="2018-02-04T00:00:00"/>
    <s v="业务凭票报销"/>
    <m/>
    <m/>
    <m/>
  </r>
  <r>
    <x v="53"/>
    <s v="严玲"/>
    <x v="53"/>
    <s v=""/>
    <m/>
    <m/>
    <m/>
    <m/>
    <m/>
    <m/>
    <m/>
    <m/>
    <m/>
    <m/>
    <m/>
    <m/>
    <m/>
    <m/>
    <m/>
    <m/>
    <m/>
    <m/>
    <m/>
    <m/>
    <m/>
    <m/>
    <m/>
    <m/>
    <m/>
    <m/>
    <m/>
    <n v="113"/>
    <s v="线下活动（地产）"/>
    <s v="进驻费"/>
    <s v="企业"/>
    <n v="216"/>
    <d v="2018-03-13T00:00:00"/>
    <d v="2018-03-13T00:00:00"/>
    <s v="嘉宇博库"/>
    <m/>
    <m/>
    <m/>
  </r>
  <r>
    <x v="53"/>
    <s v="严玲"/>
    <x v="53"/>
    <s v=""/>
    <m/>
    <m/>
    <m/>
    <m/>
    <m/>
    <m/>
    <m/>
    <m/>
    <m/>
    <m/>
    <m/>
    <m/>
    <m/>
    <m/>
    <m/>
    <m/>
    <m/>
    <m/>
    <m/>
    <m/>
    <m/>
    <m/>
    <m/>
    <m/>
    <m/>
    <m/>
    <m/>
    <n v="110"/>
    <s v="线下活动（地产）"/>
    <s v="进驻餐点"/>
    <s v="下午茶"/>
    <n v="644"/>
    <d v="2018-03-13T00:00:00"/>
    <d v="2018-03-13T00:00:00"/>
    <s v="北京切吧"/>
    <m/>
    <m/>
    <m/>
  </r>
  <r>
    <x v="54"/>
    <s v="严玲"/>
    <x v="54"/>
    <s v="031553"/>
    <m/>
    <m/>
    <m/>
    <m/>
    <m/>
    <m/>
    <m/>
    <n v="0.17"/>
    <s v="否"/>
    <s v="是"/>
    <n v="9901.5"/>
    <m/>
    <m/>
    <m/>
    <m/>
    <m/>
    <m/>
    <m/>
    <m/>
    <m/>
    <m/>
    <m/>
    <m/>
    <s v="广告营销服务成本"/>
    <s v="地产销售-华南"/>
    <m/>
    <n v="0.33732131600000004"/>
    <n v="110"/>
    <s v="线下活动（地产）"/>
    <s v="进驻餐点"/>
    <s v="下午茶"/>
    <n v="960"/>
    <d v="2018-02-05T00:00:00"/>
    <d v="2018-02-05T00:00:00"/>
    <s v="业务凭票报销"/>
    <m/>
    <m/>
    <n v="4015.4399999999969"/>
  </r>
  <r>
    <x v="54"/>
    <s v="严玲"/>
    <x v="54"/>
    <s v=""/>
    <m/>
    <m/>
    <m/>
    <m/>
    <m/>
    <m/>
    <m/>
    <m/>
    <m/>
    <m/>
    <m/>
    <m/>
    <m/>
    <m/>
    <m/>
    <m/>
    <m/>
    <m/>
    <m/>
    <m/>
    <m/>
    <m/>
    <m/>
    <m/>
    <m/>
    <m/>
    <m/>
    <n v="113"/>
    <s v="线下活动（地产）"/>
    <s v="进驻费"/>
    <s v="企业"/>
    <n v="216"/>
    <d v="2018-02-05T00:00:00"/>
    <d v="2018-02-05T00:00:00"/>
    <s v="嘉宇博库"/>
    <m/>
    <m/>
    <m/>
  </r>
  <r>
    <x v="54"/>
    <s v="严玲"/>
    <x v="54"/>
    <s v=""/>
    <m/>
    <m/>
    <m/>
    <m/>
    <m/>
    <m/>
    <m/>
    <m/>
    <m/>
    <m/>
    <m/>
    <m/>
    <m/>
    <m/>
    <m/>
    <m/>
    <m/>
    <m/>
    <m/>
    <m/>
    <m/>
    <m/>
    <m/>
    <m/>
    <m/>
    <m/>
    <m/>
    <n v="121"/>
    <s v="线下活动（地产）"/>
    <s v="看房团"/>
    <s v="大巴"/>
    <n v="1210"/>
    <d v="2018-02-03T00:00:00"/>
    <d v="2018-02-03T00:00:00"/>
    <s v="北京切吧"/>
    <m/>
    <m/>
    <m/>
  </r>
  <r>
    <x v="54"/>
    <s v="严玲"/>
    <x v="54"/>
    <s v=""/>
    <m/>
    <m/>
    <m/>
    <m/>
    <m/>
    <m/>
    <m/>
    <m/>
    <m/>
    <m/>
    <m/>
    <m/>
    <m/>
    <m/>
    <m/>
    <m/>
    <m/>
    <m/>
    <m/>
    <m/>
    <m/>
    <m/>
    <m/>
    <m/>
    <m/>
    <m/>
    <m/>
    <n v="126"/>
    <s v="线下活动（地产）"/>
    <s v="意向/渠道客户邀请"/>
    <s v="意向客户"/>
    <n v="1080"/>
    <d v="2018-02-03T00:00:00"/>
    <d v="2018-02-03T00:00:00"/>
    <s v="嘉宇博库"/>
    <m/>
    <m/>
    <m/>
  </r>
  <r>
    <x v="54"/>
    <s v="严玲"/>
    <x v="54"/>
    <s v=""/>
    <m/>
    <m/>
    <m/>
    <m/>
    <m/>
    <m/>
    <m/>
    <m/>
    <m/>
    <m/>
    <m/>
    <m/>
    <m/>
    <m/>
    <m/>
    <m/>
    <m/>
    <m/>
    <m/>
    <m/>
    <m/>
    <m/>
    <m/>
    <m/>
    <m/>
    <m/>
    <m/>
    <n v="121"/>
    <s v="线下活动（地产）"/>
    <s v="看房团"/>
    <s v="大巴"/>
    <n v="1232.0600000000031"/>
    <d v="2018-03-24T00:00:00"/>
    <d v="2018-03-24T00:00:00"/>
    <s v="北京切吧"/>
    <m/>
    <m/>
    <m/>
  </r>
  <r>
    <x v="54"/>
    <s v="严玲"/>
    <x v="54"/>
    <s v=""/>
    <m/>
    <m/>
    <m/>
    <m/>
    <m/>
    <m/>
    <m/>
    <m/>
    <m/>
    <m/>
    <m/>
    <m/>
    <m/>
    <m/>
    <m/>
    <m/>
    <m/>
    <m/>
    <m/>
    <m/>
    <m/>
    <m/>
    <m/>
    <m/>
    <m/>
    <m/>
    <m/>
    <n v="126"/>
    <s v="线下活动（地产）"/>
    <s v="意向/渠道客户邀请"/>
    <s v="意向客户"/>
    <n v="1188"/>
    <d v="2018-03-24T00:00:00"/>
    <d v="2018-03-24T00:00:00"/>
    <s v="嘉宇博库"/>
    <m/>
    <m/>
    <m/>
  </r>
  <r>
    <x v="55"/>
    <s v="郭西哲"/>
    <x v="55"/>
    <s v="031389"/>
    <m/>
    <m/>
    <m/>
    <m/>
    <m/>
    <m/>
    <m/>
    <n v="0.18"/>
    <s v="否"/>
    <s v="是"/>
    <n v="69000"/>
    <m/>
    <m/>
    <m/>
    <m/>
    <m/>
    <m/>
    <m/>
    <m/>
    <m/>
    <m/>
    <m/>
    <m/>
    <s v="广告营销服务成本"/>
    <s v="地产销售-华北"/>
    <m/>
    <n v="0.39248909090909095"/>
    <n v="75"/>
    <s v="线上传播（地产）"/>
    <s v="微信推送"/>
    <m/>
    <n v="69000"/>
    <d v="2018-01-01T00:00:00"/>
    <d v="2018-03-31T00:00:00"/>
    <s v="北京切吧"/>
    <m/>
    <m/>
    <n v="0"/>
  </r>
  <r>
    <x v="56"/>
    <s v="严玲"/>
    <x v="56"/>
    <s v="031634"/>
    <m/>
    <m/>
    <m/>
    <m/>
    <m/>
    <m/>
    <m/>
    <n v="0.2"/>
    <s v="否"/>
    <s v="是"/>
    <n v="15524.999999999998"/>
    <m/>
    <m/>
    <m/>
    <m/>
    <m/>
    <m/>
    <m/>
    <m/>
    <m/>
    <m/>
    <m/>
    <m/>
    <s v="广告营销服务成本"/>
    <s v="地产销售-华南"/>
    <m/>
    <n v="0.36293692307692305"/>
    <n v="113"/>
    <s v="线下活动（地产）"/>
    <s v="进驻费"/>
    <s v="企业"/>
    <n v="1404"/>
    <d v="2018-03-02T00:00:00"/>
    <d v="2018-03-02T00:00:00"/>
    <s v="嘉宇博库"/>
    <m/>
    <m/>
    <n v="7130.8999999999978"/>
  </r>
  <r>
    <x v="56"/>
    <s v="严玲"/>
    <x v="56"/>
    <s v=""/>
    <m/>
    <m/>
    <m/>
    <m/>
    <m/>
    <m/>
    <m/>
    <m/>
    <m/>
    <m/>
    <m/>
    <m/>
    <m/>
    <m/>
    <m/>
    <m/>
    <m/>
    <m/>
    <m/>
    <m/>
    <m/>
    <m/>
    <m/>
    <m/>
    <m/>
    <m/>
    <m/>
    <n v="111"/>
    <s v="线下活动（地产）"/>
    <s v="进驻餐点"/>
    <s v="早餐"/>
    <n v="552"/>
    <d v="2018-03-02T00:00:00"/>
    <d v="2018-03-02T00:00:00"/>
    <s v="北京切吧"/>
    <m/>
    <m/>
    <m/>
  </r>
  <r>
    <x v="56"/>
    <s v="严玲"/>
    <x v="56"/>
    <s v=""/>
    <m/>
    <m/>
    <m/>
    <m/>
    <m/>
    <m/>
    <m/>
    <m/>
    <m/>
    <m/>
    <m/>
    <m/>
    <m/>
    <m/>
    <m/>
    <m/>
    <m/>
    <m/>
    <m/>
    <m/>
    <m/>
    <m/>
    <m/>
    <m/>
    <m/>
    <m/>
    <m/>
    <n v="113"/>
    <s v="线下活动（地产）"/>
    <s v="进驻费"/>
    <s v="企业"/>
    <n v="1620"/>
    <d v="2018-03-14T00:00:00"/>
    <d v="2018-03-14T00:00:00"/>
    <s v="嘉宇博库"/>
    <m/>
    <m/>
    <m/>
  </r>
  <r>
    <x v="56"/>
    <s v="严玲"/>
    <x v="56"/>
    <s v=""/>
    <m/>
    <m/>
    <m/>
    <m/>
    <m/>
    <m/>
    <m/>
    <m/>
    <m/>
    <m/>
    <m/>
    <m/>
    <m/>
    <m/>
    <m/>
    <m/>
    <m/>
    <m/>
    <m/>
    <m/>
    <m/>
    <m/>
    <m/>
    <m/>
    <m/>
    <m/>
    <m/>
    <n v="110"/>
    <s v="线下活动（地产）"/>
    <s v="进驻餐点"/>
    <s v="下午茶"/>
    <n v="758.99999999999989"/>
    <d v="2018-03-14T00:00:00"/>
    <d v="2018-03-14T00:00:00"/>
    <s v="北京切吧"/>
    <m/>
    <m/>
    <m/>
  </r>
  <r>
    <x v="56"/>
    <s v="严玲"/>
    <x v="56"/>
    <s v=""/>
    <m/>
    <m/>
    <m/>
    <m/>
    <m/>
    <m/>
    <m/>
    <m/>
    <m/>
    <m/>
    <m/>
    <m/>
    <m/>
    <m/>
    <m/>
    <m/>
    <m/>
    <m/>
    <m/>
    <m/>
    <m/>
    <m/>
    <m/>
    <m/>
    <m/>
    <m/>
    <m/>
    <n v="113"/>
    <s v="线下活动（地产）"/>
    <s v="进驻费"/>
    <s v="企业"/>
    <n v="1080"/>
    <d v="2018-04-10T00:00:00"/>
    <d v="2018-04-10T00:00:00"/>
    <s v="嘉宇博库"/>
    <m/>
    <m/>
    <m/>
  </r>
  <r>
    <x v="56"/>
    <s v="严玲"/>
    <x v="56"/>
    <s v=""/>
    <m/>
    <m/>
    <m/>
    <m/>
    <m/>
    <m/>
    <m/>
    <m/>
    <m/>
    <m/>
    <m/>
    <m/>
    <m/>
    <m/>
    <m/>
    <m/>
    <m/>
    <m/>
    <m/>
    <m/>
    <m/>
    <m/>
    <m/>
    <m/>
    <m/>
    <m/>
    <m/>
    <n v="111"/>
    <s v="线下活动（地产）"/>
    <s v="进驻餐点"/>
    <s v="早餐"/>
    <n v="804.99999999999989"/>
    <d v="2018-04-10T00:00:00"/>
    <d v="2018-04-10T00:00:00"/>
    <s v="北京切吧"/>
    <m/>
    <m/>
    <m/>
  </r>
  <r>
    <x v="56"/>
    <s v="严玲"/>
    <x v="56"/>
    <s v=""/>
    <m/>
    <m/>
    <m/>
    <m/>
    <m/>
    <m/>
    <m/>
    <m/>
    <m/>
    <m/>
    <m/>
    <m/>
    <m/>
    <m/>
    <m/>
    <m/>
    <m/>
    <m/>
    <m/>
    <m/>
    <m/>
    <m/>
    <m/>
    <m/>
    <m/>
    <m/>
    <m/>
    <n v="113"/>
    <s v="线下活动（地产）"/>
    <s v="进驻费"/>
    <s v="企业"/>
    <n v="1284"/>
    <d v="2018-04-27T00:00:00"/>
    <d v="2018-04-27T00:00:00"/>
    <s v="山西转型综改示范区学府园区云茂广告中心"/>
    <m/>
    <m/>
    <m/>
  </r>
  <r>
    <x v="56"/>
    <s v="严玲"/>
    <x v="56"/>
    <s v=""/>
    <m/>
    <m/>
    <m/>
    <m/>
    <m/>
    <m/>
    <m/>
    <m/>
    <m/>
    <m/>
    <m/>
    <m/>
    <m/>
    <m/>
    <m/>
    <m/>
    <m/>
    <m/>
    <m/>
    <m/>
    <m/>
    <m/>
    <m/>
    <m/>
    <m/>
    <m/>
    <m/>
    <n v="110"/>
    <s v="线下活动（地产）"/>
    <s v="进驻餐点"/>
    <s v="下午茶"/>
    <n v="890.09999999999991"/>
    <d v="2018-04-27T00:00:00"/>
    <d v="2018-04-27T00:00:00"/>
    <s v="北京切吧"/>
    <m/>
    <m/>
    <m/>
  </r>
  <r>
    <x v="57"/>
    <s v="严玲"/>
    <x v="57"/>
    <s v="031337"/>
    <m/>
    <m/>
    <m/>
    <m/>
    <m/>
    <m/>
    <m/>
    <n v="0.17"/>
    <s v="否"/>
    <s v="是"/>
    <n v="35220"/>
    <m/>
    <m/>
    <m/>
    <m/>
    <m/>
    <m/>
    <m/>
    <m/>
    <m/>
    <m/>
    <m/>
    <m/>
    <s v="广告营销服务成本"/>
    <s v="地产销售-华南"/>
    <m/>
    <n v="0.26807805538461543"/>
    <n v="126"/>
    <s v="线下活动（地产）"/>
    <s v="意向/渠道客户邀请"/>
    <s v="意向客户"/>
    <n v="1366.2"/>
    <d v="2018-03-10T00:00:00"/>
    <d v="2018-03-10T00:00:00"/>
    <s v="嘉宇博库"/>
    <m/>
    <m/>
    <n v="4367.9239999999991"/>
  </r>
  <r>
    <x v="57"/>
    <s v="严玲"/>
    <x v="57"/>
    <s v=""/>
    <m/>
    <m/>
    <m/>
    <m/>
    <m/>
    <m/>
    <m/>
    <m/>
    <m/>
    <m/>
    <m/>
    <m/>
    <m/>
    <m/>
    <m/>
    <m/>
    <m/>
    <m/>
    <m/>
    <m/>
    <m/>
    <m/>
    <m/>
    <m/>
    <m/>
    <m/>
    <m/>
    <n v="121"/>
    <s v="线下活动（地产）"/>
    <s v="看房团"/>
    <s v="大巴"/>
    <n v="1328.71"/>
    <d v="2018-03-10T00:00:00"/>
    <d v="2018-03-10T00:00:00"/>
    <s v="北京切吧"/>
    <m/>
    <m/>
    <m/>
  </r>
  <r>
    <x v="57"/>
    <s v="严玲"/>
    <x v="57"/>
    <s v=""/>
    <m/>
    <m/>
    <m/>
    <m/>
    <m/>
    <m/>
    <m/>
    <m/>
    <m/>
    <m/>
    <m/>
    <m/>
    <m/>
    <m/>
    <m/>
    <m/>
    <m/>
    <m/>
    <m/>
    <m/>
    <m/>
    <m/>
    <m/>
    <m/>
    <m/>
    <m/>
    <m/>
    <n v="121"/>
    <s v="线下活动（地产）"/>
    <s v="看房团"/>
    <s v="大巴"/>
    <n v="1328.71"/>
    <d v="2018-03-17T00:00:00"/>
    <d v="2018-03-17T00:00:00"/>
    <s v="北京切吧"/>
    <m/>
    <m/>
    <m/>
  </r>
  <r>
    <x v="57"/>
    <s v="严玲"/>
    <x v="57"/>
    <s v=""/>
    <m/>
    <m/>
    <m/>
    <m/>
    <m/>
    <m/>
    <m/>
    <m/>
    <m/>
    <m/>
    <m/>
    <m/>
    <m/>
    <m/>
    <m/>
    <m/>
    <m/>
    <m/>
    <m/>
    <m/>
    <m/>
    <m/>
    <m/>
    <m/>
    <m/>
    <m/>
    <m/>
    <n v="126"/>
    <s v="线下活动（地产）"/>
    <s v="意向/渠道客户邀请"/>
    <s v="意向客户"/>
    <n v="1544.4"/>
    <d v="2018-03-17T00:00:00"/>
    <d v="2018-03-17T00:00:00"/>
    <s v="嘉宇博库"/>
    <m/>
    <m/>
    <m/>
  </r>
  <r>
    <x v="57"/>
    <s v="严玲"/>
    <x v="57"/>
    <s v=""/>
    <m/>
    <m/>
    <m/>
    <m/>
    <m/>
    <m/>
    <m/>
    <m/>
    <m/>
    <m/>
    <m/>
    <m/>
    <m/>
    <m/>
    <m/>
    <m/>
    <m/>
    <m/>
    <m/>
    <m/>
    <m/>
    <m/>
    <m/>
    <m/>
    <m/>
    <m/>
    <m/>
    <n v="10"/>
    <s v="户外投放（地产）"/>
    <s v="LED投放"/>
    <m/>
    <n v="5000"/>
    <d v="2018-03-01T00:00:00"/>
    <d v="2018-03-31T00:00:00"/>
    <s v="广州掌阅信息科技有限公司"/>
    <m/>
    <m/>
    <m/>
  </r>
  <r>
    <x v="57"/>
    <s v="严玲"/>
    <x v="57"/>
    <s v=""/>
    <m/>
    <m/>
    <m/>
    <m/>
    <m/>
    <m/>
    <m/>
    <m/>
    <m/>
    <m/>
    <m/>
    <m/>
    <m/>
    <m/>
    <m/>
    <m/>
    <m/>
    <m/>
    <m/>
    <m/>
    <m/>
    <m/>
    <m/>
    <m/>
    <m/>
    <m/>
    <m/>
    <n v="126"/>
    <s v="线下活动（地产）"/>
    <s v="意向/渠道客户邀请"/>
    <s v="意向客户"/>
    <n v="4500"/>
    <d v="2018-03-07T00:00:00"/>
    <d v="2018-03-07T00:00:00"/>
    <s v="中山华际天创文化传媒有限公司"/>
    <m/>
    <m/>
    <m/>
  </r>
  <r>
    <x v="57"/>
    <s v="严玲"/>
    <x v="57"/>
    <s v=""/>
    <m/>
    <m/>
    <m/>
    <m/>
    <m/>
    <m/>
    <m/>
    <m/>
    <m/>
    <m/>
    <m/>
    <m/>
    <m/>
    <m/>
    <m/>
    <m/>
    <m/>
    <m/>
    <m/>
    <m/>
    <m/>
    <m/>
    <m/>
    <m/>
    <m/>
    <m/>
    <m/>
    <n v="103"/>
    <s v="线下活动（地产）"/>
    <s v="案场活动"/>
    <s v="亲子活动"/>
    <n v="3500"/>
    <d v="2018-03-10T00:00:00"/>
    <d v="2018-03-10T00:00:00"/>
    <s v="中山华际天创文化传媒有限公司"/>
    <m/>
    <m/>
    <m/>
  </r>
  <r>
    <x v="57"/>
    <s v="严玲"/>
    <x v="57"/>
    <s v=""/>
    <m/>
    <m/>
    <m/>
    <m/>
    <m/>
    <m/>
    <m/>
    <m/>
    <m/>
    <m/>
    <m/>
    <m/>
    <m/>
    <m/>
    <m/>
    <m/>
    <m/>
    <m/>
    <m/>
    <m/>
    <m/>
    <m/>
    <m/>
    <m/>
    <m/>
    <m/>
    <m/>
    <n v="95"/>
    <s v="线下活动（地产）"/>
    <s v="案场活动"/>
    <s v="购物市场"/>
    <n v="2800"/>
    <d v="2018-03-17T00:00:00"/>
    <d v="2018-03-17T00:00:00"/>
    <s v="中山华际天创文化传媒有限公司"/>
    <m/>
    <m/>
    <m/>
  </r>
  <r>
    <x v="57"/>
    <s v="严玲"/>
    <x v="57"/>
    <s v=""/>
    <m/>
    <m/>
    <m/>
    <m/>
    <m/>
    <m/>
    <m/>
    <m/>
    <m/>
    <m/>
    <m/>
    <m/>
    <m/>
    <m/>
    <m/>
    <m/>
    <m/>
    <m/>
    <m/>
    <m/>
    <m/>
    <m/>
    <m/>
    <m/>
    <m/>
    <m/>
    <m/>
    <n v="59"/>
    <s v="商品采购"/>
    <s v="礼品"/>
    <s v="严选礼品"/>
    <n v="9484.0560000000005"/>
    <d v="2018-03-01T00:00:00"/>
    <d v="2018-03-01T00:00:00"/>
    <s v="严选凭票报销"/>
    <m/>
    <m/>
    <m/>
  </r>
  <r>
    <x v="58"/>
    <s v="严玲"/>
    <x v="58"/>
    <s v="031924"/>
    <m/>
    <m/>
    <m/>
    <m/>
    <m/>
    <m/>
    <m/>
    <n v="0.2"/>
    <s v="否"/>
    <s v="是"/>
    <n v="9200"/>
    <m/>
    <m/>
    <m/>
    <m/>
    <m/>
    <m/>
    <m/>
    <m/>
    <m/>
    <m/>
    <m/>
    <m/>
    <s v="广告营销服务成本"/>
    <s v="地产销售-华南"/>
    <m/>
    <n v="0.34501632398753901"/>
    <n v="107"/>
    <s v="线下活动（地产）"/>
    <s v="案场活动"/>
    <s v="音乐活动"/>
    <n v="5184"/>
    <d v="2018-03-10T00:00:00"/>
    <d v="2018-03-31T00:00:00"/>
    <s v="嘉宇博库"/>
    <m/>
    <m/>
    <n v="560"/>
  </r>
  <r>
    <x v="58"/>
    <s v="严玲"/>
    <x v="58"/>
    <s v=""/>
    <m/>
    <m/>
    <m/>
    <m/>
    <m/>
    <m/>
    <m/>
    <m/>
    <m/>
    <m/>
    <m/>
    <m/>
    <m/>
    <m/>
    <m/>
    <m/>
    <m/>
    <m/>
    <m/>
    <m/>
    <m/>
    <m/>
    <m/>
    <m/>
    <m/>
    <m/>
    <m/>
    <n v="107"/>
    <s v="线下活动（地产）"/>
    <s v="案场活动"/>
    <s v="音乐活动"/>
    <n v="3456"/>
    <d v="2018-03-10T00:00:00"/>
    <d v="2018-03-31T00:00:00"/>
    <s v="嘉宇博库"/>
    <m/>
    <m/>
    <m/>
  </r>
  <r>
    <x v="59"/>
    <s v="严玲"/>
    <x v="59"/>
    <s v="031750"/>
    <m/>
    <m/>
    <m/>
    <m/>
    <m/>
    <m/>
    <m/>
    <n v="0.17"/>
    <s v="否"/>
    <s v="是"/>
    <n v="35913"/>
    <m/>
    <m/>
    <m/>
    <m/>
    <m/>
    <m/>
    <m/>
    <m/>
    <m/>
    <m/>
    <m/>
    <m/>
    <s v="广告营销服务成本"/>
    <s v="地产销售-华南"/>
    <m/>
    <n v="0.34339011885714282"/>
    <n v="121"/>
    <s v="线下活动（地产）"/>
    <s v="看房团"/>
    <s v="大巴"/>
    <n v="959.35299999999995"/>
    <d v="2018-03-10T00:00:00"/>
    <d v="2018-03-10T00:00:00"/>
    <s v="北京切吧"/>
    <m/>
    <m/>
    <n v="12603.895"/>
  </r>
  <r>
    <x v="59"/>
    <s v="严玲"/>
    <x v="59"/>
    <s v=""/>
    <m/>
    <m/>
    <m/>
    <m/>
    <m/>
    <m/>
    <m/>
    <m/>
    <m/>
    <m/>
    <m/>
    <m/>
    <m/>
    <m/>
    <m/>
    <m/>
    <m/>
    <m/>
    <m/>
    <m/>
    <m/>
    <m/>
    <m/>
    <m/>
    <m/>
    <m/>
    <m/>
    <n v="126"/>
    <s v="线下活动（地产）"/>
    <s v="意向/渠道客户邀请"/>
    <s v="意向客户"/>
    <n v="907.2"/>
    <d v="2018-03-10T00:00:00"/>
    <d v="2018-03-10T00:00:00"/>
    <s v="嘉宇博库"/>
    <m/>
    <m/>
    <m/>
  </r>
  <r>
    <x v="59"/>
    <s v="严玲"/>
    <x v="59"/>
    <s v=""/>
    <m/>
    <m/>
    <m/>
    <m/>
    <m/>
    <m/>
    <m/>
    <m/>
    <m/>
    <m/>
    <m/>
    <m/>
    <m/>
    <m/>
    <m/>
    <m/>
    <m/>
    <m/>
    <m/>
    <m/>
    <m/>
    <m/>
    <m/>
    <m/>
    <m/>
    <m/>
    <m/>
    <n v="121"/>
    <s v="线下活动（地产）"/>
    <s v="看房团"/>
    <s v="大巴"/>
    <n v="1479.8659999999998"/>
    <d v="2018-03-10T00:00:00"/>
    <d v="2018-03-10T00:00:00"/>
    <s v="北京切吧"/>
    <m/>
    <m/>
    <m/>
  </r>
  <r>
    <x v="59"/>
    <s v="严玲"/>
    <x v="59"/>
    <s v=""/>
    <m/>
    <m/>
    <m/>
    <m/>
    <m/>
    <m/>
    <m/>
    <m/>
    <m/>
    <m/>
    <m/>
    <m/>
    <m/>
    <m/>
    <m/>
    <m/>
    <m/>
    <m/>
    <m/>
    <m/>
    <m/>
    <m/>
    <m/>
    <m/>
    <m/>
    <m/>
    <m/>
    <n v="126"/>
    <s v="线下活动（地产）"/>
    <s v="意向/渠道客户邀请"/>
    <s v="意向客户"/>
    <n v="2116.8000000000002"/>
    <d v="2018-03-10T00:00:00"/>
    <d v="2018-03-10T00:00:00"/>
    <s v="嘉宇博库"/>
    <m/>
    <m/>
    <m/>
  </r>
  <r>
    <x v="59"/>
    <s v="严玲"/>
    <x v="59"/>
    <s v=""/>
    <m/>
    <m/>
    <m/>
    <m/>
    <m/>
    <m/>
    <m/>
    <m/>
    <m/>
    <m/>
    <m/>
    <m/>
    <m/>
    <m/>
    <m/>
    <m/>
    <m/>
    <m/>
    <m/>
    <m/>
    <m/>
    <m/>
    <m/>
    <m/>
    <m/>
    <m/>
    <m/>
    <n v="120"/>
    <s v="线下活动（地产）"/>
    <s v="看房团"/>
    <s v="餐费"/>
    <n v="450"/>
    <d v="2018-03-10T00:00:00"/>
    <d v="2018-03-10T00:00:00"/>
    <s v="业务凭票报销"/>
    <m/>
    <m/>
    <m/>
  </r>
  <r>
    <x v="59"/>
    <s v="严玲"/>
    <x v="59"/>
    <s v=""/>
    <m/>
    <m/>
    <m/>
    <m/>
    <m/>
    <m/>
    <m/>
    <m/>
    <m/>
    <m/>
    <m/>
    <m/>
    <m/>
    <m/>
    <m/>
    <m/>
    <m/>
    <m/>
    <m/>
    <m/>
    <m/>
    <m/>
    <m/>
    <m/>
    <m/>
    <m/>
    <m/>
    <n v="121"/>
    <s v="线下活动（地产）"/>
    <s v="看房团"/>
    <s v="大巴"/>
    <n v="1376.251"/>
    <d v="2018-03-10T00:00:00"/>
    <d v="2018-03-10T00:00:00"/>
    <s v="北京切吧"/>
    <m/>
    <m/>
    <m/>
  </r>
  <r>
    <x v="59"/>
    <s v="严玲"/>
    <x v="59"/>
    <s v=""/>
    <m/>
    <m/>
    <m/>
    <m/>
    <m/>
    <m/>
    <m/>
    <m/>
    <m/>
    <m/>
    <m/>
    <m/>
    <m/>
    <m/>
    <m/>
    <m/>
    <m/>
    <m/>
    <m/>
    <m/>
    <m/>
    <m/>
    <m/>
    <m/>
    <m/>
    <m/>
    <m/>
    <n v="126"/>
    <s v="线下活动（地产）"/>
    <s v="意向/渠道客户邀请"/>
    <s v="意向客户"/>
    <n v="1296"/>
    <d v="2018-03-10T00:00:00"/>
    <d v="2018-03-10T00:00:00"/>
    <s v="嘉宇博库"/>
    <m/>
    <m/>
    <m/>
  </r>
  <r>
    <x v="59"/>
    <s v="严玲"/>
    <x v="59"/>
    <s v=""/>
    <m/>
    <m/>
    <m/>
    <m/>
    <m/>
    <m/>
    <m/>
    <m/>
    <m/>
    <m/>
    <m/>
    <m/>
    <m/>
    <m/>
    <m/>
    <m/>
    <m/>
    <m/>
    <m/>
    <m/>
    <m/>
    <m/>
    <m/>
    <m/>
    <m/>
    <m/>
    <m/>
    <n v="126"/>
    <s v="线下活动（地产）"/>
    <s v="意向/渠道客户邀请"/>
    <s v="意向客户"/>
    <n v="842.40000000000009"/>
    <d v="2018-03-17T00:00:00"/>
    <d v="2018-03-17T00:00:00"/>
    <s v="嘉宇博库"/>
    <m/>
    <m/>
    <m/>
  </r>
  <r>
    <x v="59"/>
    <s v="严玲"/>
    <x v="59"/>
    <s v=""/>
    <m/>
    <m/>
    <m/>
    <m/>
    <m/>
    <m/>
    <m/>
    <m/>
    <m/>
    <m/>
    <m/>
    <m/>
    <m/>
    <m/>
    <m/>
    <m/>
    <m/>
    <m/>
    <m/>
    <m/>
    <m/>
    <m/>
    <m/>
    <m/>
    <m/>
    <m/>
    <m/>
    <n v="121"/>
    <s v="线下活动（地产）"/>
    <s v="看房团"/>
    <s v="大巴"/>
    <n v="1633.46"/>
    <d v="2018-03-17T00:00:00"/>
    <d v="2018-03-17T00:00:00"/>
    <s v="北京切吧"/>
    <m/>
    <m/>
    <m/>
  </r>
  <r>
    <x v="59"/>
    <s v="严玲"/>
    <x v="59"/>
    <s v=""/>
    <m/>
    <m/>
    <m/>
    <m/>
    <m/>
    <m/>
    <m/>
    <m/>
    <m/>
    <m/>
    <m/>
    <m/>
    <m/>
    <m/>
    <m/>
    <m/>
    <m/>
    <m/>
    <m/>
    <m/>
    <m/>
    <m/>
    <m/>
    <m/>
    <m/>
    <m/>
    <m/>
    <n v="120"/>
    <s v="线下活动（地产）"/>
    <s v="看房团"/>
    <s v="餐费"/>
    <n v="268"/>
    <d v="2018-03-17T00:00:00"/>
    <d v="2018-03-17T00:00:00"/>
    <s v="业务凭票报销"/>
    <m/>
    <m/>
    <m/>
  </r>
  <r>
    <x v="59"/>
    <s v="严玲"/>
    <x v="59"/>
    <s v=""/>
    <m/>
    <m/>
    <m/>
    <m/>
    <m/>
    <m/>
    <m/>
    <m/>
    <m/>
    <m/>
    <m/>
    <m/>
    <m/>
    <m/>
    <m/>
    <m/>
    <m/>
    <m/>
    <m/>
    <m/>
    <m/>
    <m/>
    <m/>
    <m/>
    <m/>
    <m/>
    <m/>
    <n v="126"/>
    <s v="线下活动（地产）"/>
    <s v="意向/渠道客户邀请"/>
    <s v="意向客户"/>
    <n v="1350"/>
    <d v="2018-03-17T00:00:00"/>
    <d v="2018-03-17T00:00:00"/>
    <s v="嘉宇博库"/>
    <m/>
    <m/>
    <m/>
  </r>
  <r>
    <x v="59"/>
    <s v="严玲"/>
    <x v="59"/>
    <s v=""/>
    <m/>
    <m/>
    <m/>
    <m/>
    <m/>
    <m/>
    <m/>
    <m/>
    <m/>
    <m/>
    <m/>
    <m/>
    <m/>
    <m/>
    <m/>
    <m/>
    <m/>
    <m/>
    <m/>
    <m/>
    <m/>
    <m/>
    <m/>
    <m/>
    <m/>
    <m/>
    <m/>
    <n v="122"/>
    <s v="线下活动（地产）"/>
    <s v="看房团"/>
    <s v="中巴"/>
    <n v="914.24999999999989"/>
    <d v="2018-03-17T00:00:00"/>
    <d v="2018-03-17T00:00:00"/>
    <s v="北京切吧"/>
    <m/>
    <m/>
    <m/>
  </r>
  <r>
    <x v="59"/>
    <s v="严玲"/>
    <x v="59"/>
    <s v=""/>
    <m/>
    <m/>
    <m/>
    <m/>
    <m/>
    <m/>
    <m/>
    <m/>
    <m/>
    <m/>
    <m/>
    <m/>
    <m/>
    <m/>
    <m/>
    <m/>
    <m/>
    <m/>
    <m/>
    <m/>
    <m/>
    <m/>
    <m/>
    <m/>
    <m/>
    <m/>
    <m/>
    <n v="126"/>
    <s v="线下活动（地产）"/>
    <s v="意向/渠道客户邀请"/>
    <s v="意向客户"/>
    <n v="1404"/>
    <d v="2018-03-24T00:00:00"/>
    <d v="2018-03-24T00:00:00"/>
    <s v="嘉宇博库"/>
    <m/>
    <m/>
    <m/>
  </r>
  <r>
    <x v="59"/>
    <s v="严玲"/>
    <x v="59"/>
    <s v=""/>
    <m/>
    <m/>
    <m/>
    <m/>
    <m/>
    <m/>
    <m/>
    <m/>
    <m/>
    <m/>
    <m/>
    <m/>
    <m/>
    <m/>
    <m/>
    <m/>
    <m/>
    <m/>
    <m/>
    <m/>
    <m/>
    <m/>
    <m/>
    <m/>
    <m/>
    <m/>
    <m/>
    <n v="121"/>
    <s v="线下活动（地产）"/>
    <s v="看房团"/>
    <s v="大巴"/>
    <n v="1229.925"/>
    <d v="2018-03-24T00:00:00"/>
    <d v="2018-03-24T00:00:00"/>
    <s v="北京切吧"/>
    <m/>
    <m/>
    <m/>
  </r>
  <r>
    <x v="59"/>
    <s v="严玲"/>
    <x v="59"/>
    <s v=""/>
    <m/>
    <m/>
    <m/>
    <m/>
    <m/>
    <m/>
    <m/>
    <m/>
    <m/>
    <m/>
    <m/>
    <m/>
    <m/>
    <m/>
    <m/>
    <m/>
    <m/>
    <m/>
    <m/>
    <m/>
    <m/>
    <m/>
    <m/>
    <m/>
    <m/>
    <m/>
    <m/>
    <n v="117"/>
    <s v="线下活动（地产）"/>
    <s v="进驻费"/>
    <s v="写字楼"/>
    <n v="2332.8000000000002"/>
    <d v="2018-03-22T00:00:00"/>
    <d v="2018-03-22T00:00:00"/>
    <s v="广州迪派文化传播有限公司"/>
    <m/>
    <m/>
    <m/>
  </r>
  <r>
    <x v="59"/>
    <s v="严玲"/>
    <x v="59"/>
    <s v=""/>
    <m/>
    <m/>
    <m/>
    <m/>
    <m/>
    <m/>
    <m/>
    <m/>
    <m/>
    <m/>
    <m/>
    <m/>
    <m/>
    <m/>
    <m/>
    <m/>
    <m/>
    <m/>
    <m/>
    <m/>
    <m/>
    <m/>
    <m/>
    <m/>
    <m/>
    <m/>
    <m/>
    <n v="117"/>
    <s v="线下活动（地产）"/>
    <s v="进驻费"/>
    <s v="写字楼"/>
    <n v="2008.8"/>
    <d v="2018-03-23T00:00:00"/>
    <d v="2018-03-23T00:00:00"/>
    <s v="广州迪派文化传播有限公司"/>
    <m/>
    <m/>
    <m/>
  </r>
  <r>
    <x v="59"/>
    <s v="严玲"/>
    <x v="59"/>
    <s v=""/>
    <m/>
    <m/>
    <m/>
    <m/>
    <m/>
    <m/>
    <m/>
    <m/>
    <m/>
    <m/>
    <m/>
    <m/>
    <m/>
    <m/>
    <m/>
    <m/>
    <m/>
    <m/>
    <m/>
    <m/>
    <m/>
    <m/>
    <m/>
    <m/>
    <m/>
    <m/>
    <m/>
    <n v="58"/>
    <s v="商品采购"/>
    <s v="礼品"/>
    <s v="味央礼品"/>
    <n v="2740"/>
    <d v="2018-03-01T00:00:00"/>
    <d v="2018-03-01T00:00:00"/>
    <s v="未央凭票报销"/>
    <m/>
    <m/>
    <m/>
  </r>
  <r>
    <x v="60"/>
    <s v="严玲"/>
    <x v="60"/>
    <s v="031931"/>
    <m/>
    <m/>
    <m/>
    <m/>
    <m/>
    <m/>
    <m/>
    <n v="0.17"/>
    <s v="否"/>
    <s v="是"/>
    <n v="17635"/>
    <m/>
    <m/>
    <m/>
    <m/>
    <m/>
    <m/>
    <m/>
    <m/>
    <m/>
    <m/>
    <m/>
    <m/>
    <s v="广告营销服务成本"/>
    <s v="地产销售-华南"/>
    <m/>
    <n v="0.32149710600000003"/>
    <n v="126"/>
    <s v="线下活动（地产）"/>
    <s v="意向/渠道客户邀请"/>
    <s v="意向客户"/>
    <n v="777.6"/>
    <d v="2018-03-24T00:00:00"/>
    <d v="2018-03-24T00:00:00"/>
    <s v="嘉宇博库"/>
    <m/>
    <m/>
    <n v="7657.4000000000015"/>
  </r>
  <r>
    <x v="60"/>
    <s v="严玲"/>
    <x v="60"/>
    <s v=""/>
    <m/>
    <m/>
    <m/>
    <m/>
    <m/>
    <m/>
    <m/>
    <m/>
    <m/>
    <m/>
    <m/>
    <m/>
    <m/>
    <m/>
    <m/>
    <m/>
    <m/>
    <m/>
    <m/>
    <m/>
    <m/>
    <m/>
    <m/>
    <m/>
    <m/>
    <m/>
    <m/>
    <n v="21"/>
    <s v="明星/嘉宾邀请"/>
    <s v="嘉宾邀请"/>
    <m/>
    <n v="1724.9999999999998"/>
    <d v="2018-03-11T00:00:00"/>
    <d v="2018-03-11T00:00:00"/>
    <s v="北京切吧"/>
    <m/>
    <m/>
    <m/>
  </r>
  <r>
    <x v="60"/>
    <s v="严玲"/>
    <x v="60"/>
    <s v=""/>
    <m/>
    <m/>
    <m/>
    <m/>
    <m/>
    <m/>
    <m/>
    <m/>
    <m/>
    <m/>
    <m/>
    <m/>
    <m/>
    <m/>
    <m/>
    <m/>
    <m/>
    <m/>
    <m/>
    <m/>
    <m/>
    <m/>
    <m/>
    <m/>
    <m/>
    <m/>
    <m/>
    <n v="118"/>
    <s v="线下活动（地产）"/>
    <s v="进驻费"/>
    <s v="影院"/>
    <n v="7474.9999999999991"/>
    <d v="2018-03-17T00:00:00"/>
    <d v="2018-03-17T00:00:00"/>
    <s v="北京切吧"/>
    <m/>
    <m/>
    <m/>
  </r>
  <r>
    <x v="61"/>
    <s v="严玲"/>
    <x v="61"/>
    <s v="031727"/>
    <m/>
    <m/>
    <m/>
    <m/>
    <m/>
    <m/>
    <m/>
    <n v="0.2"/>
    <s v="否"/>
    <s v="是"/>
    <n v="5175"/>
    <m/>
    <m/>
    <m/>
    <m/>
    <m/>
    <m/>
    <m/>
    <m/>
    <m/>
    <m/>
    <m/>
    <m/>
    <s v="广告营销服务成本"/>
    <s v="地产销售-华南"/>
    <m/>
    <n v="0.31353557692307688"/>
    <n v="113"/>
    <s v="线下活动（地产）"/>
    <s v="进驻费"/>
    <s v="企业"/>
    <n v="1620"/>
    <d v="2018-02-13T00:00:00"/>
    <d v="2018-02-15T00:00:00"/>
    <s v="嘉宇博库"/>
    <m/>
    <m/>
    <n v="315"/>
  </r>
  <r>
    <x v="61"/>
    <s v="严玲"/>
    <x v="61"/>
    <s v=""/>
    <m/>
    <m/>
    <m/>
    <m/>
    <m/>
    <m/>
    <m/>
    <m/>
    <m/>
    <m/>
    <m/>
    <m/>
    <m/>
    <m/>
    <m/>
    <m/>
    <m/>
    <m/>
    <m/>
    <m/>
    <m/>
    <m/>
    <m/>
    <m/>
    <m/>
    <m/>
    <m/>
    <n v="113"/>
    <s v="线下活动（地产）"/>
    <s v="进驻费"/>
    <s v="企业"/>
    <n v="1620"/>
    <d v="2018-02-13T00:00:00"/>
    <d v="2018-02-15T00:00:00"/>
    <s v="嘉宇博库"/>
    <m/>
    <m/>
    <m/>
  </r>
  <r>
    <x v="61"/>
    <s v="严玲"/>
    <x v="61"/>
    <s v=""/>
    <m/>
    <m/>
    <m/>
    <m/>
    <m/>
    <m/>
    <m/>
    <m/>
    <m/>
    <m/>
    <m/>
    <m/>
    <m/>
    <m/>
    <m/>
    <m/>
    <m/>
    <m/>
    <m/>
    <m/>
    <m/>
    <m/>
    <m/>
    <m/>
    <m/>
    <m/>
    <m/>
    <n v="113"/>
    <s v="线下活动（地产）"/>
    <s v="进驻费"/>
    <s v="企业"/>
    <n v="1620"/>
    <d v="2018-02-13T00:00:00"/>
    <d v="2018-02-15T00:00:00"/>
    <s v="嘉宇博库"/>
    <m/>
    <m/>
    <m/>
  </r>
  <r>
    <x v="62"/>
    <s v="严玲"/>
    <x v="62"/>
    <s v="031784"/>
    <m/>
    <m/>
    <m/>
    <m/>
    <m/>
    <m/>
    <m/>
    <n v="0.2"/>
    <s v="否"/>
    <s v="是"/>
    <n v="3655"/>
    <m/>
    <m/>
    <m/>
    <m/>
    <m/>
    <m/>
    <m/>
    <m/>
    <m/>
    <m/>
    <m/>
    <m/>
    <s v="广告营销服务成本"/>
    <s v="地产销售-华南"/>
    <m/>
    <n v="0.30012087369420704"/>
    <n v="121"/>
    <s v="线下活动（地产）"/>
    <s v="看房团"/>
    <s v="大巴"/>
    <n v="1493.35"/>
    <d v="2018-03-03T00:00:00"/>
    <d v="2018-03-03T00:00:00"/>
    <s v="北京切吧"/>
    <m/>
    <m/>
    <n v="23.25"/>
  </r>
  <r>
    <x v="62"/>
    <s v="严玲"/>
    <x v="62"/>
    <s v=""/>
    <m/>
    <m/>
    <m/>
    <m/>
    <m/>
    <m/>
    <m/>
    <m/>
    <m/>
    <m/>
    <m/>
    <m/>
    <m/>
    <m/>
    <m/>
    <m/>
    <m/>
    <m/>
    <m/>
    <m/>
    <m/>
    <m/>
    <m/>
    <m/>
    <m/>
    <m/>
    <m/>
    <n v="126"/>
    <s v="线下活动（地产）"/>
    <s v="意向/渠道客户邀请"/>
    <s v="意向客户"/>
    <n v="2138.4"/>
    <d v="2018-03-03T00:00:00"/>
    <d v="2018-03-03T00:00:00"/>
    <s v="嘉宇博库"/>
    <m/>
    <m/>
    <m/>
  </r>
  <r>
    <x v="63"/>
    <s v="严玲"/>
    <x v="63"/>
    <s v="031729"/>
    <m/>
    <m/>
    <m/>
    <m/>
    <m/>
    <m/>
    <m/>
    <n v="0.2"/>
    <s v="否"/>
    <s v="是"/>
    <n v="4024.9999999999995"/>
    <m/>
    <m/>
    <m/>
    <m/>
    <m/>
    <m/>
    <m/>
    <m/>
    <m/>
    <m/>
    <m/>
    <m/>
    <s v="广告营销服务成本"/>
    <s v="地产销售-华南"/>
    <m/>
    <n v="0.32406374938997468"/>
    <n v="121"/>
    <s v="线下活动（地产）"/>
    <s v="看房团"/>
    <s v="大巴"/>
    <n v="1401.85"/>
    <d v="2018-03-03T00:00:00"/>
    <d v="2018-03-03T00:00:00"/>
    <s v="北京切吧"/>
    <m/>
    <m/>
    <n v="625.14999999999918"/>
  </r>
  <r>
    <x v="63"/>
    <s v="严玲"/>
    <x v="63"/>
    <s v=""/>
    <m/>
    <m/>
    <m/>
    <m/>
    <m/>
    <m/>
    <m/>
    <m/>
    <m/>
    <m/>
    <m/>
    <m/>
    <m/>
    <m/>
    <m/>
    <m/>
    <m/>
    <m/>
    <m/>
    <m/>
    <m/>
    <m/>
    <m/>
    <m/>
    <m/>
    <m/>
    <m/>
    <n v="126"/>
    <s v="线下活动（地产）"/>
    <s v="意向/渠道客户邀请"/>
    <s v="意向客户"/>
    <n v="1998.0000000000002"/>
    <d v="2018-03-03T00:00:00"/>
    <d v="2018-03-03T00:00:00"/>
    <s v="嘉宇博库"/>
    <m/>
    <m/>
    <m/>
  </r>
  <r>
    <x v="64"/>
    <s v="严玲"/>
    <x v="64"/>
    <s v="031755"/>
    <m/>
    <m/>
    <m/>
    <m/>
    <m/>
    <m/>
    <m/>
    <n v="0.2"/>
    <s v="否"/>
    <s v="是"/>
    <n v="6906"/>
    <m/>
    <m/>
    <m/>
    <m/>
    <m/>
    <m/>
    <m/>
    <m/>
    <m/>
    <m/>
    <m/>
    <m/>
    <s v="广告营销服务成本"/>
    <s v="地产销售-华南"/>
    <m/>
    <n v="0.34301142857142858"/>
    <n v="126"/>
    <s v="线下活动（地产）"/>
    <s v="意向/渠道客户邀请"/>
    <s v="意向客户"/>
    <n v="1728"/>
    <d v="2018-03-04T00:00:00"/>
    <d v="2018-03-04T00:00:00"/>
    <s v="嘉宇博库"/>
    <m/>
    <m/>
    <n v="548.5"/>
  </r>
  <r>
    <x v="64"/>
    <s v="严玲"/>
    <x v="64"/>
    <s v=""/>
    <m/>
    <m/>
    <m/>
    <m/>
    <m/>
    <m/>
    <m/>
    <m/>
    <m/>
    <m/>
    <m/>
    <m/>
    <m/>
    <m/>
    <m/>
    <m/>
    <m/>
    <m/>
    <m/>
    <m/>
    <m/>
    <m/>
    <m/>
    <m/>
    <m/>
    <m/>
    <m/>
    <n v="121"/>
    <s v="线下活动（地产）"/>
    <s v="看房团"/>
    <s v="大巴"/>
    <n v="1460.5"/>
    <d v="2018-03-04T00:00:00"/>
    <d v="2018-03-04T00:00:00"/>
    <s v="北京切吧"/>
    <m/>
    <m/>
    <m/>
  </r>
  <r>
    <x v="64"/>
    <s v="严玲"/>
    <x v="64"/>
    <s v=""/>
    <m/>
    <m/>
    <m/>
    <m/>
    <m/>
    <m/>
    <m/>
    <m/>
    <m/>
    <m/>
    <m/>
    <m/>
    <m/>
    <m/>
    <m/>
    <m/>
    <m/>
    <m/>
    <m/>
    <m/>
    <m/>
    <m/>
    <m/>
    <m/>
    <m/>
    <m/>
    <m/>
    <n v="121"/>
    <s v="线下活动（地产）"/>
    <s v="看房团"/>
    <s v="大巴"/>
    <n v="1494.9999999999998"/>
    <d v="2018-03-10T00:00:00"/>
    <d v="2018-03-10T00:00:00"/>
    <s v="北京切吧"/>
    <m/>
    <m/>
    <m/>
  </r>
  <r>
    <x v="64"/>
    <s v="严玲"/>
    <x v="64"/>
    <s v=""/>
    <m/>
    <m/>
    <m/>
    <m/>
    <m/>
    <m/>
    <m/>
    <m/>
    <m/>
    <m/>
    <m/>
    <m/>
    <m/>
    <m/>
    <m/>
    <m/>
    <m/>
    <m/>
    <m/>
    <m/>
    <m/>
    <m/>
    <m/>
    <m/>
    <m/>
    <m/>
    <m/>
    <n v="126"/>
    <s v="线下活动（地产）"/>
    <s v="意向/渠道客户邀请"/>
    <s v="意向客户"/>
    <n v="1674"/>
    <d v="2018-03-10T00:00:00"/>
    <d v="2018-03-10T00:00:00"/>
    <s v="嘉宇博库"/>
    <m/>
    <m/>
    <m/>
  </r>
  <r>
    <x v="65"/>
    <s v="严玲"/>
    <x v="65"/>
    <s v="031717"/>
    <m/>
    <m/>
    <m/>
    <m/>
    <m/>
    <m/>
    <m/>
    <n v="0.2"/>
    <s v="否"/>
    <s v="是"/>
    <n v="8049.9999999999991"/>
    <m/>
    <m/>
    <m/>
    <m/>
    <m/>
    <m/>
    <m/>
    <m/>
    <m/>
    <m/>
    <m/>
    <m/>
    <s v="广告营销服务成本"/>
    <s v="地产销售-华南"/>
    <m/>
    <n v="0.33834913927173271"/>
    <n v="126"/>
    <s v="线下活动（地产）"/>
    <s v="意向/渠道客户邀请"/>
    <s v="意向客户"/>
    <n v="2052"/>
    <d v="2018-03-03T00:00:00"/>
    <d v="2018-03-03T00:00:00"/>
    <s v="嘉宇博库"/>
    <m/>
    <m/>
    <n v="774.39999999999873"/>
  </r>
  <r>
    <x v="65"/>
    <s v="严玲"/>
    <x v="65"/>
    <s v=""/>
    <m/>
    <m/>
    <m/>
    <m/>
    <m/>
    <m/>
    <m/>
    <m/>
    <m/>
    <m/>
    <m/>
    <m/>
    <m/>
    <m/>
    <m/>
    <m/>
    <m/>
    <m/>
    <m/>
    <m/>
    <m/>
    <m/>
    <m/>
    <m/>
    <m/>
    <m/>
    <m/>
    <n v="121"/>
    <s v="线下活动（地产）"/>
    <s v="看房团"/>
    <s v="大巴"/>
    <n v="1527.1999999999998"/>
    <d v="2018-03-03T00:00:00"/>
    <d v="2018-03-03T00:00:00"/>
    <s v="北京切吧"/>
    <m/>
    <m/>
    <m/>
  </r>
  <r>
    <x v="65"/>
    <s v="严玲"/>
    <x v="65"/>
    <s v=""/>
    <m/>
    <m/>
    <m/>
    <m/>
    <m/>
    <m/>
    <m/>
    <m/>
    <m/>
    <m/>
    <m/>
    <m/>
    <m/>
    <m/>
    <m/>
    <m/>
    <m/>
    <m/>
    <m/>
    <m/>
    <m/>
    <m/>
    <m/>
    <m/>
    <m/>
    <m/>
    <m/>
    <n v="126"/>
    <s v="线下活动（地产）"/>
    <s v="意向/渠道客户邀请"/>
    <s v="意向客户"/>
    <n v="2160"/>
    <d v="2018-03-10T00:00:00"/>
    <d v="2018-03-10T00:00:00"/>
    <s v="嘉宇博库"/>
    <m/>
    <m/>
    <m/>
  </r>
  <r>
    <x v="65"/>
    <s v="严玲"/>
    <x v="65"/>
    <s v=""/>
    <m/>
    <m/>
    <m/>
    <m/>
    <m/>
    <m/>
    <m/>
    <m/>
    <m/>
    <m/>
    <m/>
    <m/>
    <m/>
    <m/>
    <m/>
    <m/>
    <m/>
    <m/>
    <m/>
    <m/>
    <m/>
    <m/>
    <m/>
    <m/>
    <m/>
    <m/>
    <m/>
    <n v="121"/>
    <s v="线下活动（地产）"/>
    <s v="看房团"/>
    <s v="大巴"/>
    <n v="1536.4"/>
    <d v="2018-03-10T00:00:00"/>
    <d v="2018-03-10T00:00:00"/>
    <s v="北京切吧"/>
    <m/>
    <m/>
    <m/>
  </r>
  <r>
    <x v="66"/>
    <s v="郭西哲"/>
    <x v="66"/>
    <s v="031896"/>
    <m/>
    <m/>
    <m/>
    <m/>
    <m/>
    <m/>
    <m/>
    <n v="0.18"/>
    <s v="否"/>
    <s v="是"/>
    <n v="24349"/>
    <m/>
    <m/>
    <m/>
    <m/>
    <m/>
    <m/>
    <m/>
    <m/>
    <m/>
    <m/>
    <m/>
    <m/>
    <s v="广告营销服务成本"/>
    <s v="地产销售-华北"/>
    <m/>
    <n v="0.32638464423140495"/>
    <n v="121"/>
    <s v="线下活动（地产）"/>
    <s v="看房团"/>
    <s v="大巴"/>
    <n v="1500"/>
    <d v="2018-03-17T00:00:00"/>
    <d v="2018-03-17T00:00:00"/>
    <s v="北京启程瑞通商务服务有限公司"/>
    <m/>
    <m/>
    <n v="14323"/>
  </r>
  <r>
    <x v="66"/>
    <s v="郭西哲"/>
    <x v="66"/>
    <s v=""/>
    <m/>
    <m/>
    <m/>
    <m/>
    <m/>
    <m/>
    <m/>
    <m/>
    <m/>
    <m/>
    <m/>
    <m/>
    <m/>
    <m/>
    <m/>
    <m/>
    <m/>
    <m/>
    <m/>
    <m/>
    <m/>
    <m/>
    <m/>
    <m/>
    <m/>
    <m/>
    <m/>
    <n v="126"/>
    <s v="线下活动（地产）"/>
    <s v="意向/渠道客户邀请"/>
    <s v="意向客户"/>
    <n v="1512"/>
    <d v="2018-01-01T00:00:00"/>
    <d v="2018-03-31T00:00:00"/>
    <s v="嘉宇博库"/>
    <m/>
    <m/>
    <m/>
  </r>
  <r>
    <x v="66"/>
    <s v="郭西哲"/>
    <x v="66"/>
    <s v=""/>
    <m/>
    <m/>
    <m/>
    <m/>
    <m/>
    <m/>
    <m/>
    <m/>
    <m/>
    <m/>
    <m/>
    <m/>
    <m/>
    <m/>
    <m/>
    <m/>
    <m/>
    <m/>
    <m/>
    <m/>
    <m/>
    <m/>
    <m/>
    <m/>
    <m/>
    <m/>
    <m/>
    <n v="121"/>
    <s v="线下活动（地产）"/>
    <s v="看房团"/>
    <s v="大巴"/>
    <n v="1500"/>
    <d v="2018-03-24T00:00:00"/>
    <d v="2018-03-24T00:00:00"/>
    <s v="北京启程瑞通商务服务有限公司"/>
    <m/>
    <m/>
    <m/>
  </r>
  <r>
    <x v="66"/>
    <s v="郭西哲"/>
    <x v="66"/>
    <s v=""/>
    <m/>
    <m/>
    <m/>
    <m/>
    <m/>
    <m/>
    <m/>
    <m/>
    <m/>
    <m/>
    <m/>
    <m/>
    <m/>
    <m/>
    <m/>
    <m/>
    <m/>
    <m/>
    <m/>
    <m/>
    <m/>
    <m/>
    <m/>
    <m/>
    <m/>
    <m/>
    <m/>
    <n v="126"/>
    <s v="线下活动（地产）"/>
    <s v="意向/渠道客户邀请"/>
    <s v="意向客户"/>
    <n v="1512"/>
    <d v="2018-03-24T00:00:00"/>
    <d v="2018-03-24T00:00:00"/>
    <s v="嘉宇博库"/>
    <m/>
    <m/>
    <m/>
  </r>
  <r>
    <x v="66"/>
    <s v="郭西哲"/>
    <x v="66"/>
    <s v=""/>
    <m/>
    <m/>
    <m/>
    <m/>
    <m/>
    <m/>
    <m/>
    <m/>
    <m/>
    <m/>
    <m/>
    <m/>
    <m/>
    <m/>
    <m/>
    <m/>
    <m/>
    <m/>
    <m/>
    <m/>
    <m/>
    <m/>
    <m/>
    <m/>
    <m/>
    <m/>
    <m/>
    <n v="121"/>
    <s v="线下活动（地产）"/>
    <s v="看房团"/>
    <s v="大巴"/>
    <n v="1500"/>
    <d v="2018-03-31T00:00:00"/>
    <d v="2018-03-31T00:00:00"/>
    <s v="北京启程瑞通商务服务有限公司"/>
    <m/>
    <m/>
    <m/>
  </r>
  <r>
    <x v="66"/>
    <s v="郭西哲"/>
    <x v="66"/>
    <s v=""/>
    <m/>
    <m/>
    <m/>
    <m/>
    <m/>
    <m/>
    <m/>
    <m/>
    <m/>
    <m/>
    <m/>
    <m/>
    <m/>
    <m/>
    <m/>
    <m/>
    <m/>
    <m/>
    <m/>
    <m/>
    <m/>
    <m/>
    <m/>
    <m/>
    <m/>
    <m/>
    <m/>
    <n v="126"/>
    <s v="线下活动（地产）"/>
    <s v="意向/渠道客户邀请"/>
    <s v="意向客户"/>
    <n v="1512"/>
    <d v="2018-03-31T00:00:00"/>
    <d v="2018-03-31T00:00:00"/>
    <s v="嘉宇博库"/>
    <m/>
    <m/>
    <m/>
  </r>
  <r>
    <x v="66"/>
    <s v="郭西哲"/>
    <x v="66"/>
    <s v=""/>
    <m/>
    <m/>
    <m/>
    <m/>
    <m/>
    <m/>
    <m/>
    <m/>
    <m/>
    <m/>
    <m/>
    <m/>
    <m/>
    <m/>
    <m/>
    <m/>
    <m/>
    <m/>
    <m/>
    <m/>
    <m/>
    <m/>
    <m/>
    <m/>
    <m/>
    <m/>
    <m/>
    <n v="73"/>
    <s v="线上传播（地产）"/>
    <s v="渠道电开"/>
    <s v="回访"/>
    <n v="990.00000000000011"/>
    <d v="2018-03-01T00:00:00"/>
    <d v="2018-04-30T00:00:00"/>
    <s v="渠道电开"/>
    <m/>
    <m/>
    <m/>
  </r>
  <r>
    <x v="67"/>
    <s v="严玲"/>
    <x v="67"/>
    <s v="031942"/>
    <m/>
    <m/>
    <m/>
    <m/>
    <m/>
    <m/>
    <m/>
    <n v="0.12"/>
    <s v="否"/>
    <s v="是"/>
    <n v="7404.4"/>
    <m/>
    <m/>
    <m/>
    <m/>
    <m/>
    <m/>
    <m/>
    <m/>
    <m/>
    <m/>
    <m/>
    <m/>
    <s v="广告营销服务成本"/>
    <s v="地产销售-华南"/>
    <m/>
    <n v="0.11600095704615386"/>
    <n v="110"/>
    <s v="线下活动（地产）"/>
    <s v="进驻餐点"/>
    <s v="下午茶"/>
    <n v="1724.9999999999998"/>
    <d v="2018-03-16T00:00:00"/>
    <d v="2018-03-16T00:00:00"/>
    <s v="北京切吧"/>
    <m/>
    <m/>
    <n v="420.32399999999961"/>
  </r>
  <r>
    <x v="67"/>
    <s v="严玲"/>
    <x v="67"/>
    <s v=""/>
    <m/>
    <m/>
    <m/>
    <m/>
    <m/>
    <m/>
    <m/>
    <m/>
    <m/>
    <m/>
    <m/>
    <m/>
    <m/>
    <m/>
    <m/>
    <m/>
    <m/>
    <m/>
    <m/>
    <m/>
    <m/>
    <m/>
    <m/>
    <m/>
    <m/>
    <m/>
    <m/>
    <n v="113"/>
    <s v="线下活动（地产）"/>
    <s v="进驻费"/>
    <s v="企业"/>
    <n v="540"/>
    <d v="2018-03-16T00:00:00"/>
    <d v="2018-03-16T00:00:00"/>
    <s v="嘉宇博库"/>
    <m/>
    <m/>
    <m/>
  </r>
  <r>
    <x v="67"/>
    <s v="严玲"/>
    <x v="67"/>
    <s v=""/>
    <m/>
    <m/>
    <m/>
    <m/>
    <m/>
    <m/>
    <m/>
    <m/>
    <m/>
    <m/>
    <m/>
    <m/>
    <m/>
    <m/>
    <m/>
    <m/>
    <m/>
    <m/>
    <m/>
    <m/>
    <m/>
    <m/>
    <m/>
    <m/>
    <m/>
    <m/>
    <m/>
    <n v="59"/>
    <s v="商品采购"/>
    <s v="礼品"/>
    <s v="严选礼品"/>
    <n v="230.07599999999999"/>
    <d v="2018-03-16T00:00:00"/>
    <d v="2018-03-16T00:00:00"/>
    <s v="严选凭票报销"/>
    <m/>
    <m/>
    <m/>
  </r>
  <r>
    <x v="67"/>
    <s v="严玲"/>
    <x v="67"/>
    <s v=""/>
    <m/>
    <m/>
    <m/>
    <m/>
    <m/>
    <m/>
    <m/>
    <m/>
    <m/>
    <m/>
    <m/>
    <m/>
    <m/>
    <m/>
    <m/>
    <m/>
    <m/>
    <m/>
    <m/>
    <m/>
    <m/>
    <m/>
    <m/>
    <m/>
    <m/>
    <m/>
    <m/>
    <n v="125"/>
    <s v="线下活动（地产）"/>
    <s v="意向/渠道客户邀请"/>
    <s v="渠道客户"/>
    <n v="864"/>
    <d v="2018-03-18T00:00:00"/>
    <d v="2018-03-18T00:00:00"/>
    <s v="嘉宇博库"/>
    <m/>
    <m/>
    <m/>
  </r>
  <r>
    <x v="67"/>
    <s v="严玲"/>
    <x v="67"/>
    <s v=""/>
    <m/>
    <m/>
    <m/>
    <m/>
    <m/>
    <m/>
    <m/>
    <m/>
    <m/>
    <m/>
    <m/>
    <m/>
    <m/>
    <m/>
    <m/>
    <m/>
    <m/>
    <m/>
    <m/>
    <m/>
    <m/>
    <m/>
    <m/>
    <m/>
    <m/>
    <m/>
    <m/>
    <n v="120"/>
    <s v="线下活动（地产）"/>
    <s v="看房团"/>
    <s v="餐费"/>
    <n v="1900"/>
    <d v="2018-03-18T00:00:00"/>
    <d v="2018-03-18T00:00:00"/>
    <s v="业务凭票报销"/>
    <m/>
    <m/>
    <m/>
  </r>
  <r>
    <x v="67"/>
    <s v="严玲"/>
    <x v="67"/>
    <s v=""/>
    <m/>
    <m/>
    <m/>
    <m/>
    <m/>
    <m/>
    <m/>
    <m/>
    <m/>
    <m/>
    <m/>
    <m/>
    <m/>
    <m/>
    <m/>
    <m/>
    <m/>
    <m/>
    <m/>
    <m/>
    <m/>
    <m/>
    <m/>
    <m/>
    <m/>
    <m/>
    <m/>
    <n v="121"/>
    <s v="线下活动（地产）"/>
    <s v="看房团"/>
    <s v="大巴"/>
    <n v="1724.9999999999998"/>
    <d v="2018-03-18T00:00:00"/>
    <d v="2018-03-18T00:00:00"/>
    <s v="北京切吧"/>
    <m/>
    <m/>
    <m/>
  </r>
  <r>
    <x v="68"/>
    <s v="严玲"/>
    <x v="68"/>
    <s v="031988"/>
    <m/>
    <m/>
    <m/>
    <m/>
    <m/>
    <m/>
    <m/>
    <n v="0.17"/>
    <s v="否"/>
    <s v="是"/>
    <n v="26627.5"/>
    <m/>
    <m/>
    <m/>
    <m/>
    <m/>
    <m/>
    <m/>
    <m/>
    <m/>
    <m/>
    <m/>
    <m/>
    <s v="广告营销服务成本"/>
    <s v="地产销售-华南"/>
    <m/>
    <n v="0.33962380088888894"/>
    <n v="121"/>
    <s v="线下活动（地产）"/>
    <s v="看房团"/>
    <s v="大巴"/>
    <n v="1468.55"/>
    <d v="2018-03-17T00:00:00"/>
    <d v="2018-03-17T00:00:00"/>
    <s v="北京切吧"/>
    <m/>
    <m/>
    <n v="12228.1"/>
  </r>
  <r>
    <x v="68"/>
    <s v="严玲"/>
    <x v="68"/>
    <s v=""/>
    <m/>
    <m/>
    <m/>
    <m/>
    <m/>
    <m/>
    <m/>
    <m/>
    <m/>
    <m/>
    <m/>
    <m/>
    <m/>
    <m/>
    <m/>
    <m/>
    <m/>
    <m/>
    <m/>
    <m/>
    <m/>
    <m/>
    <m/>
    <m/>
    <m/>
    <m/>
    <m/>
    <n v="126"/>
    <s v="线下活动（地产）"/>
    <s v="意向/渠道客户邀请"/>
    <s v="意向客户"/>
    <n v="972.00000000000011"/>
    <d v="2018-03-17T00:00:00"/>
    <d v="2018-03-17T00:00:00"/>
    <s v="嘉宇博库"/>
    <m/>
    <m/>
    <m/>
  </r>
  <r>
    <x v="68"/>
    <s v="严玲"/>
    <x v="68"/>
    <s v=""/>
    <m/>
    <m/>
    <m/>
    <m/>
    <m/>
    <m/>
    <m/>
    <m/>
    <m/>
    <m/>
    <m/>
    <m/>
    <m/>
    <m/>
    <m/>
    <m/>
    <m/>
    <m/>
    <m/>
    <m/>
    <m/>
    <m/>
    <m/>
    <m/>
    <m/>
    <m/>
    <m/>
    <n v="122"/>
    <s v="线下活动（地产）"/>
    <s v="看房团"/>
    <s v="中巴"/>
    <n v="1224.75"/>
    <d v="2018-03-18T00:00:00"/>
    <d v="2018-03-18T00:00:00"/>
    <s v="北京切吧"/>
    <m/>
    <m/>
    <m/>
  </r>
  <r>
    <x v="68"/>
    <s v="严玲"/>
    <x v="68"/>
    <s v=""/>
    <m/>
    <m/>
    <m/>
    <m/>
    <m/>
    <m/>
    <m/>
    <m/>
    <m/>
    <m/>
    <m/>
    <m/>
    <m/>
    <m/>
    <m/>
    <m/>
    <m/>
    <m/>
    <m/>
    <m/>
    <m/>
    <m/>
    <m/>
    <m/>
    <m/>
    <m/>
    <m/>
    <n v="126"/>
    <s v="线下活动（地产）"/>
    <s v="意向/渠道客户邀请"/>
    <s v="意向客户"/>
    <n v="950.40000000000009"/>
    <d v="2018-03-18T00:00:00"/>
    <d v="2018-03-18T00:00:00"/>
    <s v="嘉宇博库"/>
    <m/>
    <m/>
    <m/>
  </r>
  <r>
    <x v="68"/>
    <s v="严玲"/>
    <x v="68"/>
    <s v=""/>
    <m/>
    <m/>
    <m/>
    <m/>
    <m/>
    <m/>
    <m/>
    <m/>
    <m/>
    <m/>
    <m/>
    <m/>
    <m/>
    <m/>
    <m/>
    <m/>
    <m/>
    <m/>
    <m/>
    <m/>
    <m/>
    <m/>
    <m/>
    <m/>
    <m/>
    <m/>
    <m/>
    <n v="122"/>
    <s v="线下活动（地产）"/>
    <s v="看房团"/>
    <s v="中巴"/>
    <n v="1224.75"/>
    <d v="2018-03-25T00:00:00"/>
    <d v="2018-03-25T00:00:00"/>
    <s v="北京切吧"/>
    <m/>
    <m/>
    <m/>
  </r>
  <r>
    <x v="68"/>
    <s v="严玲"/>
    <x v="68"/>
    <s v=""/>
    <m/>
    <m/>
    <m/>
    <m/>
    <m/>
    <m/>
    <m/>
    <m/>
    <m/>
    <m/>
    <m/>
    <m/>
    <m/>
    <m/>
    <m/>
    <m/>
    <m/>
    <m/>
    <m/>
    <m/>
    <m/>
    <m/>
    <m/>
    <m/>
    <m/>
    <m/>
    <m/>
    <n v="126"/>
    <s v="线下活动（地产）"/>
    <s v="意向/渠道客户邀请"/>
    <s v="意向客户"/>
    <n v="891.00000000000011"/>
    <d v="2018-03-25T00:00:00"/>
    <d v="2018-03-25T00:00:00"/>
    <s v="嘉宇博库"/>
    <m/>
    <m/>
    <m/>
  </r>
  <r>
    <x v="68"/>
    <s v="严玲"/>
    <x v="68"/>
    <s v=""/>
    <m/>
    <m/>
    <m/>
    <m/>
    <m/>
    <m/>
    <m/>
    <m/>
    <m/>
    <m/>
    <m/>
    <m/>
    <m/>
    <m/>
    <m/>
    <m/>
    <m/>
    <m/>
    <m/>
    <m/>
    <m/>
    <m/>
    <m/>
    <m/>
    <m/>
    <m/>
    <m/>
    <n v="122"/>
    <s v="线下活动（地产）"/>
    <s v="看房团"/>
    <s v="中巴"/>
    <n v="1223.5999999999999"/>
    <d v="2018-04-22T00:00:00"/>
    <d v="2018-04-22T00:00:00"/>
    <s v="北京切吧"/>
    <m/>
    <m/>
    <m/>
  </r>
  <r>
    <x v="68"/>
    <s v="严玲"/>
    <x v="68"/>
    <s v=""/>
    <m/>
    <m/>
    <m/>
    <m/>
    <m/>
    <m/>
    <m/>
    <m/>
    <m/>
    <m/>
    <m/>
    <m/>
    <m/>
    <m/>
    <m/>
    <m/>
    <m/>
    <m/>
    <m/>
    <m/>
    <m/>
    <m/>
    <m/>
    <m/>
    <m/>
    <m/>
    <m/>
    <n v="126"/>
    <s v="线下活动（地产）"/>
    <s v="意向/渠道客户邀请"/>
    <s v="意向客户"/>
    <n v="882.75"/>
    <d v="2018-04-22T00:00:00"/>
    <d v="2018-04-22T00:00:00"/>
    <s v="山西转型综改示范区学府园区云茂广告中心"/>
    <m/>
    <m/>
    <m/>
  </r>
  <r>
    <x v="68"/>
    <s v="严玲"/>
    <x v="68"/>
    <s v=""/>
    <m/>
    <m/>
    <m/>
    <m/>
    <m/>
    <m/>
    <m/>
    <m/>
    <m/>
    <m/>
    <m/>
    <m/>
    <m/>
    <m/>
    <m/>
    <m/>
    <m/>
    <m/>
    <m/>
    <m/>
    <m/>
    <m/>
    <m/>
    <m/>
    <m/>
    <m/>
    <m/>
    <n v="126"/>
    <s v="线下活动（地产）"/>
    <s v="意向/渠道客户邀请"/>
    <s v="意向客户"/>
    <n v="1738.8"/>
    <d v="2018-04-14T00:00:00"/>
    <m/>
    <s v="广州迪派文化传播有限公司"/>
    <m/>
    <m/>
    <m/>
  </r>
  <r>
    <x v="68"/>
    <s v="严玲"/>
    <x v="68"/>
    <s v=""/>
    <m/>
    <m/>
    <m/>
    <m/>
    <m/>
    <m/>
    <m/>
    <m/>
    <m/>
    <m/>
    <m/>
    <m/>
    <m/>
    <m/>
    <m/>
    <m/>
    <m/>
    <m/>
    <m/>
    <m/>
    <m/>
    <m/>
    <m/>
    <m/>
    <m/>
    <m/>
    <m/>
    <n v="121"/>
    <s v="线下活动（地产）"/>
    <s v="看房团"/>
    <s v="大巴"/>
    <n v="1522.8"/>
    <d v="2018-04-19T00:00:00"/>
    <m/>
    <s v="广州迪派文化传播有限公司"/>
    <m/>
    <m/>
    <m/>
  </r>
  <r>
    <x v="68"/>
    <s v="严玲"/>
    <x v="68"/>
    <s v=""/>
    <m/>
    <m/>
    <m/>
    <m/>
    <m/>
    <m/>
    <m/>
    <m/>
    <m/>
    <m/>
    <m/>
    <m/>
    <m/>
    <m/>
    <m/>
    <m/>
    <m/>
    <m/>
    <m/>
    <m/>
    <m/>
    <m/>
    <m/>
    <m/>
    <m/>
    <m/>
    <m/>
    <n v="11"/>
    <s v="户外投放（地产）"/>
    <s v="灯箱投放"/>
    <m/>
    <n v="2300"/>
    <d v="2018-04-02T00:00:00"/>
    <d v="2018-05-01T00:00:00"/>
    <s v="广东高奇福鑫宇广告有限公司"/>
    <m/>
    <m/>
    <m/>
  </r>
  <r>
    <x v="69"/>
    <s v="严玲"/>
    <x v="69"/>
    <s v="031875"/>
    <m/>
    <m/>
    <m/>
    <m/>
    <m/>
    <m/>
    <m/>
    <n v="0.17"/>
    <s v="否"/>
    <s v="是"/>
    <n v="52925.3"/>
    <m/>
    <m/>
    <m/>
    <m/>
    <m/>
    <m/>
    <m/>
    <m/>
    <m/>
    <m/>
    <m/>
    <m/>
    <s v="广告营销服务成本"/>
    <s v="地产销售-华南"/>
    <m/>
    <n v="0.30209146821818184"/>
    <n v="121"/>
    <s v="线下活动（地产）"/>
    <s v="看房团"/>
    <s v="大巴"/>
    <n v="1576.8"/>
    <d v="2018-03-25T00:00:00"/>
    <d v="2018-03-25T00:00:00"/>
    <s v="广州迪派文化传播有限公司"/>
    <m/>
    <m/>
    <n v="8923.0000000000073"/>
  </r>
  <r>
    <x v="69"/>
    <s v="严玲"/>
    <x v="69"/>
    <s v=""/>
    <m/>
    <m/>
    <m/>
    <m/>
    <m/>
    <m/>
    <m/>
    <m/>
    <m/>
    <m/>
    <m/>
    <m/>
    <m/>
    <m/>
    <m/>
    <m/>
    <m/>
    <m/>
    <m/>
    <m/>
    <m/>
    <m/>
    <m/>
    <m/>
    <m/>
    <m/>
    <m/>
    <n v="126"/>
    <s v="线下活动（地产）"/>
    <s v="意向/渠道客户邀请"/>
    <s v="意向客户"/>
    <n v="1684.8"/>
    <d v="2018-03-24T00:00:00"/>
    <m/>
    <s v="广州迪派文化传播有限公司"/>
    <m/>
    <m/>
    <m/>
  </r>
  <r>
    <x v="69"/>
    <s v="严玲"/>
    <x v="69"/>
    <s v=""/>
    <m/>
    <m/>
    <m/>
    <m/>
    <m/>
    <m/>
    <m/>
    <m/>
    <m/>
    <m/>
    <m/>
    <m/>
    <m/>
    <m/>
    <m/>
    <m/>
    <m/>
    <m/>
    <m/>
    <m/>
    <m/>
    <m/>
    <m/>
    <m/>
    <m/>
    <m/>
    <m/>
    <n v="114"/>
    <s v="线下活动（地产）"/>
    <s v="进驻费"/>
    <s v="商超"/>
    <n v="1684.8"/>
    <d v="2018-03-31T00:00:00"/>
    <d v="2018-03-31T00:00:00"/>
    <s v="广州迪派文化传播有限公司"/>
    <m/>
    <m/>
    <m/>
  </r>
  <r>
    <x v="69"/>
    <s v="严玲"/>
    <x v="69"/>
    <s v=""/>
    <m/>
    <m/>
    <m/>
    <m/>
    <m/>
    <m/>
    <m/>
    <m/>
    <m/>
    <m/>
    <m/>
    <m/>
    <m/>
    <m/>
    <m/>
    <m/>
    <m/>
    <m/>
    <m/>
    <m/>
    <m/>
    <m/>
    <m/>
    <m/>
    <m/>
    <m/>
    <m/>
    <n v="117"/>
    <s v="线下活动（地产）"/>
    <s v="进驻费"/>
    <s v="写字楼"/>
    <n v="1468.8"/>
    <d v="2018-04-01T00:00:00"/>
    <d v="2018-04-01T00:00:00"/>
    <s v="广州迪派文化传播有限公司"/>
    <m/>
    <m/>
    <m/>
  </r>
  <r>
    <x v="69"/>
    <s v="严玲"/>
    <x v="69"/>
    <s v=""/>
    <m/>
    <m/>
    <m/>
    <m/>
    <m/>
    <m/>
    <m/>
    <m/>
    <m/>
    <m/>
    <m/>
    <m/>
    <m/>
    <m/>
    <m/>
    <m/>
    <m/>
    <m/>
    <m/>
    <m/>
    <m/>
    <m/>
    <m/>
    <m/>
    <m/>
    <m/>
    <m/>
    <n v="116"/>
    <s v="线下活动（地产）"/>
    <s v="进驻费"/>
    <s v="社区"/>
    <n v="1576.8"/>
    <d v="2018-04-14T00:00:00"/>
    <d v="2018-04-14T00:00:00"/>
    <s v="广州迪派文化传播有限公司"/>
    <m/>
    <m/>
    <m/>
  </r>
  <r>
    <x v="69"/>
    <s v="严玲"/>
    <x v="69"/>
    <s v=""/>
    <m/>
    <m/>
    <m/>
    <m/>
    <m/>
    <m/>
    <m/>
    <m/>
    <m/>
    <m/>
    <m/>
    <m/>
    <m/>
    <m/>
    <m/>
    <m/>
    <m/>
    <m/>
    <m/>
    <m/>
    <m/>
    <m/>
    <m/>
    <m/>
    <m/>
    <m/>
    <m/>
    <n v="113"/>
    <s v="线下活动（地产）"/>
    <s v="进驻费"/>
    <s v="企业"/>
    <n v="324"/>
    <d v="2018-03-22T00:00:00"/>
    <d v="2018-03-22T00:00:00"/>
    <s v="嘉宇博库"/>
    <m/>
    <m/>
    <m/>
  </r>
  <r>
    <x v="69"/>
    <s v="严玲"/>
    <x v="69"/>
    <s v=""/>
    <m/>
    <m/>
    <m/>
    <m/>
    <m/>
    <m/>
    <m/>
    <m/>
    <m/>
    <m/>
    <m/>
    <m/>
    <m/>
    <m/>
    <m/>
    <m/>
    <m/>
    <m/>
    <m/>
    <m/>
    <m/>
    <m/>
    <m/>
    <m/>
    <m/>
    <m/>
    <m/>
    <n v="113"/>
    <s v="线下活动（地产）"/>
    <s v="进驻费"/>
    <s v="企业"/>
    <n v="1150"/>
    <d v="2018-03-22T00:00:00"/>
    <d v="2018-03-22T00:00:00"/>
    <s v="北京切吧"/>
    <m/>
    <m/>
    <m/>
  </r>
  <r>
    <x v="69"/>
    <s v="严玲"/>
    <x v="69"/>
    <s v=""/>
    <m/>
    <m/>
    <m/>
    <m/>
    <m/>
    <m/>
    <m/>
    <m/>
    <m/>
    <m/>
    <m/>
    <m/>
    <m/>
    <m/>
    <m/>
    <m/>
    <m/>
    <m/>
    <m/>
    <m/>
    <m/>
    <m/>
    <m/>
    <m/>
    <m/>
    <m/>
    <m/>
    <n v="113"/>
    <s v="线下活动（地产）"/>
    <s v="进驻费"/>
    <s v="企业"/>
    <n v="324"/>
    <d v="2018-03-23T00:00:00"/>
    <d v="2018-03-23T00:00:00"/>
    <s v="嘉宇博库"/>
    <m/>
    <m/>
    <m/>
  </r>
  <r>
    <x v="69"/>
    <s v="严玲"/>
    <x v="69"/>
    <s v=""/>
    <m/>
    <m/>
    <m/>
    <m/>
    <m/>
    <m/>
    <m/>
    <m/>
    <m/>
    <m/>
    <m/>
    <m/>
    <m/>
    <m/>
    <m/>
    <m/>
    <m/>
    <m/>
    <m/>
    <m/>
    <m/>
    <m/>
    <m/>
    <m/>
    <m/>
    <m/>
    <m/>
    <n v="113"/>
    <s v="线下活动（地产）"/>
    <s v="进驻费"/>
    <s v="企业"/>
    <n v="1150"/>
    <d v="2018-03-23T00:00:00"/>
    <d v="2018-03-23T00:00:00"/>
    <s v="北京切吧"/>
    <m/>
    <m/>
    <m/>
  </r>
  <r>
    <x v="69"/>
    <s v="严玲"/>
    <x v="69"/>
    <s v=""/>
    <m/>
    <m/>
    <m/>
    <m/>
    <m/>
    <m/>
    <m/>
    <m/>
    <m/>
    <m/>
    <m/>
    <m/>
    <m/>
    <m/>
    <m/>
    <m/>
    <m/>
    <m/>
    <m/>
    <m/>
    <m/>
    <m/>
    <m/>
    <m/>
    <m/>
    <m/>
    <m/>
    <n v="99"/>
    <s v="线下活动（地产）"/>
    <s v="案场活动"/>
    <s v="咖啡品鉴"/>
    <n v="5500"/>
    <d v="2018-03-24T00:00:00"/>
    <d v="2018-03-24T00:00:00"/>
    <s v="广州百诺品牌策划有限公司"/>
    <m/>
    <m/>
    <m/>
  </r>
  <r>
    <x v="69"/>
    <s v="严玲"/>
    <x v="69"/>
    <s v=""/>
    <m/>
    <m/>
    <m/>
    <m/>
    <m/>
    <m/>
    <m/>
    <m/>
    <m/>
    <m/>
    <m/>
    <m/>
    <m/>
    <m/>
    <m/>
    <m/>
    <m/>
    <m/>
    <m/>
    <m/>
    <m/>
    <m/>
    <m/>
    <m/>
    <m/>
    <m/>
    <m/>
    <n v="11"/>
    <s v="户外投放（地产）"/>
    <s v="灯箱投放"/>
    <m/>
    <n v="9200"/>
    <d v="2018-03-24T00:00:00"/>
    <d v="2018-04-23T00:00:00"/>
    <s v="广东高奇福鑫宇广告有限公司"/>
    <m/>
    <m/>
    <m/>
  </r>
  <r>
    <x v="69"/>
    <s v="严玲"/>
    <x v="69"/>
    <s v=""/>
    <m/>
    <m/>
    <m/>
    <m/>
    <m/>
    <m/>
    <m/>
    <m/>
    <m/>
    <m/>
    <m/>
    <m/>
    <m/>
    <m/>
    <m/>
    <m/>
    <m/>
    <m/>
    <m/>
    <m/>
    <m/>
    <m/>
    <m/>
    <m/>
    <m/>
    <m/>
    <m/>
    <n v="10"/>
    <s v="户外投放（地产）"/>
    <s v="LED投放"/>
    <m/>
    <n v="2072"/>
    <d v="2018-03-24T00:00:00"/>
    <d v="2018-04-06T00:00:00"/>
    <s v="广州播了么传媒科技有限公司"/>
    <m/>
    <m/>
    <m/>
  </r>
  <r>
    <x v="69"/>
    <s v="严玲"/>
    <x v="69"/>
    <s v=""/>
    <m/>
    <m/>
    <m/>
    <m/>
    <m/>
    <m/>
    <m/>
    <m/>
    <m/>
    <m/>
    <m/>
    <m/>
    <m/>
    <m/>
    <m/>
    <m/>
    <m/>
    <m/>
    <m/>
    <m/>
    <m/>
    <m/>
    <m/>
    <m/>
    <m/>
    <m/>
    <m/>
    <n v="126"/>
    <s v="线下活动（地产）"/>
    <s v="意向/渠道客户邀请"/>
    <s v="意向客户"/>
    <n v="1890.0000000000002"/>
    <d v="2018-03-18T00:00:00"/>
    <d v="2018-03-18T00:00:00"/>
    <s v="嘉宇博库"/>
    <m/>
    <m/>
    <m/>
  </r>
  <r>
    <x v="69"/>
    <s v="严玲"/>
    <x v="69"/>
    <s v=""/>
    <m/>
    <m/>
    <m/>
    <m/>
    <m/>
    <m/>
    <m/>
    <m/>
    <m/>
    <m/>
    <m/>
    <m/>
    <m/>
    <m/>
    <m/>
    <m/>
    <m/>
    <m/>
    <m/>
    <m/>
    <m/>
    <m/>
    <m/>
    <m/>
    <m/>
    <m/>
    <m/>
    <n v="121"/>
    <s v="线下活动（地产）"/>
    <s v="看房团"/>
    <s v="大巴"/>
    <n v="1401.85"/>
    <d v="2018-03-18T00:00:00"/>
    <d v="2018-03-18T00:00:00"/>
    <s v="北京切吧"/>
    <m/>
    <m/>
    <m/>
  </r>
  <r>
    <x v="69"/>
    <s v="严玲"/>
    <x v="69"/>
    <s v=""/>
    <m/>
    <m/>
    <m/>
    <m/>
    <m/>
    <m/>
    <m/>
    <m/>
    <m/>
    <m/>
    <m/>
    <m/>
    <m/>
    <m/>
    <m/>
    <m/>
    <m/>
    <m/>
    <m/>
    <m/>
    <m/>
    <m/>
    <m/>
    <m/>
    <m/>
    <m/>
    <m/>
    <n v="126"/>
    <s v="线下活动（地产）"/>
    <s v="意向/渠道客户邀请"/>
    <s v="意向客户"/>
    <n v="1836.0000000000002"/>
    <d v="2018-03-24T00:00:00"/>
    <d v="2018-03-24T00:00:00"/>
    <s v="嘉宇博库"/>
    <m/>
    <m/>
    <m/>
  </r>
  <r>
    <x v="69"/>
    <s v="严玲"/>
    <x v="69"/>
    <s v=""/>
    <m/>
    <m/>
    <m/>
    <m/>
    <m/>
    <m/>
    <m/>
    <m/>
    <m/>
    <m/>
    <m/>
    <m/>
    <m/>
    <m/>
    <m/>
    <m/>
    <m/>
    <m/>
    <m/>
    <m/>
    <m/>
    <m/>
    <m/>
    <m/>
    <m/>
    <m/>
    <m/>
    <n v="121"/>
    <s v="线下活动（地产）"/>
    <s v="看房团"/>
    <s v="大巴"/>
    <n v="1340.9"/>
    <d v="2018-03-24T00:00:00"/>
    <d v="2018-03-24T00:00:00"/>
    <s v="北京切吧"/>
    <m/>
    <m/>
    <m/>
  </r>
  <r>
    <x v="69"/>
    <s v="严玲"/>
    <x v="69"/>
    <s v=""/>
    <m/>
    <m/>
    <m/>
    <m/>
    <m/>
    <m/>
    <m/>
    <m/>
    <m/>
    <m/>
    <m/>
    <m/>
    <m/>
    <m/>
    <m/>
    <m/>
    <m/>
    <m/>
    <m/>
    <m/>
    <m/>
    <m/>
    <m/>
    <m/>
    <m/>
    <m/>
    <m/>
    <n v="126"/>
    <s v="线下活动（地产）"/>
    <s v="意向/渠道客户邀请"/>
    <s v="意向客户"/>
    <n v="1890.0000000000002"/>
    <d v="2018-03-25T00:00:00"/>
    <d v="2018-03-25T00:00:00"/>
    <s v="嘉宇博库"/>
    <m/>
    <m/>
    <m/>
  </r>
  <r>
    <x v="69"/>
    <s v="严玲"/>
    <x v="69"/>
    <s v=""/>
    <m/>
    <m/>
    <m/>
    <m/>
    <m/>
    <m/>
    <m/>
    <m/>
    <m/>
    <m/>
    <m/>
    <m/>
    <m/>
    <m/>
    <m/>
    <m/>
    <m/>
    <m/>
    <m/>
    <m/>
    <m/>
    <m/>
    <m/>
    <m/>
    <m/>
    <m/>
    <m/>
    <n v="121"/>
    <s v="线下活动（地产）"/>
    <s v="看房团"/>
    <s v="大巴"/>
    <n v="1401.85"/>
    <d v="2018-03-25T00:00:00"/>
    <d v="2018-03-25T00:00:00"/>
    <s v="北京切吧"/>
    <m/>
    <m/>
    <m/>
  </r>
  <r>
    <x v="69"/>
    <s v="严玲"/>
    <x v="69"/>
    <s v=""/>
    <m/>
    <m/>
    <m/>
    <m/>
    <m/>
    <m/>
    <m/>
    <m/>
    <m/>
    <m/>
    <m/>
    <m/>
    <m/>
    <m/>
    <m/>
    <m/>
    <m/>
    <m/>
    <m/>
    <m/>
    <m/>
    <m/>
    <m/>
    <m/>
    <m/>
    <m/>
    <m/>
    <n v="121"/>
    <s v="线下活动（地产）"/>
    <s v="看房团"/>
    <s v="大巴"/>
    <n v="1401.85"/>
    <d v="2018-03-31T00:00:00"/>
    <d v="2018-03-31T00:00:00"/>
    <s v="北京切吧"/>
    <m/>
    <m/>
    <m/>
  </r>
  <r>
    <x v="69"/>
    <s v="严玲"/>
    <x v="69"/>
    <s v=""/>
    <m/>
    <m/>
    <m/>
    <m/>
    <m/>
    <m/>
    <m/>
    <m/>
    <m/>
    <m/>
    <m/>
    <m/>
    <m/>
    <m/>
    <m/>
    <m/>
    <m/>
    <m/>
    <m/>
    <m/>
    <m/>
    <m/>
    <m/>
    <m/>
    <m/>
    <m/>
    <m/>
    <n v="126"/>
    <s v="线下活动（地产）"/>
    <s v="意向/渠道客户邀请"/>
    <s v="意向客户"/>
    <n v="1890.0000000000002"/>
    <d v="2018-03-31T00:00:00"/>
    <d v="2018-03-31T00:00:00"/>
    <s v="嘉宇博库"/>
    <m/>
    <m/>
    <m/>
  </r>
  <r>
    <x v="69"/>
    <s v="严玲"/>
    <x v="69"/>
    <s v=""/>
    <m/>
    <m/>
    <m/>
    <m/>
    <m/>
    <m/>
    <m/>
    <m/>
    <m/>
    <m/>
    <m/>
    <m/>
    <m/>
    <m/>
    <m/>
    <m/>
    <m/>
    <m/>
    <m/>
    <m/>
    <m/>
    <m/>
    <m/>
    <m/>
    <m/>
    <m/>
    <m/>
    <n v="121"/>
    <s v="线下活动（地产）"/>
    <s v="看房团"/>
    <s v="大巴"/>
    <n v="1401.85"/>
    <d v="2018-04-01T00:00:00"/>
    <d v="2018-04-01T00:00:00"/>
    <s v="北京切吧"/>
    <m/>
    <m/>
    <m/>
  </r>
  <r>
    <x v="69"/>
    <s v="严玲"/>
    <x v="69"/>
    <s v=""/>
    <m/>
    <m/>
    <m/>
    <m/>
    <m/>
    <m/>
    <m/>
    <m/>
    <m/>
    <m/>
    <m/>
    <m/>
    <m/>
    <m/>
    <m/>
    <m/>
    <m/>
    <m/>
    <m/>
    <m/>
    <m/>
    <m/>
    <m/>
    <m/>
    <m/>
    <m/>
    <m/>
    <n v="126"/>
    <s v="线下活动（地产）"/>
    <s v="意向/渠道客户邀请"/>
    <s v="意向客户"/>
    <n v="1836.0000000000002"/>
    <d v="2018-04-01T00:00:00"/>
    <d v="2018-04-01T00:00:00"/>
    <s v="嘉宇博库"/>
    <m/>
    <m/>
    <m/>
  </r>
  <r>
    <x v="70"/>
    <s v="严玲"/>
    <x v="70"/>
    <s v="031923"/>
    <m/>
    <m/>
    <m/>
    <m/>
    <m/>
    <m/>
    <m/>
    <n v="0.2"/>
    <s v="否"/>
    <s v="是"/>
    <n v="8310"/>
    <m/>
    <m/>
    <m/>
    <m/>
    <m/>
    <m/>
    <m/>
    <m/>
    <m/>
    <m/>
    <m/>
    <m/>
    <s v="广告营销服务成本"/>
    <s v="地产销售-华南"/>
    <m/>
    <n v="0.33968347140039445"/>
    <n v="126"/>
    <s v="线下活动（地产）"/>
    <s v="意向/渠道客户邀请"/>
    <s v="意向客户"/>
    <n v="1458"/>
    <d v="2018-03-17T00:00:00"/>
    <d v="2018-03-17T00:00:00"/>
    <s v="嘉宇博库"/>
    <m/>
    <m/>
    <n v="1599.6499999999996"/>
  </r>
  <r>
    <x v="70"/>
    <s v="严玲"/>
    <x v="70"/>
    <s v=""/>
    <m/>
    <m/>
    <m/>
    <m/>
    <m/>
    <m/>
    <m/>
    <m/>
    <m/>
    <m/>
    <m/>
    <m/>
    <m/>
    <m/>
    <m/>
    <m/>
    <m/>
    <m/>
    <m/>
    <m/>
    <m/>
    <m/>
    <m/>
    <m/>
    <m/>
    <m/>
    <m/>
    <n v="121"/>
    <s v="线下活动（地产）"/>
    <s v="看房团"/>
    <s v="大巴"/>
    <n v="1559.4"/>
    <d v="2018-03-17T00:00:00"/>
    <d v="2018-03-17T00:00:00"/>
    <s v="北京切吧"/>
    <m/>
    <m/>
    <m/>
  </r>
  <r>
    <x v="70"/>
    <s v="严玲"/>
    <x v="70"/>
    <s v=""/>
    <m/>
    <m/>
    <m/>
    <m/>
    <m/>
    <m/>
    <m/>
    <m/>
    <m/>
    <m/>
    <m/>
    <m/>
    <m/>
    <m/>
    <m/>
    <m/>
    <m/>
    <m/>
    <m/>
    <m/>
    <m/>
    <m/>
    <m/>
    <m/>
    <m/>
    <m/>
    <m/>
    <n v="121"/>
    <s v="线下活动（地产）"/>
    <s v="看房团"/>
    <s v="大巴"/>
    <n v="1532.9499999999998"/>
    <d v="2018-03-25T00:00:00"/>
    <d v="2018-03-25T00:00:00"/>
    <s v="北京切吧"/>
    <m/>
    <m/>
    <m/>
  </r>
  <r>
    <x v="70"/>
    <s v="严玲"/>
    <x v="70"/>
    <s v=""/>
    <m/>
    <m/>
    <m/>
    <m/>
    <m/>
    <m/>
    <m/>
    <m/>
    <m/>
    <m/>
    <m/>
    <m/>
    <m/>
    <m/>
    <m/>
    <m/>
    <m/>
    <m/>
    <m/>
    <m/>
    <m/>
    <m/>
    <m/>
    <m/>
    <m/>
    <m/>
    <m/>
    <n v="126"/>
    <s v="线下活动（地产）"/>
    <s v="意向/渠道客户邀请"/>
    <s v="意向客户"/>
    <n v="2160"/>
    <d v="2018-03-25T00:00:00"/>
    <d v="2018-03-25T00:00:00"/>
    <s v="嘉宇博库"/>
    <m/>
    <m/>
    <m/>
  </r>
  <r>
    <x v="71"/>
    <s v="严玲"/>
    <x v="71"/>
    <s v="031976"/>
    <m/>
    <m/>
    <m/>
    <m/>
    <m/>
    <m/>
    <m/>
    <n v="0.2"/>
    <s v="否"/>
    <s v="是"/>
    <n v="3453"/>
    <m/>
    <m/>
    <m/>
    <m/>
    <m/>
    <m/>
    <m/>
    <m/>
    <m/>
    <m/>
    <m/>
    <m/>
    <s v="广告营销服务成本"/>
    <s v="地产销售-华南"/>
    <m/>
    <n v="0.34306615761135589"/>
    <n v="126"/>
    <s v="线下活动（地产）"/>
    <s v="意向/渠道客户邀请"/>
    <s v="意向客户"/>
    <n v="756"/>
    <d v="2018-03-17T00:00:00"/>
    <d v="2018-03-17T00:00:00"/>
    <s v="嘉宇博库"/>
    <m/>
    <m/>
    <n v="1123.8000000000002"/>
  </r>
  <r>
    <x v="71"/>
    <s v="严玲"/>
    <x v="71"/>
    <s v=""/>
    <m/>
    <m/>
    <m/>
    <m/>
    <m/>
    <m/>
    <m/>
    <m/>
    <m/>
    <m/>
    <m/>
    <m/>
    <m/>
    <m/>
    <m/>
    <m/>
    <m/>
    <m/>
    <m/>
    <m/>
    <m/>
    <m/>
    <m/>
    <m/>
    <m/>
    <m/>
    <m/>
    <n v="121"/>
    <s v="线下活动（地产）"/>
    <s v="看房团"/>
    <s v="大巴"/>
    <n v="1573.1999999999998"/>
    <d v="2018-03-17T00:00:00"/>
    <d v="2018-03-17T00:00:00"/>
    <s v="北京切吧"/>
    <m/>
    <m/>
    <m/>
  </r>
  <r>
    <x v="72"/>
    <s v="严玲"/>
    <x v="72"/>
    <s v="031927"/>
    <m/>
    <m/>
    <m/>
    <m/>
    <m/>
    <m/>
    <m/>
    <n v="0.2"/>
    <s v="否"/>
    <s v="是"/>
    <n v="4155"/>
    <m/>
    <m/>
    <m/>
    <m/>
    <m/>
    <m/>
    <m/>
    <m/>
    <m/>
    <m/>
    <m/>
    <m/>
    <s v="广告营销服务成本"/>
    <s v="地产销售-华南"/>
    <m/>
    <n v="0.34650633123689728"/>
    <n v="126"/>
    <s v="线下活动（地产）"/>
    <s v="意向/渠道客户邀请"/>
    <s v="意向客户"/>
    <n v="2160"/>
    <d v="2018-03-18T00:00:00"/>
    <d v="2018-03-18T00:00:00"/>
    <s v="嘉宇博库"/>
    <m/>
    <m/>
    <n v="429.84999999999991"/>
  </r>
  <r>
    <x v="72"/>
    <s v="严玲"/>
    <x v="72"/>
    <s v=""/>
    <m/>
    <m/>
    <m/>
    <m/>
    <m/>
    <m/>
    <m/>
    <m/>
    <m/>
    <m/>
    <m/>
    <m/>
    <m/>
    <m/>
    <m/>
    <m/>
    <m/>
    <m/>
    <m/>
    <m/>
    <m/>
    <m/>
    <m/>
    <m/>
    <m/>
    <m/>
    <m/>
    <n v="121"/>
    <s v="线下活动（地产）"/>
    <s v="看房团"/>
    <s v="大巴"/>
    <n v="1565.15"/>
    <d v="2018-03-18T00:00:00"/>
    <d v="2018-03-18T00:00:00"/>
    <s v="北京切吧"/>
    <m/>
    <m/>
    <m/>
  </r>
  <r>
    <x v="73"/>
    <s v="严玲"/>
    <x v="73"/>
    <s v="031985"/>
    <m/>
    <m/>
    <m/>
    <m/>
    <m/>
    <m/>
    <m/>
    <n v="0.2"/>
    <s v="否"/>
    <s v="是"/>
    <n v="10175"/>
    <m/>
    <m/>
    <m/>
    <m/>
    <m/>
    <m/>
    <m/>
    <m/>
    <m/>
    <m/>
    <m/>
    <m/>
    <s v="广告营销服务成本"/>
    <s v="地产销售-华南"/>
    <m/>
    <n v="0.34715133645546381"/>
    <n v="121"/>
    <s v="线下活动（地产）"/>
    <s v="看房团"/>
    <s v="大巴"/>
    <n v="1693.1449999999998"/>
    <d v="2018-03-24T00:00:00"/>
    <d v="2018-03-24T00:00:00"/>
    <s v="北京切吧"/>
    <m/>
    <m/>
    <n v="4118.6550000000007"/>
  </r>
  <r>
    <x v="73"/>
    <s v="严玲"/>
    <x v="73"/>
    <s v=""/>
    <m/>
    <m/>
    <m/>
    <m/>
    <m/>
    <m/>
    <m/>
    <m/>
    <m/>
    <m/>
    <m/>
    <m/>
    <m/>
    <m/>
    <m/>
    <m/>
    <m/>
    <m/>
    <m/>
    <m/>
    <m/>
    <m/>
    <m/>
    <m/>
    <m/>
    <m/>
    <m/>
    <n v="126"/>
    <s v="线下活动（地产）"/>
    <s v="意向/渠道客户邀请"/>
    <s v="意向客户"/>
    <n v="1425.6"/>
    <d v="2018-03-24T00:00:00"/>
    <d v="2018-03-24T00:00:00"/>
    <s v="嘉宇博库"/>
    <m/>
    <m/>
    <m/>
  </r>
  <r>
    <x v="73"/>
    <s v="严玲"/>
    <x v="73"/>
    <s v=""/>
    <m/>
    <m/>
    <m/>
    <m/>
    <m/>
    <m/>
    <m/>
    <m/>
    <m/>
    <m/>
    <m/>
    <m/>
    <m/>
    <m/>
    <m/>
    <m/>
    <m/>
    <m/>
    <m/>
    <m/>
    <m/>
    <m/>
    <m/>
    <m/>
    <m/>
    <m/>
    <m/>
    <n v="116"/>
    <s v="线下活动（地产）"/>
    <s v="进驻费"/>
    <s v="社区"/>
    <n v="2937.6"/>
    <d v="2018-03-17T00:00:00"/>
    <d v="2018-03-17T00:00:00"/>
    <s v="广州迪派文化传播有限公司"/>
    <m/>
    <m/>
    <m/>
  </r>
  <r>
    <x v="74"/>
    <s v="严玲"/>
    <x v="74"/>
    <s v="031481"/>
    <m/>
    <m/>
    <m/>
    <m/>
    <m/>
    <m/>
    <m/>
    <n v="0.17"/>
    <s v="否"/>
    <s v="是"/>
    <n v="10076"/>
    <m/>
    <m/>
    <m/>
    <m/>
    <m/>
    <m/>
    <m/>
    <m/>
    <m/>
    <m/>
    <m/>
    <m/>
    <s v="广告营销服务成本"/>
    <s v="地产销售-华南"/>
    <m/>
    <n v="0.27612508506666672"/>
    <n v="110"/>
    <s v="线下活动（地产）"/>
    <s v="进驻餐点"/>
    <s v="下午茶"/>
    <n v="919.99999999999989"/>
    <d v="2018-03-18T00:00:00"/>
    <d v="2018-03-18T00:00:00"/>
    <s v="北京切吧"/>
    <m/>
    <m/>
    <n v="8940"/>
  </r>
  <r>
    <x v="74"/>
    <s v="严玲"/>
    <x v="74"/>
    <s v=""/>
    <m/>
    <m/>
    <m/>
    <m/>
    <m/>
    <m/>
    <m/>
    <m/>
    <m/>
    <m/>
    <m/>
    <m/>
    <m/>
    <m/>
    <m/>
    <m/>
    <m/>
    <m/>
    <m/>
    <m/>
    <m/>
    <m/>
    <m/>
    <m/>
    <m/>
    <m/>
    <m/>
    <n v="113"/>
    <s v="线下活动（地产）"/>
    <s v="进驻费"/>
    <s v="企业"/>
    <n v="216"/>
    <d v="2018-03-18T00:00:00"/>
    <d v="2018-03-18T00:00:00"/>
    <s v="嘉宇博库"/>
    <m/>
    <m/>
    <m/>
  </r>
  <r>
    <x v="75"/>
    <s v="严玲"/>
    <x v="75"/>
    <s v="031933"/>
    <m/>
    <m/>
    <m/>
    <m/>
    <m/>
    <m/>
    <m/>
    <n v="0.17"/>
    <s v="否"/>
    <s v="是"/>
    <n v="14746"/>
    <m/>
    <m/>
    <m/>
    <m/>
    <m/>
    <m/>
    <m/>
    <m/>
    <m/>
    <m/>
    <m/>
    <m/>
    <s v="广告营销服务成本"/>
    <s v="地产销售-华南"/>
    <m/>
    <n v="0.29702988068376074"/>
    <n v="113"/>
    <s v="线下活动（地产）"/>
    <s v="进驻费"/>
    <s v="企业"/>
    <n v="756"/>
    <d v="2018-03-24T00:00:00"/>
    <d v="2018-03-24T00:00:00"/>
    <s v="嘉宇博库"/>
    <m/>
    <m/>
    <n v="7156.7"/>
  </r>
  <r>
    <x v="75"/>
    <s v="严玲"/>
    <x v="75"/>
    <s v=""/>
    <m/>
    <m/>
    <m/>
    <m/>
    <m/>
    <m/>
    <m/>
    <m/>
    <m/>
    <m/>
    <m/>
    <m/>
    <m/>
    <m/>
    <m/>
    <m/>
    <m/>
    <m/>
    <m/>
    <m/>
    <m/>
    <m/>
    <m/>
    <m/>
    <m/>
    <m/>
    <m/>
    <n v="113"/>
    <s v="线下活动（地产）"/>
    <s v="进驻费"/>
    <s v="企业"/>
    <n v="432"/>
    <d v="2018-03-28T00:00:00"/>
    <d v="2018-03-28T00:00:00"/>
    <s v="嘉宇博库"/>
    <m/>
    <m/>
    <m/>
  </r>
  <r>
    <x v="75"/>
    <s v="严玲"/>
    <x v="75"/>
    <s v=""/>
    <m/>
    <m/>
    <m/>
    <m/>
    <m/>
    <m/>
    <m/>
    <m/>
    <m/>
    <m/>
    <m/>
    <m/>
    <m/>
    <m/>
    <m/>
    <m/>
    <m/>
    <m/>
    <m/>
    <m/>
    <m/>
    <m/>
    <m/>
    <m/>
    <m/>
    <m/>
    <m/>
    <n v="110"/>
    <s v="线下活动（地产）"/>
    <s v="进驻餐点"/>
    <s v="下午茶"/>
    <n v="1380"/>
    <d v="2018-03-28T00:00:00"/>
    <d v="2018-03-28T00:00:00"/>
    <s v="北京切吧"/>
    <m/>
    <m/>
    <m/>
  </r>
  <r>
    <x v="75"/>
    <s v="严玲"/>
    <x v="75"/>
    <s v=""/>
    <m/>
    <m/>
    <m/>
    <m/>
    <m/>
    <m/>
    <m/>
    <m/>
    <m/>
    <m/>
    <m/>
    <m/>
    <m/>
    <m/>
    <m/>
    <m/>
    <m/>
    <m/>
    <m/>
    <m/>
    <m/>
    <m/>
    <m/>
    <m/>
    <m/>
    <m/>
    <m/>
    <n v="121"/>
    <s v="线下活动（地产）"/>
    <s v="看房团"/>
    <s v="大巴"/>
    <n v="1178.75"/>
    <d v="2018-03-17T00:00:00"/>
    <d v="2018-03-17T00:00:00"/>
    <s v="北京切吧"/>
    <m/>
    <m/>
    <m/>
  </r>
  <r>
    <x v="75"/>
    <s v="严玲"/>
    <x v="75"/>
    <s v=""/>
    <m/>
    <m/>
    <m/>
    <m/>
    <m/>
    <m/>
    <m/>
    <m/>
    <m/>
    <m/>
    <m/>
    <m/>
    <m/>
    <m/>
    <m/>
    <m/>
    <m/>
    <m/>
    <m/>
    <m/>
    <m/>
    <m/>
    <m/>
    <m/>
    <m/>
    <m/>
    <m/>
    <n v="126"/>
    <s v="线下活动（地产）"/>
    <s v="意向/渠道客户邀请"/>
    <s v="意向客户"/>
    <n v="1350"/>
    <d v="2018-03-17T00:00:00"/>
    <d v="2018-03-17T00:00:00"/>
    <s v="嘉宇博库"/>
    <m/>
    <m/>
    <m/>
  </r>
  <r>
    <x v="75"/>
    <s v="严玲"/>
    <x v="75"/>
    <s v=""/>
    <m/>
    <m/>
    <m/>
    <m/>
    <m/>
    <m/>
    <m/>
    <m/>
    <m/>
    <m/>
    <m/>
    <m/>
    <m/>
    <m/>
    <m/>
    <m/>
    <m/>
    <m/>
    <m/>
    <m/>
    <m/>
    <m/>
    <m/>
    <m/>
    <m/>
    <m/>
    <m/>
    <n v="121"/>
    <s v="线下活动（地产）"/>
    <s v="看房团"/>
    <s v="大巴"/>
    <n v="1279.9499999999998"/>
    <d v="2018-03-24T00:00:00"/>
    <d v="2018-03-24T00:00:00"/>
    <s v="北京切吧"/>
    <m/>
    <m/>
    <m/>
  </r>
  <r>
    <x v="75"/>
    <s v="严玲"/>
    <x v="75"/>
    <s v=""/>
    <m/>
    <m/>
    <m/>
    <m/>
    <m/>
    <m/>
    <m/>
    <m/>
    <m/>
    <m/>
    <m/>
    <m/>
    <m/>
    <m/>
    <m/>
    <m/>
    <m/>
    <m/>
    <m/>
    <m/>
    <m/>
    <m/>
    <m/>
    <m/>
    <m/>
    <m/>
    <m/>
    <n v="126"/>
    <s v="线下活动（地产）"/>
    <s v="意向/渠道客户邀请"/>
    <s v="意向客户"/>
    <n v="777.6"/>
    <d v="2018-03-24T00:00:00"/>
    <d v="2018-03-24T00:00:00"/>
    <s v="嘉宇博库"/>
    <m/>
    <m/>
    <m/>
  </r>
  <r>
    <x v="75"/>
    <s v="严玲"/>
    <x v="75"/>
    <s v=""/>
    <m/>
    <m/>
    <m/>
    <m/>
    <m/>
    <m/>
    <m/>
    <m/>
    <m/>
    <m/>
    <m/>
    <m/>
    <m/>
    <m/>
    <m/>
    <m/>
    <m/>
    <m/>
    <m/>
    <m/>
    <m/>
    <m/>
    <m/>
    <m/>
    <m/>
    <m/>
    <m/>
    <n v="120"/>
    <s v="线下活动（地产）"/>
    <s v="看房团"/>
    <s v="餐费"/>
    <n v="435"/>
    <d v="2018-03-24T00:00:00"/>
    <d v="2018-03-24T00:00:00"/>
    <s v="业务凭票报销"/>
    <m/>
    <m/>
    <m/>
  </r>
  <r>
    <x v="76"/>
    <s v="严玲"/>
    <x v="76"/>
    <s v="031785"/>
    <m/>
    <m/>
    <m/>
    <m/>
    <m/>
    <m/>
    <m/>
    <n v="0.17"/>
    <s v="否"/>
    <s v="是"/>
    <n v="4990"/>
    <m/>
    <m/>
    <m/>
    <m/>
    <m/>
    <m/>
    <m/>
    <m/>
    <m/>
    <m/>
    <m/>
    <m/>
    <s v="广告营销服务成本"/>
    <s v="地产销售-华南"/>
    <m/>
    <n v="0.27651438715131033"/>
    <n v="126"/>
    <s v="线下活动（地产）"/>
    <s v="意向/渠道客户邀请"/>
    <s v="意向客户"/>
    <n v="1080"/>
    <d v="2018-03-17T00:00:00"/>
    <d v="2018-03-17T00:00:00"/>
    <s v="嘉宇博库"/>
    <m/>
    <m/>
    <n v="285"/>
  </r>
  <r>
    <x v="76"/>
    <s v="严玲"/>
    <x v="76"/>
    <s v=""/>
    <m/>
    <m/>
    <m/>
    <m/>
    <m/>
    <m/>
    <m/>
    <m/>
    <m/>
    <m/>
    <m/>
    <m/>
    <m/>
    <m/>
    <m/>
    <m/>
    <m/>
    <m/>
    <m/>
    <m/>
    <m/>
    <m/>
    <m/>
    <m/>
    <m/>
    <m/>
    <m/>
    <n v="120"/>
    <s v="线下活动（地产）"/>
    <s v="看房团"/>
    <s v="餐费"/>
    <n v="1900"/>
    <d v="2018-03-17T00:00:00"/>
    <d v="2018-03-17T00:00:00"/>
    <s v="业务凭票报销"/>
    <m/>
    <m/>
    <m/>
  </r>
  <r>
    <x v="76"/>
    <s v="严玲"/>
    <x v="76"/>
    <s v=""/>
    <m/>
    <m/>
    <m/>
    <m/>
    <m/>
    <m/>
    <m/>
    <m/>
    <m/>
    <m/>
    <m/>
    <m/>
    <m/>
    <m/>
    <m/>
    <m/>
    <m/>
    <m/>
    <m/>
    <m/>
    <m/>
    <m/>
    <m/>
    <m/>
    <m/>
    <m/>
    <m/>
    <n v="121"/>
    <s v="线下活动（地产）"/>
    <s v="看房团"/>
    <s v="大巴"/>
    <n v="1724.9999999999998"/>
    <d v="2018-03-17T00:00:00"/>
    <d v="2018-03-17T00:00:00"/>
    <s v="北京切吧"/>
    <m/>
    <m/>
    <m/>
  </r>
  <r>
    <x v="77"/>
    <s v="郭西哲"/>
    <x v="77"/>
    <s v="032290"/>
    <m/>
    <m/>
    <m/>
    <m/>
    <m/>
    <m/>
    <m/>
    <n v="0.18"/>
    <s v="否"/>
    <s v="是"/>
    <n v="29505.4"/>
    <m/>
    <m/>
    <m/>
    <m/>
    <m/>
    <m/>
    <m/>
    <m/>
    <m/>
    <m/>
    <m/>
    <m/>
    <s v="广告营销服务成本"/>
    <s v="地产销售-华北"/>
    <m/>
    <n v="0.35600997333333328"/>
    <n v="121"/>
    <s v="线下活动（地产）"/>
    <s v="看房团"/>
    <s v="大巴"/>
    <n v="3679.9999999999995"/>
    <d v="2018-05-19T00:00:00"/>
    <d v="2018-05-19T00:00:00"/>
    <s v="北京切吧"/>
    <m/>
    <m/>
    <n v="3795.4000000000015"/>
  </r>
  <r>
    <x v="77"/>
    <s v="郭西哲"/>
    <x v="77"/>
    <s v=""/>
    <m/>
    <m/>
    <m/>
    <m/>
    <m/>
    <m/>
    <m/>
    <m/>
    <m/>
    <m/>
    <m/>
    <m/>
    <m/>
    <m/>
    <m/>
    <m/>
    <m/>
    <m/>
    <m/>
    <m/>
    <m/>
    <m/>
    <m/>
    <m/>
    <m/>
    <m/>
    <m/>
    <n v="126"/>
    <s v="线下活动（地产）"/>
    <s v="意向/渠道客户邀请"/>
    <s v="意向客户"/>
    <n v="5992"/>
    <d v="2018-05-19T00:00:00"/>
    <d v="2018-05-19T00:00:00"/>
    <s v="山西转型综改示范区学府园区云茂广告中心"/>
    <m/>
    <m/>
    <m/>
  </r>
  <r>
    <x v="77"/>
    <s v="郭西哲"/>
    <x v="77"/>
    <s v=""/>
    <m/>
    <m/>
    <m/>
    <m/>
    <m/>
    <m/>
    <m/>
    <m/>
    <m/>
    <m/>
    <m/>
    <m/>
    <m/>
    <m/>
    <m/>
    <m/>
    <m/>
    <m/>
    <m/>
    <m/>
    <m/>
    <m/>
    <m/>
    <m/>
    <m/>
    <m/>
    <m/>
    <n v="108"/>
    <s v="线下活动（地产）"/>
    <s v="案场活动"/>
    <s v="主题沙龙"/>
    <n v="1500"/>
    <d v="2018-05-19T00:00:00"/>
    <d v="2018-05-19T00:00:00"/>
    <s v="北京切吧"/>
    <m/>
    <m/>
    <m/>
  </r>
  <r>
    <x v="77"/>
    <s v="郭西哲"/>
    <x v="77"/>
    <s v=""/>
    <m/>
    <m/>
    <m/>
    <m/>
    <m/>
    <m/>
    <m/>
    <m/>
    <m/>
    <m/>
    <m/>
    <m/>
    <m/>
    <m/>
    <m/>
    <m/>
    <m/>
    <m/>
    <m/>
    <m/>
    <m/>
    <m/>
    <m/>
    <m/>
    <m/>
    <m/>
    <m/>
    <n v="73"/>
    <s v="线上传播（地产）"/>
    <s v="渠道电开"/>
    <s v="回访"/>
    <n v="11088"/>
    <d v="2018-04-01T00:00:00"/>
    <d v="2018-05-31T00:00:00"/>
    <s v="渠道电开"/>
    <m/>
    <m/>
    <m/>
  </r>
  <r>
    <x v="77"/>
    <s v="郭西哲"/>
    <x v="77"/>
    <s v=""/>
    <m/>
    <m/>
    <m/>
    <m/>
    <m/>
    <m/>
    <m/>
    <m/>
    <m/>
    <m/>
    <m/>
    <m/>
    <m/>
    <m/>
    <m/>
    <m/>
    <m/>
    <m/>
    <m/>
    <m/>
    <m/>
    <m/>
    <m/>
    <m/>
    <m/>
    <m/>
    <m/>
    <n v="113"/>
    <s v="线下活动（地产）"/>
    <s v="进驻费"/>
    <s v="企业"/>
    <n v="1724.9999999999998"/>
    <d v="2018-04-15T00:00:00"/>
    <d v="2018-04-15T00:00:00"/>
    <s v="北京切吧"/>
    <m/>
    <m/>
    <m/>
  </r>
  <r>
    <x v="77"/>
    <s v="郭西哲"/>
    <x v="77"/>
    <s v=""/>
    <m/>
    <m/>
    <m/>
    <m/>
    <m/>
    <m/>
    <m/>
    <m/>
    <m/>
    <m/>
    <m/>
    <m/>
    <m/>
    <m/>
    <m/>
    <m/>
    <m/>
    <m/>
    <m/>
    <m/>
    <m/>
    <m/>
    <m/>
    <m/>
    <m/>
    <m/>
    <m/>
    <n v="113"/>
    <s v="线下活动（地产）"/>
    <s v="进驻费"/>
    <s v="企业"/>
    <n v="1724.9999999999998"/>
    <d v="2018-06-21T00:00:00"/>
    <d v="2018-06-21T00:00:00"/>
    <s v="北京切吧"/>
    <m/>
    <m/>
    <m/>
  </r>
  <r>
    <x v="78"/>
    <s v="严玲"/>
    <x v="78"/>
    <s v="031870"/>
    <m/>
    <m/>
    <m/>
    <m/>
    <m/>
    <m/>
    <m/>
    <n v="0.2"/>
    <s v="否"/>
    <s v="是"/>
    <n v="29954"/>
    <m/>
    <m/>
    <m/>
    <m/>
    <m/>
    <m/>
    <m/>
    <m/>
    <m/>
    <m/>
    <m/>
    <m/>
    <s v="广告营销服务成本"/>
    <s v="地产销售-华南"/>
    <m/>
    <n v="0.35828467924786328"/>
    <n v="113"/>
    <s v="线下活动（地产）"/>
    <s v="进驻费"/>
    <s v="企业"/>
    <n v="1288"/>
    <d v="2018-03-23T00:00:00"/>
    <d v="2018-03-23T00:00:00"/>
    <s v="北京切吧"/>
    <m/>
    <m/>
    <n v="13415.325000000001"/>
  </r>
  <r>
    <x v="78"/>
    <s v="严玲"/>
    <x v="78"/>
    <s v=""/>
    <m/>
    <m/>
    <m/>
    <m/>
    <m/>
    <m/>
    <m/>
    <m/>
    <m/>
    <m/>
    <m/>
    <m/>
    <m/>
    <m/>
    <m/>
    <m/>
    <m/>
    <m/>
    <m/>
    <m/>
    <m/>
    <m/>
    <m/>
    <m/>
    <m/>
    <m/>
    <m/>
    <n v="113"/>
    <s v="线下活动（地产）"/>
    <s v="进驻费"/>
    <s v="企业"/>
    <n v="216"/>
    <d v="2018-03-23T00:00:00"/>
    <d v="2018-03-23T00:00:00"/>
    <s v="嘉宇博库"/>
    <m/>
    <m/>
    <m/>
  </r>
  <r>
    <x v="78"/>
    <s v="严玲"/>
    <x v="78"/>
    <s v=""/>
    <m/>
    <m/>
    <m/>
    <m/>
    <m/>
    <m/>
    <m/>
    <m/>
    <m/>
    <m/>
    <m/>
    <m/>
    <m/>
    <m/>
    <m/>
    <m/>
    <m/>
    <m/>
    <m/>
    <m/>
    <m/>
    <m/>
    <m/>
    <m/>
    <m/>
    <m/>
    <m/>
    <n v="113"/>
    <s v="线下活动（地产）"/>
    <s v="进驻费"/>
    <s v="企业"/>
    <n v="1150"/>
    <d v="2018-04-12T00:00:00"/>
    <d v="2018-04-12T00:00:00"/>
    <s v="北京切吧"/>
    <m/>
    <m/>
    <m/>
  </r>
  <r>
    <x v="78"/>
    <s v="严玲"/>
    <x v="78"/>
    <s v=""/>
    <m/>
    <m/>
    <m/>
    <m/>
    <m/>
    <m/>
    <m/>
    <m/>
    <m/>
    <m/>
    <m/>
    <m/>
    <m/>
    <m/>
    <m/>
    <m/>
    <m/>
    <m/>
    <m/>
    <m/>
    <m/>
    <m/>
    <m/>
    <m/>
    <m/>
    <m/>
    <m/>
    <n v="113"/>
    <s v="线下活动（地产）"/>
    <s v="进驻费"/>
    <s v="企业"/>
    <n v="214"/>
    <d v="2018-04-12T00:00:00"/>
    <d v="2018-04-12T00:00:00"/>
    <s v="山西转型综改示范区学府园区云茂广告中心"/>
    <m/>
    <m/>
    <m/>
  </r>
  <r>
    <x v="78"/>
    <s v="严玲"/>
    <x v="78"/>
    <s v=""/>
    <m/>
    <m/>
    <m/>
    <m/>
    <m/>
    <m/>
    <m/>
    <m/>
    <m/>
    <m/>
    <m/>
    <m/>
    <m/>
    <m/>
    <m/>
    <m/>
    <m/>
    <m/>
    <m/>
    <m/>
    <m/>
    <m/>
    <m/>
    <m/>
    <m/>
    <m/>
    <m/>
    <n v="113"/>
    <s v="线下活动（地产）"/>
    <s v="进驻费"/>
    <s v="企业"/>
    <n v="1150"/>
    <d v="2018-04-16T00:00:00"/>
    <d v="2018-04-16T00:00:00"/>
    <s v="北京切吧"/>
    <m/>
    <m/>
    <m/>
  </r>
  <r>
    <x v="78"/>
    <s v="严玲"/>
    <x v="78"/>
    <s v=""/>
    <m/>
    <m/>
    <m/>
    <m/>
    <m/>
    <m/>
    <m/>
    <m/>
    <m/>
    <m/>
    <m/>
    <m/>
    <m/>
    <m/>
    <m/>
    <m/>
    <m/>
    <m/>
    <m/>
    <m/>
    <m/>
    <m/>
    <m/>
    <m/>
    <m/>
    <m/>
    <m/>
    <n v="113"/>
    <s v="线下活动（地产）"/>
    <s v="进驻费"/>
    <s v="企业"/>
    <n v="214"/>
    <d v="2018-04-16T00:00:00"/>
    <d v="2018-04-16T00:00:00"/>
    <s v="山西转型综改示范区学府园区云茂广告中心"/>
    <m/>
    <m/>
    <m/>
  </r>
  <r>
    <x v="78"/>
    <s v="严玲"/>
    <x v="78"/>
    <s v=""/>
    <m/>
    <m/>
    <m/>
    <m/>
    <m/>
    <m/>
    <m/>
    <m/>
    <m/>
    <m/>
    <m/>
    <m/>
    <m/>
    <m/>
    <m/>
    <m/>
    <m/>
    <m/>
    <m/>
    <m/>
    <m/>
    <m/>
    <m/>
    <m/>
    <m/>
    <m/>
    <m/>
    <n v="113"/>
    <s v="线下活动（地产）"/>
    <s v="进驻费"/>
    <s v="企业"/>
    <n v="540"/>
    <d v="2018-03-28T00:00:00"/>
    <d v="2018-03-28T00:00:00"/>
    <s v="嘉宇博库"/>
    <m/>
    <m/>
    <m/>
  </r>
  <r>
    <x v="78"/>
    <s v="严玲"/>
    <x v="78"/>
    <s v=""/>
    <m/>
    <m/>
    <m/>
    <m/>
    <m/>
    <m/>
    <m/>
    <m/>
    <m/>
    <m/>
    <m/>
    <m/>
    <m/>
    <m/>
    <m/>
    <m/>
    <m/>
    <m/>
    <m/>
    <m/>
    <m/>
    <m/>
    <m/>
    <m/>
    <m/>
    <m/>
    <m/>
    <n v="110"/>
    <s v="线下活动（地产）"/>
    <s v="进驻餐点"/>
    <s v="下午茶"/>
    <n v="6899.9999999999991"/>
    <d v="2018-03-28T00:00:00"/>
    <d v="2018-03-28T00:00:00"/>
    <s v="北京切吧"/>
    <m/>
    <m/>
    <m/>
  </r>
  <r>
    <x v="78"/>
    <s v="严玲"/>
    <x v="78"/>
    <s v=""/>
    <m/>
    <m/>
    <m/>
    <m/>
    <m/>
    <m/>
    <m/>
    <m/>
    <m/>
    <m/>
    <m/>
    <m/>
    <m/>
    <m/>
    <m/>
    <m/>
    <m/>
    <m/>
    <m/>
    <m/>
    <m/>
    <m/>
    <m/>
    <m/>
    <m/>
    <m/>
    <m/>
    <n v="121"/>
    <s v="线下活动（地产）"/>
    <s v="看房团"/>
    <s v="大巴"/>
    <n v="1345.73"/>
    <d v="2018-03-24T00:00:00"/>
    <d v="2018-03-24T00:00:00"/>
    <s v="北京切吧"/>
    <m/>
    <m/>
    <m/>
  </r>
  <r>
    <x v="78"/>
    <s v="严玲"/>
    <x v="78"/>
    <s v=""/>
    <m/>
    <m/>
    <m/>
    <m/>
    <m/>
    <m/>
    <m/>
    <m/>
    <m/>
    <m/>
    <m/>
    <m/>
    <m/>
    <m/>
    <m/>
    <m/>
    <m/>
    <m/>
    <m/>
    <m/>
    <m/>
    <m/>
    <m/>
    <m/>
    <m/>
    <m/>
    <m/>
    <n v="126"/>
    <s v="线下活动（地产）"/>
    <s v="意向/渠道客户邀请"/>
    <s v="意向客户"/>
    <n v="1391"/>
    <d v="2018-03-24T00:00:00"/>
    <d v="2018-03-24T00:00:00"/>
    <s v="山西转型综改示范区学府园区云茂广告中心"/>
    <m/>
    <m/>
    <m/>
  </r>
  <r>
    <x v="78"/>
    <s v="严玲"/>
    <x v="78"/>
    <s v=""/>
    <m/>
    <m/>
    <m/>
    <m/>
    <m/>
    <m/>
    <m/>
    <m/>
    <m/>
    <m/>
    <m/>
    <m/>
    <m/>
    <m/>
    <m/>
    <m/>
    <m/>
    <m/>
    <m/>
    <m/>
    <m/>
    <m/>
    <m/>
    <m/>
    <m/>
    <m/>
    <m/>
    <n v="121"/>
    <s v="线下活动（地产）"/>
    <s v="看房团"/>
    <s v="大巴"/>
    <n v="1327.4449999999999"/>
    <d v="2018-04-14T00:00:00"/>
    <d v="2018-04-14T00:00:00"/>
    <s v="北京切吧"/>
    <m/>
    <m/>
    <m/>
  </r>
  <r>
    <x v="78"/>
    <s v="严玲"/>
    <x v="78"/>
    <s v=""/>
    <m/>
    <m/>
    <m/>
    <m/>
    <m/>
    <m/>
    <m/>
    <m/>
    <m/>
    <m/>
    <m/>
    <m/>
    <m/>
    <m/>
    <m/>
    <m/>
    <m/>
    <m/>
    <m/>
    <m/>
    <m/>
    <m/>
    <m/>
    <m/>
    <m/>
    <m/>
    <m/>
    <n v="126"/>
    <s v="线下活动（地产）"/>
    <s v="意向/渠道客户邀请"/>
    <s v="意向客户"/>
    <n v="802.5"/>
    <d v="2018-04-14T00:00:00"/>
    <d v="2018-04-14T00:00:00"/>
    <s v="山西转型综改示范区学府园区云茂广告中心"/>
    <m/>
    <m/>
    <m/>
  </r>
  <r>
    <x v="79"/>
    <s v="严玲"/>
    <x v="79"/>
    <s v="032073"/>
    <m/>
    <m/>
    <m/>
    <m/>
    <m/>
    <m/>
    <m/>
    <n v="0.17"/>
    <s v="否"/>
    <s v="是"/>
    <n v="26839.360000000001"/>
    <m/>
    <m/>
    <m/>
    <m/>
    <m/>
    <m/>
    <m/>
    <m/>
    <m/>
    <m/>
    <m/>
    <m/>
    <s v="广告营销服务成本"/>
    <s v="地产销售-华南"/>
    <m/>
    <n v="0.33644138880000002"/>
    <n v="21"/>
    <s v="明星/嘉宾邀请"/>
    <s v="嘉宾邀请"/>
    <m/>
    <n v="8640"/>
    <d v="2018-03-25T00:00:00"/>
    <d v="2018-03-25T00:00:00"/>
    <s v="嘉宇博库"/>
    <m/>
    <m/>
    <n v="4478.9599999999991"/>
  </r>
  <r>
    <x v="79"/>
    <s v="严玲"/>
    <x v="79"/>
    <s v=""/>
    <m/>
    <m/>
    <m/>
    <m/>
    <m/>
    <m/>
    <m/>
    <m/>
    <m/>
    <m/>
    <m/>
    <m/>
    <m/>
    <m/>
    <m/>
    <m/>
    <m/>
    <m/>
    <m/>
    <m/>
    <m/>
    <m/>
    <m/>
    <m/>
    <m/>
    <m/>
    <m/>
    <n v="59"/>
    <s v="商品采购"/>
    <s v="礼品"/>
    <s v="严选礼品"/>
    <n v="9234"/>
    <d v="2018-03-01T00:00:00"/>
    <d v="2018-03-01T00:00:00"/>
    <s v="严选凭票报销"/>
    <m/>
    <m/>
    <m/>
  </r>
  <r>
    <x v="79"/>
    <s v="严玲"/>
    <x v="79"/>
    <s v=""/>
    <m/>
    <m/>
    <m/>
    <m/>
    <m/>
    <m/>
    <m/>
    <m/>
    <m/>
    <m/>
    <m/>
    <m/>
    <m/>
    <m/>
    <m/>
    <m/>
    <m/>
    <m/>
    <m/>
    <m/>
    <m/>
    <m/>
    <m/>
    <m/>
    <m/>
    <m/>
    <m/>
    <n v="113"/>
    <s v="线下活动（地产）"/>
    <s v="进驻费"/>
    <s v="企业"/>
    <n v="1080"/>
    <d v="2018-03-31T00:00:00"/>
    <d v="2018-03-31T00:00:00"/>
    <s v="嘉宇博库"/>
    <m/>
    <m/>
    <m/>
  </r>
  <r>
    <x v="79"/>
    <s v="严玲"/>
    <x v="79"/>
    <s v=""/>
    <m/>
    <m/>
    <m/>
    <m/>
    <m/>
    <m/>
    <m/>
    <m/>
    <m/>
    <m/>
    <m/>
    <m/>
    <m/>
    <m/>
    <m/>
    <m/>
    <m/>
    <m/>
    <m/>
    <m/>
    <m/>
    <m/>
    <m/>
    <m/>
    <m/>
    <m/>
    <m/>
    <n v="110"/>
    <s v="线下活动（地产）"/>
    <s v="进驻餐点"/>
    <s v="下午茶"/>
    <n v="919.99999999999989"/>
    <d v="2018-03-31T00:00:00"/>
    <d v="2018-03-31T00:00:00"/>
    <s v="北京切吧"/>
    <m/>
    <m/>
    <m/>
  </r>
  <r>
    <x v="79"/>
    <s v="严玲"/>
    <x v="79"/>
    <s v=""/>
    <m/>
    <m/>
    <m/>
    <m/>
    <m/>
    <m/>
    <m/>
    <m/>
    <m/>
    <m/>
    <m/>
    <m/>
    <m/>
    <m/>
    <m/>
    <m/>
    <m/>
    <m/>
    <m/>
    <m/>
    <m/>
    <m/>
    <m/>
    <m/>
    <m/>
    <m/>
    <m/>
    <n v="10"/>
    <s v="户外投放（地产）"/>
    <s v="LED投放"/>
    <m/>
    <n v="2486.4"/>
    <d v="2018-03-31T00:00:00"/>
    <d v="2018-04-27T00:00:00"/>
    <s v="广州播了么传媒科技有限公司"/>
    <m/>
    <m/>
    <m/>
  </r>
  <r>
    <x v="80"/>
    <s v="严玲"/>
    <x v="80"/>
    <s v="031929"/>
    <m/>
    <m/>
    <m/>
    <m/>
    <m/>
    <m/>
    <m/>
    <n v="0.17"/>
    <s v="否"/>
    <s v="是"/>
    <n v="19600"/>
    <m/>
    <m/>
    <m/>
    <m/>
    <m/>
    <m/>
    <m/>
    <m/>
    <m/>
    <m/>
    <m/>
    <m/>
    <s v="广告营销服务成本"/>
    <s v="地产销售-华南"/>
    <m/>
    <n v="0.37166352751677856"/>
    <n v="125"/>
    <s v="线下活动（地产）"/>
    <s v="意向/渠道客户邀请"/>
    <s v="渠道客户"/>
    <n v="648"/>
    <d v="2018-03-31T00:00:00"/>
    <d v="2018-03-31T00:00:00"/>
    <s v="嘉宇博库"/>
    <m/>
    <m/>
    <n v="3419.1000000000004"/>
  </r>
  <r>
    <x v="80"/>
    <s v="严玲"/>
    <x v="80"/>
    <s v=""/>
    <m/>
    <m/>
    <m/>
    <m/>
    <m/>
    <m/>
    <m/>
    <m/>
    <m/>
    <m/>
    <m/>
    <m/>
    <m/>
    <m/>
    <m/>
    <m/>
    <m/>
    <m/>
    <m/>
    <m/>
    <m/>
    <m/>
    <m/>
    <m/>
    <m/>
    <m/>
    <m/>
    <n v="104"/>
    <s v="线下活动（地产）"/>
    <s v="案场活动"/>
    <s v="味央私宴"/>
    <n v="13000"/>
    <d v="2018-03-31T00:00:00"/>
    <d v="2018-03-31T00:00:00"/>
    <s v="广州迪派文化传播有限公司"/>
    <m/>
    <m/>
    <m/>
  </r>
  <r>
    <x v="80"/>
    <s v="严玲"/>
    <x v="80"/>
    <s v=""/>
    <m/>
    <m/>
    <m/>
    <m/>
    <m/>
    <m/>
    <m/>
    <m/>
    <m/>
    <m/>
    <m/>
    <m/>
    <m/>
    <m/>
    <m/>
    <m/>
    <m/>
    <m/>
    <m/>
    <m/>
    <m/>
    <m/>
    <m/>
    <m/>
    <m/>
    <m/>
    <m/>
    <n v="59"/>
    <s v="商品采购"/>
    <s v="礼品"/>
    <s v="严选礼品"/>
    <n v="592.9"/>
    <d v="2018-03-01T00:00:00"/>
    <d v="2018-03-01T00:00:00"/>
    <s v="严选凭票报销"/>
    <m/>
    <m/>
    <m/>
  </r>
  <r>
    <x v="80"/>
    <s v="严玲"/>
    <x v="80"/>
    <s v=""/>
    <m/>
    <m/>
    <m/>
    <m/>
    <m/>
    <m/>
    <m/>
    <m/>
    <m/>
    <m/>
    <m/>
    <m/>
    <m/>
    <m/>
    <m/>
    <m/>
    <m/>
    <m/>
    <m/>
    <m/>
    <m/>
    <m/>
    <m/>
    <m/>
    <m/>
    <m/>
    <m/>
    <n v="58"/>
    <s v="商品采购"/>
    <s v="礼品"/>
    <s v="味央礼品"/>
    <n v="1940"/>
    <d v="2018-03-01T00:00:00"/>
    <d v="2018-03-01T00:00:00"/>
    <s v="未央凭票报销"/>
    <m/>
    <m/>
    <m/>
  </r>
  <r>
    <x v="81"/>
    <s v="严玲"/>
    <x v="81"/>
    <s v="032463、032649"/>
    <m/>
    <m/>
    <m/>
    <m/>
    <m/>
    <m/>
    <m/>
    <n v="0.19"/>
    <s v="否"/>
    <s v="是"/>
    <n v="116650"/>
    <m/>
    <m/>
    <m/>
    <m/>
    <m/>
    <m/>
    <m/>
    <m/>
    <m/>
    <m/>
    <m/>
    <m/>
    <s v="广告营销服务成本"/>
    <s v="地产销售-华南"/>
    <m/>
    <n v="0.39008511168955234"/>
    <n v="21"/>
    <s v="明星/嘉宾邀请"/>
    <s v="嘉宾邀请"/>
    <m/>
    <n v="56000"/>
    <d v="2018-03-26T00:00:00"/>
    <d v="2018-03-26T00:00:00"/>
    <s v="北京切吧"/>
    <m/>
    <m/>
    <n v="8400"/>
  </r>
  <r>
    <x v="81"/>
    <s v="严玲"/>
    <x v="81"/>
    <s v=""/>
    <m/>
    <m/>
    <m/>
    <m/>
    <m/>
    <m/>
    <m/>
    <m/>
    <m/>
    <m/>
    <m/>
    <m/>
    <m/>
    <m/>
    <m/>
    <m/>
    <m/>
    <m/>
    <m/>
    <m/>
    <m/>
    <m/>
    <m/>
    <m/>
    <m/>
    <m/>
    <m/>
    <n v="21"/>
    <s v="明星/嘉宾邀请"/>
    <s v="嘉宾邀请"/>
    <m/>
    <n v="11500"/>
    <d v="2018-03-26T00:00:00"/>
    <d v="2018-03-26T00:00:00"/>
    <s v="北京切吧"/>
    <m/>
    <m/>
    <m/>
  </r>
  <r>
    <x v="81"/>
    <s v="严玲"/>
    <x v="81"/>
    <s v=""/>
    <m/>
    <m/>
    <m/>
    <m/>
    <m/>
    <m/>
    <m/>
    <m/>
    <m/>
    <m/>
    <m/>
    <m/>
    <m/>
    <m/>
    <m/>
    <m/>
    <m/>
    <m/>
    <m/>
    <m/>
    <m/>
    <m/>
    <m/>
    <m/>
    <m/>
    <m/>
    <m/>
    <n v="21"/>
    <s v="明星/嘉宾邀请"/>
    <s v="嘉宾邀请"/>
    <m/>
    <n v="5750"/>
    <d v="2018-03-26T00:00:00"/>
    <d v="2018-03-26T00:00:00"/>
    <s v="北京切吧"/>
    <m/>
    <m/>
    <m/>
  </r>
  <r>
    <x v="81"/>
    <s v="严玲"/>
    <x v="81"/>
    <s v=""/>
    <m/>
    <m/>
    <m/>
    <m/>
    <m/>
    <m/>
    <m/>
    <m/>
    <m/>
    <m/>
    <m/>
    <m/>
    <m/>
    <m/>
    <m/>
    <m/>
    <m/>
    <m/>
    <m/>
    <m/>
    <m/>
    <m/>
    <m/>
    <m/>
    <m/>
    <m/>
    <m/>
    <n v="85"/>
    <s v="线上素材制作"/>
    <s v="视频拍摄"/>
    <s v="公司"/>
    <n v="35000"/>
    <d v="2018-03-26T00:00:00"/>
    <d v="2018-04-30T00:00:00"/>
    <s v="北京美度文化有限公司"/>
    <m/>
    <m/>
    <m/>
  </r>
  <r>
    <x v="82"/>
    <s v="严玲"/>
    <x v="82"/>
    <s v="031986"/>
    <m/>
    <m/>
    <m/>
    <m/>
    <m/>
    <m/>
    <m/>
    <n v="0.2"/>
    <s v="否"/>
    <s v="是"/>
    <n v="4425"/>
    <m/>
    <m/>
    <m/>
    <m/>
    <m/>
    <m/>
    <m/>
    <m/>
    <m/>
    <m/>
    <m/>
    <m/>
    <s v="广告营销服务成本"/>
    <s v="地产销售-华南"/>
    <m/>
    <n v="0.30482393162393157"/>
    <n v="121"/>
    <s v="线下活动（地产）"/>
    <s v="看房团"/>
    <s v="大巴"/>
    <n v="1417.7199999999998"/>
    <d v="2018-03-24T00:00:00"/>
    <d v="2018-03-24T00:00:00"/>
    <s v="北京切吧"/>
    <m/>
    <m/>
    <n v="1047.08"/>
  </r>
  <r>
    <x v="82"/>
    <s v="严玲"/>
    <x v="82"/>
    <s v=""/>
    <m/>
    <m/>
    <m/>
    <m/>
    <m/>
    <m/>
    <m/>
    <m/>
    <m/>
    <m/>
    <m/>
    <m/>
    <m/>
    <m/>
    <m/>
    <m/>
    <m/>
    <m/>
    <m/>
    <m/>
    <m/>
    <m/>
    <m/>
    <m/>
    <m/>
    <m/>
    <m/>
    <n v="126"/>
    <s v="线下活动（地产）"/>
    <s v="意向/渠道客户邀请"/>
    <s v="意向客户"/>
    <n v="1960.2"/>
    <d v="2018-03-24T00:00:00"/>
    <d v="2018-03-24T00:00:00"/>
    <s v="嘉宇博库"/>
    <m/>
    <m/>
    <m/>
  </r>
  <r>
    <x v="83"/>
    <s v="严玲"/>
    <x v="83"/>
    <s v="032026"/>
    <m/>
    <m/>
    <m/>
    <m/>
    <m/>
    <m/>
    <m/>
    <n v="0.12"/>
    <s v="否"/>
    <s v="是"/>
    <n v="9548"/>
    <m/>
    <m/>
    <m/>
    <m/>
    <m/>
    <m/>
    <m/>
    <m/>
    <m/>
    <m/>
    <m/>
    <m/>
    <s v="广告营销服务成本"/>
    <s v="地产销售-华南"/>
    <m/>
    <n v="0.21311608686286376"/>
    <n v="126"/>
    <s v="线下活动（地产）"/>
    <s v="意向/渠道客户邀请"/>
    <s v="意向客户"/>
    <n v="864"/>
    <d v="2018-03-25T00:00:00"/>
    <d v="2018-03-25T00:00:00"/>
    <s v="嘉宇博库"/>
    <m/>
    <m/>
    <n v="578"/>
  </r>
  <r>
    <x v="83"/>
    <s v="严玲"/>
    <x v="83"/>
    <s v=""/>
    <m/>
    <m/>
    <m/>
    <m/>
    <m/>
    <m/>
    <m/>
    <m/>
    <m/>
    <m/>
    <m/>
    <m/>
    <m/>
    <m/>
    <m/>
    <m/>
    <m/>
    <m/>
    <m/>
    <m/>
    <m/>
    <m/>
    <m/>
    <m/>
    <m/>
    <m/>
    <m/>
    <n v="120"/>
    <s v="线下活动（地产）"/>
    <s v="看房团"/>
    <s v="餐费"/>
    <n v="1900"/>
    <d v="2018-03-25T00:00:00"/>
    <d v="2018-03-25T00:00:00"/>
    <s v="业务凭票报销"/>
    <m/>
    <m/>
    <m/>
  </r>
  <r>
    <x v="83"/>
    <s v="严玲"/>
    <x v="83"/>
    <s v=""/>
    <m/>
    <m/>
    <m/>
    <m/>
    <m/>
    <m/>
    <m/>
    <m/>
    <m/>
    <m/>
    <m/>
    <m/>
    <m/>
    <m/>
    <m/>
    <m/>
    <m/>
    <m/>
    <m/>
    <m/>
    <m/>
    <m/>
    <m/>
    <m/>
    <m/>
    <m/>
    <m/>
    <n v="121"/>
    <s v="线下活动（地产）"/>
    <s v="看房团"/>
    <s v="大巴"/>
    <n v="1724.9999999999998"/>
    <d v="2018-03-25T00:00:00"/>
    <d v="2018-03-25T00:00:00"/>
    <s v="北京切吧"/>
    <m/>
    <m/>
    <m/>
  </r>
  <r>
    <x v="83"/>
    <s v="严玲"/>
    <x v="83"/>
    <s v=""/>
    <m/>
    <m/>
    <m/>
    <m/>
    <m/>
    <m/>
    <m/>
    <m/>
    <m/>
    <m/>
    <m/>
    <m/>
    <m/>
    <m/>
    <m/>
    <m/>
    <m/>
    <m/>
    <m/>
    <m/>
    <m/>
    <m/>
    <m/>
    <m/>
    <m/>
    <m/>
    <m/>
    <n v="126"/>
    <s v="线下活动（地产）"/>
    <s v="意向/渠道客户邀请"/>
    <s v="意向客户"/>
    <n v="856"/>
    <d v="2018-04-22T00:00:00"/>
    <d v="2018-04-22T00:00:00"/>
    <s v="山西转型综改示范区学府园区云茂广告中心"/>
    <m/>
    <m/>
    <m/>
  </r>
  <r>
    <x v="83"/>
    <s v="严玲"/>
    <x v="83"/>
    <s v=""/>
    <m/>
    <m/>
    <m/>
    <m/>
    <m/>
    <m/>
    <m/>
    <m/>
    <m/>
    <m/>
    <m/>
    <m/>
    <m/>
    <m/>
    <m/>
    <m/>
    <m/>
    <m/>
    <m/>
    <m/>
    <m/>
    <m/>
    <m/>
    <m/>
    <m/>
    <m/>
    <m/>
    <n v="120"/>
    <s v="线下活动（地产）"/>
    <s v="看房团"/>
    <s v="餐费"/>
    <n v="1900"/>
    <d v="2018-04-22T00:00:00"/>
    <d v="2018-04-22T00:00:00"/>
    <s v="业务凭票报销"/>
    <m/>
    <m/>
    <m/>
  </r>
  <r>
    <x v="83"/>
    <s v="严玲"/>
    <x v="83"/>
    <s v=""/>
    <m/>
    <m/>
    <m/>
    <m/>
    <m/>
    <m/>
    <m/>
    <m/>
    <m/>
    <m/>
    <m/>
    <m/>
    <m/>
    <m/>
    <m/>
    <m/>
    <m/>
    <m/>
    <m/>
    <m/>
    <m/>
    <m/>
    <m/>
    <m/>
    <m/>
    <m/>
    <m/>
    <n v="121"/>
    <s v="线下活动（地产）"/>
    <s v="看房团"/>
    <s v="大巴"/>
    <n v="1724.9999999999998"/>
    <d v="2018-04-22T00:00:00"/>
    <d v="2018-04-22T00:00:00"/>
    <s v="北京切吧"/>
    <m/>
    <m/>
    <m/>
  </r>
  <r>
    <x v="84"/>
    <s v="严玲"/>
    <x v="84"/>
    <s v="031975"/>
    <m/>
    <m/>
    <m/>
    <m/>
    <m/>
    <m/>
    <m/>
    <n v="0.17"/>
    <s v="否"/>
    <s v="是"/>
    <n v="27231.5"/>
    <m/>
    <m/>
    <m/>
    <m/>
    <m/>
    <m/>
    <m/>
    <m/>
    <m/>
    <m/>
    <m/>
    <m/>
    <s v="广告营销服务成本"/>
    <s v="地产销售-华南"/>
    <m/>
    <n v="0.30635383999999999"/>
    <n v="125"/>
    <s v="线下活动（地产）"/>
    <s v="意向/渠道客户邀请"/>
    <s v="渠道客户"/>
    <n v="8560"/>
    <d v="2018-04-21T00:00:00"/>
    <d v="2018-04-21T00:00:00"/>
    <s v="山西转型综改示范区学府园区云茂广告中心"/>
    <m/>
    <m/>
    <n v="5198.4500000000007"/>
  </r>
  <r>
    <x v="84"/>
    <s v="严玲"/>
    <x v="84"/>
    <s v=""/>
    <m/>
    <m/>
    <m/>
    <m/>
    <m/>
    <m/>
    <m/>
    <m/>
    <m/>
    <m/>
    <m/>
    <m/>
    <m/>
    <m/>
    <m/>
    <m/>
    <m/>
    <m/>
    <m/>
    <m/>
    <m/>
    <m/>
    <m/>
    <m/>
    <m/>
    <m/>
    <m/>
    <n v="98"/>
    <s v="线下活动（地产）"/>
    <s v="案场活动"/>
    <s v="精致生活体验系列"/>
    <n v="8000"/>
    <d v="2018-04-21T00:00:00"/>
    <d v="2018-04-21T00:00:00"/>
    <s v="北京切吧"/>
    <m/>
    <s v="广绣"/>
    <m/>
  </r>
  <r>
    <x v="84"/>
    <s v="严玲"/>
    <x v="84"/>
    <s v=""/>
    <m/>
    <m/>
    <m/>
    <m/>
    <m/>
    <m/>
    <m/>
    <m/>
    <m/>
    <m/>
    <m/>
    <m/>
    <m/>
    <m/>
    <m/>
    <m/>
    <m/>
    <m/>
    <m/>
    <m/>
    <m/>
    <m/>
    <m/>
    <m/>
    <m/>
    <m/>
    <m/>
    <n v="126"/>
    <s v="线下活动（地产）"/>
    <s v="意向/渠道客户邀请"/>
    <s v="意向客户"/>
    <n v="1460.5500000000002"/>
    <d v="2018-04-21T00:00:00"/>
    <d v="2018-04-21T00:00:00"/>
    <s v="山西转型综改示范区学府园区云茂广告中心"/>
    <m/>
    <m/>
    <m/>
  </r>
  <r>
    <x v="84"/>
    <s v="严玲"/>
    <x v="84"/>
    <s v=""/>
    <m/>
    <m/>
    <m/>
    <m/>
    <m/>
    <m/>
    <m/>
    <m/>
    <m/>
    <m/>
    <m/>
    <m/>
    <m/>
    <m/>
    <m/>
    <m/>
    <m/>
    <m/>
    <m/>
    <m/>
    <m/>
    <m/>
    <m/>
    <m/>
    <m/>
    <m/>
    <m/>
    <n v="126"/>
    <s v="线下活动（地产）"/>
    <s v="意向/渠道客户邀请"/>
    <s v="意向客户"/>
    <n v="2086.5"/>
    <d v="2018-04-29T00:00:00"/>
    <d v="2018-04-29T00:00:00"/>
    <s v="山西转型综改示范区学府园区云茂广告中心"/>
    <m/>
    <m/>
    <m/>
  </r>
  <r>
    <x v="84"/>
    <s v="严玲"/>
    <x v="84"/>
    <s v=""/>
    <m/>
    <m/>
    <m/>
    <m/>
    <m/>
    <m/>
    <m/>
    <m/>
    <m/>
    <m/>
    <m/>
    <m/>
    <m/>
    <m/>
    <m/>
    <m/>
    <m/>
    <m/>
    <m/>
    <m/>
    <m/>
    <m/>
    <m/>
    <m/>
    <m/>
    <m/>
    <m/>
    <n v="126"/>
    <s v="线下活动（地产）"/>
    <s v="意向/渠道客户邀请"/>
    <s v="意向客户"/>
    <n v="1926"/>
    <d v="2018-05-26T00:00:00"/>
    <d v="2018-05-26T00:00:00"/>
    <s v="山西转型综改示范区学府园区云茂广告中心"/>
    <m/>
    <m/>
    <m/>
  </r>
  <r>
    <x v="85"/>
    <s v="严玲"/>
    <x v="85"/>
    <s v="032022"/>
    <m/>
    <m/>
    <m/>
    <m/>
    <m/>
    <m/>
    <m/>
    <n v="0.2"/>
    <s v="否"/>
    <s v="是"/>
    <n v="11500"/>
    <m/>
    <m/>
    <m/>
    <m/>
    <m/>
    <m/>
    <m/>
    <m/>
    <m/>
    <m/>
    <m/>
    <m/>
    <s v="广告营销服务成本"/>
    <s v="地产销售-华南"/>
    <m/>
    <n v="0.37757435897435904"/>
    <n v="116"/>
    <s v="线下活动（地产）"/>
    <s v="进驻费"/>
    <s v="社区"/>
    <n v="1414.8"/>
    <d v="2018-04-02T00:00:00"/>
    <d v="2018-04-02T00:00:00"/>
    <s v="广州迪派文化传播有限公司"/>
    <m/>
    <m/>
    <n v="5192.8"/>
  </r>
  <r>
    <x v="85"/>
    <s v="严玲"/>
    <x v="85"/>
    <s v=""/>
    <m/>
    <m/>
    <m/>
    <m/>
    <m/>
    <m/>
    <m/>
    <m/>
    <m/>
    <m/>
    <m/>
    <m/>
    <m/>
    <m/>
    <m/>
    <m/>
    <m/>
    <m/>
    <m/>
    <m/>
    <m/>
    <m/>
    <m/>
    <m/>
    <m/>
    <m/>
    <m/>
    <n v="116"/>
    <s v="线下活动（地产）"/>
    <s v="进驻费"/>
    <s v="社区"/>
    <n v="1414.8"/>
    <d v="2018-04-02T00:00:00"/>
    <d v="2018-04-02T00:00:00"/>
    <s v="广州迪派文化传播有限公司"/>
    <m/>
    <m/>
    <m/>
  </r>
  <r>
    <x v="85"/>
    <s v="严玲"/>
    <x v="85"/>
    <s v=""/>
    <m/>
    <m/>
    <m/>
    <m/>
    <m/>
    <m/>
    <m/>
    <m/>
    <m/>
    <m/>
    <m/>
    <m/>
    <m/>
    <m/>
    <m/>
    <m/>
    <m/>
    <m/>
    <m/>
    <m/>
    <m/>
    <m/>
    <m/>
    <m/>
    <m/>
    <m/>
    <m/>
    <n v="116"/>
    <s v="线下活动（地产）"/>
    <s v="进驻费"/>
    <s v="社区"/>
    <n v="1792.8"/>
    <d v="2018-04-02T00:00:00"/>
    <d v="2018-04-02T00:00:00"/>
    <s v="广州迪派文化传播有限公司"/>
    <m/>
    <m/>
    <m/>
  </r>
  <r>
    <x v="85"/>
    <s v="严玲"/>
    <x v="85"/>
    <s v=""/>
    <m/>
    <m/>
    <m/>
    <m/>
    <m/>
    <m/>
    <m/>
    <m/>
    <m/>
    <m/>
    <m/>
    <m/>
    <m/>
    <m/>
    <m/>
    <m/>
    <m/>
    <m/>
    <m/>
    <m/>
    <m/>
    <m/>
    <m/>
    <m/>
    <m/>
    <m/>
    <m/>
    <n v="116"/>
    <s v="线下活动（地产）"/>
    <s v="进驻费"/>
    <s v="社区"/>
    <n v="1684.8"/>
    <d v="2018-04-02T00:00:00"/>
    <d v="2018-04-02T00:00:00"/>
    <s v="广州迪派文化传播有限公司"/>
    <m/>
    <m/>
    <m/>
  </r>
  <r>
    <x v="86"/>
    <s v="严玲"/>
    <x v="86"/>
    <s v="031911"/>
    <m/>
    <m/>
    <m/>
    <m/>
    <m/>
    <m/>
    <m/>
    <n v="0.2"/>
    <s v="否"/>
    <s v="是"/>
    <n v="3885"/>
    <m/>
    <m/>
    <m/>
    <m/>
    <m/>
    <m/>
    <m/>
    <m/>
    <m/>
    <m/>
    <m/>
    <m/>
    <s v="广告营销服务成本"/>
    <s v="地产销售-华南"/>
    <m/>
    <n v="0.32887595218800642"/>
    <n v="126"/>
    <s v="线下活动（地产）"/>
    <s v="意向/渠道客户邀请"/>
    <s v="意向客户"/>
    <n v="2160"/>
    <d v="2018-04-07T00:00:00"/>
    <d v="2018-04-07T00:00:00"/>
    <s v="嘉宇博库"/>
    <m/>
    <m/>
    <n v="203.55000000000018"/>
  </r>
  <r>
    <x v="86"/>
    <s v="严玲"/>
    <x v="86"/>
    <s v=""/>
    <m/>
    <m/>
    <m/>
    <m/>
    <m/>
    <m/>
    <m/>
    <m/>
    <m/>
    <m/>
    <m/>
    <m/>
    <m/>
    <m/>
    <m/>
    <m/>
    <m/>
    <m/>
    <m/>
    <m/>
    <m/>
    <m/>
    <m/>
    <m/>
    <m/>
    <m/>
    <m/>
    <n v="121"/>
    <s v="线下活动（地产）"/>
    <s v="看房团"/>
    <s v="大巴"/>
    <n v="1521.4499999999998"/>
    <d v="2018-04-07T00:00:00"/>
    <d v="2018-04-07T00:00:00"/>
    <s v="北京切吧"/>
    <m/>
    <m/>
    <m/>
  </r>
  <r>
    <x v="87"/>
    <s v="严玲"/>
    <x v="87"/>
    <s v="031546"/>
    <m/>
    <m/>
    <m/>
    <m/>
    <m/>
    <m/>
    <m/>
    <n v="0.2"/>
    <s v="否"/>
    <s v="是"/>
    <n v="15541"/>
    <m/>
    <m/>
    <m/>
    <m/>
    <m/>
    <m/>
    <m/>
    <m/>
    <m/>
    <m/>
    <m/>
    <m/>
    <s v="广告营销服务成本"/>
    <s v="地产销售-华南"/>
    <m/>
    <n v="0.36307269059829056"/>
    <n v="98"/>
    <s v="线下活动（地产）"/>
    <s v="案场活动"/>
    <s v="精致生活体验系列"/>
    <n v="3968.65"/>
    <d v="2018-03-31T00:00:00"/>
    <d v="2018-03-31T00:00:00"/>
    <s v="北京切吧"/>
    <m/>
    <s v="广绣"/>
    <n v="4082.3500000000004"/>
  </r>
  <r>
    <x v="87"/>
    <s v="严玲"/>
    <x v="87"/>
    <s v=""/>
    <m/>
    <m/>
    <m/>
    <m/>
    <m/>
    <m/>
    <m/>
    <m/>
    <m/>
    <m/>
    <m/>
    <m/>
    <m/>
    <m/>
    <m/>
    <m/>
    <m/>
    <m/>
    <m/>
    <m/>
    <m/>
    <m/>
    <m/>
    <m/>
    <m/>
    <m/>
    <m/>
    <n v="125"/>
    <s v="线下活动（地产）"/>
    <s v="意向/渠道客户邀请"/>
    <s v="渠道客户"/>
    <n v="6420"/>
    <d v="2018-03-31T00:00:00"/>
    <d v="2018-03-31T00:00:00"/>
    <s v="山西转型综改示范区学府园区云茂广告中心"/>
    <m/>
    <m/>
    <m/>
  </r>
  <r>
    <x v="87"/>
    <s v="严玲"/>
    <x v="87"/>
    <s v=""/>
    <m/>
    <m/>
    <m/>
    <m/>
    <m/>
    <m/>
    <m/>
    <m/>
    <m/>
    <m/>
    <m/>
    <m/>
    <m/>
    <m/>
    <m/>
    <m/>
    <m/>
    <m/>
    <m/>
    <m/>
    <m/>
    <m/>
    <m/>
    <m/>
    <m/>
    <m/>
    <m/>
    <n v="125"/>
    <s v="线下活动（地产）"/>
    <s v="意向/渠道客户邀请"/>
    <s v="渠道客户"/>
    <n v="1070"/>
    <d v="2018-03-31T00:00:00"/>
    <d v="2018-03-31T00:00:00"/>
    <s v="山西转型综改示范区学府园区云茂广告中心"/>
    <m/>
    <m/>
    <m/>
  </r>
  <r>
    <x v="88"/>
    <s v="郭西哲"/>
    <x v="88"/>
    <s v="032408"/>
    <m/>
    <m/>
    <m/>
    <m/>
    <m/>
    <m/>
    <m/>
    <n v="0.19"/>
    <s v="否"/>
    <s v="是"/>
    <n v="41078"/>
    <m/>
    <m/>
    <m/>
    <m/>
    <m/>
    <m/>
    <m/>
    <m/>
    <m/>
    <m/>
    <m/>
    <m/>
    <s v="广告营销服务成本"/>
    <s v="地产销售-华北"/>
    <m/>
    <n v="0.34738932120330573"/>
    <n v="125"/>
    <s v="线下活动（地产）"/>
    <s v="意向/渠道客户邀请"/>
    <s v="渠道客户"/>
    <n v="2140"/>
    <d v="2018-04-14T00:00:00"/>
    <d v="2018-04-14T00:00:00"/>
    <s v="山西转型综改示范区学府园区云茂广告中心"/>
    <m/>
    <m/>
    <n v="8910"/>
  </r>
  <r>
    <x v="88"/>
    <s v="郭西哲"/>
    <x v="88"/>
    <s v=""/>
    <m/>
    <m/>
    <m/>
    <m/>
    <m/>
    <m/>
    <m/>
    <m/>
    <m/>
    <m/>
    <m/>
    <m/>
    <m/>
    <m/>
    <m/>
    <m/>
    <m/>
    <m/>
    <m/>
    <m/>
    <m/>
    <m/>
    <m/>
    <m/>
    <m/>
    <m/>
    <m/>
    <n v="96"/>
    <s v="线下活动（地产）"/>
    <s v="案场活动"/>
    <s v="瓜果采摘"/>
    <n v="3380.9999999999995"/>
    <d v="2018-04-14T00:00:00"/>
    <d v="2018-04-14T00:00:00"/>
    <s v="北京切吧"/>
    <m/>
    <m/>
    <m/>
  </r>
  <r>
    <x v="88"/>
    <s v="郭西哲"/>
    <x v="88"/>
    <s v=""/>
    <m/>
    <m/>
    <m/>
    <m/>
    <m/>
    <m/>
    <m/>
    <m/>
    <m/>
    <m/>
    <m/>
    <m/>
    <m/>
    <m/>
    <m/>
    <m/>
    <m/>
    <m/>
    <m/>
    <m/>
    <m/>
    <m/>
    <m/>
    <m/>
    <m/>
    <m/>
    <m/>
    <n v="96"/>
    <s v="线下活动（地产）"/>
    <s v="案场活动"/>
    <s v="瓜果采摘"/>
    <n v="1609.9999999999998"/>
    <d v="2018-04-14T00:00:00"/>
    <d v="2018-04-14T00:00:00"/>
    <s v="北京切吧"/>
    <m/>
    <m/>
    <m/>
  </r>
  <r>
    <x v="88"/>
    <s v="郭西哲"/>
    <x v="88"/>
    <s v=""/>
    <m/>
    <m/>
    <m/>
    <m/>
    <m/>
    <m/>
    <m/>
    <m/>
    <m/>
    <m/>
    <m/>
    <m/>
    <m/>
    <m/>
    <m/>
    <m/>
    <m/>
    <m/>
    <m/>
    <m/>
    <m/>
    <m/>
    <m/>
    <m/>
    <m/>
    <m/>
    <m/>
    <n v="98"/>
    <s v="线下活动（地产）"/>
    <s v="案场活动"/>
    <s v="精致生活体验系列"/>
    <n v="6094.9999999999991"/>
    <d v="2018-04-30T00:00:00"/>
    <d v="2018-04-30T00:00:00"/>
    <s v="北京切吧"/>
    <m/>
    <s v="美甲&amp;精油"/>
    <m/>
  </r>
  <r>
    <x v="88"/>
    <s v="郭西哲"/>
    <x v="88"/>
    <s v=""/>
    <m/>
    <m/>
    <m/>
    <m/>
    <m/>
    <m/>
    <m/>
    <m/>
    <m/>
    <m/>
    <m/>
    <m/>
    <m/>
    <m/>
    <m/>
    <m/>
    <m/>
    <m/>
    <m/>
    <m/>
    <m/>
    <m/>
    <m/>
    <m/>
    <m/>
    <m/>
    <m/>
    <n v="103"/>
    <s v="线下活动（地产）"/>
    <s v="案场活动"/>
    <s v="亲子活动"/>
    <n v="15000"/>
    <d v="2018-04-21T00:00:00"/>
    <d v="2018-04-21T00:00:00"/>
    <s v="北京中科亿天使文化传媒有限公司"/>
    <m/>
    <m/>
    <m/>
  </r>
  <r>
    <x v="88"/>
    <s v="郭西哲"/>
    <x v="88"/>
    <s v=""/>
    <m/>
    <m/>
    <m/>
    <m/>
    <m/>
    <m/>
    <m/>
    <m/>
    <m/>
    <m/>
    <m/>
    <m/>
    <m/>
    <m/>
    <m/>
    <m/>
    <m/>
    <m/>
    <m/>
    <m/>
    <m/>
    <m/>
    <m/>
    <m/>
    <m/>
    <m/>
    <m/>
    <n v="121"/>
    <s v="线下活动（地产）"/>
    <s v="看房团"/>
    <s v="大巴"/>
    <n v="1609.9999999999998"/>
    <d v="2018-04-21T00:00:00"/>
    <d v="2018-04-21T00:00:00"/>
    <s v="北京切吧"/>
    <m/>
    <m/>
    <m/>
  </r>
  <r>
    <x v="88"/>
    <s v="郭西哲"/>
    <x v="88"/>
    <s v=""/>
    <m/>
    <m/>
    <m/>
    <m/>
    <m/>
    <m/>
    <m/>
    <m/>
    <m/>
    <m/>
    <m/>
    <m/>
    <m/>
    <m/>
    <m/>
    <m/>
    <m/>
    <m/>
    <m/>
    <m/>
    <m/>
    <m/>
    <m/>
    <m/>
    <m/>
    <m/>
    <m/>
    <n v="73"/>
    <s v="线上传播（地产）"/>
    <s v="渠道电开"/>
    <s v="回访"/>
    <n v="2332"/>
    <d v="2018-04-01T00:00:00"/>
    <d v="2018-04-30T00:00:00"/>
    <s v="渠道电开"/>
    <m/>
    <m/>
    <m/>
  </r>
  <r>
    <x v="89"/>
    <s v="严玲"/>
    <x v="89"/>
    <s v="032502"/>
    <m/>
    <m/>
    <m/>
    <m/>
    <m/>
    <m/>
    <m/>
    <n v="0.17"/>
    <s v="否"/>
    <s v="是"/>
    <n v="8092.5"/>
    <m/>
    <m/>
    <m/>
    <m/>
    <m/>
    <m/>
    <m/>
    <m/>
    <m/>
    <m/>
    <m/>
    <m/>
    <s v="广告营销服务成本"/>
    <s v="地产销售-华南"/>
    <m/>
    <n v="0.31090378400000002"/>
    <n v="110"/>
    <s v="线下活动（地产）"/>
    <s v="进驻餐点"/>
    <s v="下午茶"/>
    <n v="690"/>
    <d v="2018-04-11T00:00:00"/>
    <d v="2018-04-11T00:00:00"/>
    <s v="北京切吧"/>
    <m/>
    <m/>
    <n v="5399.45"/>
  </r>
  <r>
    <x v="89"/>
    <s v="严玲"/>
    <x v="89"/>
    <s v=""/>
    <m/>
    <m/>
    <m/>
    <m/>
    <m/>
    <m/>
    <m/>
    <m/>
    <m/>
    <m/>
    <m/>
    <m/>
    <m/>
    <m/>
    <m/>
    <m/>
    <m/>
    <m/>
    <m/>
    <m/>
    <m/>
    <m/>
    <m/>
    <m/>
    <m/>
    <m/>
    <m/>
    <n v="113"/>
    <s v="线下活动（地产）"/>
    <s v="进驻费"/>
    <s v="企业"/>
    <n v="535"/>
    <d v="2018-04-11T00:00:00"/>
    <d v="2018-04-11T00:00:00"/>
    <s v="山西转型综改示范区学府园区云茂广告中心"/>
    <m/>
    <m/>
    <m/>
  </r>
  <r>
    <x v="89"/>
    <s v="严玲"/>
    <x v="89"/>
    <s v=""/>
    <m/>
    <m/>
    <m/>
    <m/>
    <m/>
    <m/>
    <m/>
    <m/>
    <m/>
    <m/>
    <m/>
    <m/>
    <m/>
    <m/>
    <m/>
    <m/>
    <m/>
    <m/>
    <m/>
    <m/>
    <m/>
    <m/>
    <m/>
    <m/>
    <m/>
    <m/>
    <m/>
    <n v="121"/>
    <s v="线下活动（地产）"/>
    <s v="看房团"/>
    <s v="大巴"/>
    <n v="781.42499999999995"/>
    <d v="2018-04-29T00:00:00"/>
    <d v="2018-04-29T00:00:00"/>
    <s v="北京切吧"/>
    <m/>
    <m/>
    <m/>
  </r>
  <r>
    <x v="89"/>
    <s v="严玲"/>
    <x v="89"/>
    <s v=""/>
    <m/>
    <m/>
    <m/>
    <m/>
    <m/>
    <m/>
    <m/>
    <m/>
    <m/>
    <m/>
    <m/>
    <m/>
    <m/>
    <m/>
    <m/>
    <m/>
    <m/>
    <m/>
    <m/>
    <m/>
    <m/>
    <m/>
    <m/>
    <m/>
    <m/>
    <m/>
    <m/>
    <n v="126"/>
    <s v="线下活动（地产）"/>
    <s v="意向/渠道客户邀请"/>
    <s v="意向客户"/>
    <n v="521.625"/>
    <d v="2018-04-29T00:00:00"/>
    <d v="2018-04-29T00:00:00"/>
    <s v="山西转型综改示范区学府园区云茂广告中心"/>
    <m/>
    <m/>
    <m/>
  </r>
  <r>
    <x v="89"/>
    <s v="严玲"/>
    <x v="89"/>
    <s v=""/>
    <m/>
    <m/>
    <m/>
    <m/>
    <m/>
    <m/>
    <m/>
    <m/>
    <m/>
    <m/>
    <m/>
    <m/>
    <m/>
    <m/>
    <m/>
    <m/>
    <m/>
    <m/>
    <m/>
    <m/>
    <m/>
    <m/>
    <m/>
    <m/>
    <m/>
    <m/>
    <m/>
    <n v="120"/>
    <s v="线下活动（地产）"/>
    <s v="看房团"/>
    <s v="餐费"/>
    <n v="165"/>
    <d v="2018-04-29T00:00:00"/>
    <d v="2018-04-29T00:00:00"/>
    <s v="业务凭票报销"/>
    <m/>
    <m/>
    <m/>
  </r>
  <r>
    <x v="90"/>
    <s v="严玲"/>
    <x v="90"/>
    <s v="031977"/>
    <m/>
    <m/>
    <m/>
    <m/>
    <m/>
    <m/>
    <m/>
    <n v="0.2"/>
    <s v="否"/>
    <s v="是"/>
    <n v="4730"/>
    <m/>
    <m/>
    <m/>
    <m/>
    <m/>
    <m/>
    <m/>
    <m/>
    <m/>
    <m/>
    <m/>
    <m/>
    <s v="广告营销服务成本"/>
    <s v="地产销售-华南"/>
    <m/>
    <n v="0.33744307692307696"/>
    <n v="121"/>
    <s v="线下活动（地产）"/>
    <s v="看房团"/>
    <s v="大巴"/>
    <n v="2236.75"/>
    <d v="2018-04-14T00:00:00"/>
    <d v="2018-04-14T00:00:00"/>
    <s v="北京切吧"/>
    <m/>
    <m/>
    <n v="834.75"/>
  </r>
  <r>
    <x v="90"/>
    <s v="严玲"/>
    <x v="90"/>
    <s v=""/>
    <m/>
    <m/>
    <m/>
    <m/>
    <m/>
    <m/>
    <m/>
    <m/>
    <m/>
    <m/>
    <m/>
    <m/>
    <m/>
    <m/>
    <m/>
    <m/>
    <m/>
    <m/>
    <m/>
    <m/>
    <m/>
    <m/>
    <m/>
    <m/>
    <m/>
    <m/>
    <m/>
    <n v="126"/>
    <s v="线下活动（地产）"/>
    <s v="意向/渠道客户邀请"/>
    <s v="意向客户"/>
    <n v="1658.5"/>
    <d v="2018-04-14T00:00:00"/>
    <d v="2018-04-14T00:00:00"/>
    <s v="山西转型综改示范区学府园区云茂广告中心"/>
    <m/>
    <m/>
    <m/>
  </r>
  <r>
    <x v="91"/>
    <s v="严玲"/>
    <x v="91"/>
    <s v="032449"/>
    <m/>
    <m/>
    <m/>
    <m/>
    <m/>
    <m/>
    <m/>
    <n v="0.17"/>
    <s v="否"/>
    <s v="是"/>
    <n v="18322"/>
    <m/>
    <m/>
    <m/>
    <m/>
    <m/>
    <m/>
    <m/>
    <m/>
    <m/>
    <m/>
    <m/>
    <m/>
    <s v="广告营销服务成本"/>
    <s v="地产销售-华南"/>
    <m/>
    <n v="0.34378031999999997"/>
    <n v="98"/>
    <s v="线下活动（地产）"/>
    <s v="案场活动"/>
    <s v="精致生活体验系列"/>
    <n v="9261"/>
    <d v="2018-05-06T00:00:00"/>
    <d v="2018-05-06T00:00:00"/>
    <s v="中山华际天创文化传媒有限公司"/>
    <m/>
    <m/>
    <n v="1610.4500000000007"/>
  </r>
  <r>
    <x v="91"/>
    <s v="严玲"/>
    <x v="91"/>
    <s v=""/>
    <m/>
    <m/>
    <m/>
    <m/>
    <m/>
    <m/>
    <m/>
    <m/>
    <m/>
    <m/>
    <m/>
    <m/>
    <m/>
    <m/>
    <m/>
    <m/>
    <m/>
    <m/>
    <m/>
    <m/>
    <m/>
    <m/>
    <m/>
    <m/>
    <m/>
    <m/>
    <m/>
    <n v="121"/>
    <s v="线下活动（地产）"/>
    <s v="看房团"/>
    <s v="大巴"/>
    <n v="1270.75"/>
    <d v="2018-05-06T00:00:00"/>
    <d v="2018-05-06T00:00:00"/>
    <s v="北京切吧"/>
    <m/>
    <m/>
    <m/>
  </r>
  <r>
    <x v="91"/>
    <s v="严玲"/>
    <x v="91"/>
    <s v=""/>
    <m/>
    <m/>
    <m/>
    <m/>
    <m/>
    <m/>
    <m/>
    <m/>
    <m/>
    <m/>
    <m/>
    <m/>
    <m/>
    <m/>
    <m/>
    <m/>
    <m/>
    <m/>
    <m/>
    <m/>
    <m/>
    <m/>
    <m/>
    <m/>
    <m/>
    <m/>
    <m/>
    <n v="126"/>
    <s v="线下活动（地产）"/>
    <s v="意向/渠道客户邀请"/>
    <s v="意向客户"/>
    <n v="1043.25"/>
    <d v="2018-05-06T00:00:00"/>
    <d v="2018-05-06T00:00:00"/>
    <s v="山西转型综改示范区学府园区云茂广告中心"/>
    <m/>
    <m/>
    <m/>
  </r>
  <r>
    <x v="91"/>
    <s v="严玲"/>
    <x v="91"/>
    <s v=""/>
    <m/>
    <m/>
    <m/>
    <m/>
    <m/>
    <m/>
    <m/>
    <m/>
    <m/>
    <m/>
    <m/>
    <m/>
    <m/>
    <m/>
    <m/>
    <m/>
    <m/>
    <m/>
    <m/>
    <m/>
    <m/>
    <m/>
    <m/>
    <m/>
    <m/>
    <m/>
    <m/>
    <n v="122"/>
    <s v="线下活动（地产）"/>
    <s v="看房团"/>
    <s v="中巴"/>
    <n v="1250.05"/>
    <d v="2018-04-14T00:00:00"/>
    <d v="2018-04-14T00:00:00"/>
    <s v="北京切吧"/>
    <m/>
    <m/>
    <m/>
  </r>
  <r>
    <x v="91"/>
    <s v="严玲"/>
    <x v="91"/>
    <s v=""/>
    <m/>
    <m/>
    <m/>
    <m/>
    <m/>
    <m/>
    <m/>
    <m/>
    <m/>
    <m/>
    <m/>
    <m/>
    <m/>
    <m/>
    <m/>
    <m/>
    <m/>
    <m/>
    <m/>
    <m/>
    <m/>
    <m/>
    <m/>
    <m/>
    <m/>
    <m/>
    <m/>
    <n v="126"/>
    <s v="线下活动（地产）"/>
    <s v="意向/渠道客户邀请"/>
    <s v="意向客户"/>
    <n v="1284"/>
    <d v="2018-04-14T00:00:00"/>
    <d v="2018-04-14T00:00:00"/>
    <s v="山西转型综改示范区学府园区云茂广告中心"/>
    <m/>
    <m/>
    <m/>
  </r>
  <r>
    <x v="91"/>
    <s v="严玲"/>
    <x v="91"/>
    <s v=""/>
    <m/>
    <m/>
    <m/>
    <m/>
    <m/>
    <m/>
    <m/>
    <m/>
    <m/>
    <m/>
    <m/>
    <m/>
    <m/>
    <m/>
    <m/>
    <m/>
    <m/>
    <m/>
    <m/>
    <m/>
    <m/>
    <m/>
    <m/>
    <m/>
    <m/>
    <m/>
    <m/>
    <n v="122"/>
    <s v="线下活动（地产）"/>
    <s v="看房团"/>
    <s v="中巴"/>
    <n v="1265"/>
    <d v="2018-04-21T00:00:00"/>
    <d v="2018-04-21T00:00:00"/>
    <s v="北京切吧"/>
    <m/>
    <m/>
    <m/>
  </r>
  <r>
    <x v="91"/>
    <s v="严玲"/>
    <x v="91"/>
    <s v=""/>
    <m/>
    <m/>
    <m/>
    <m/>
    <m/>
    <m/>
    <m/>
    <m/>
    <m/>
    <m/>
    <m/>
    <m/>
    <m/>
    <m/>
    <m/>
    <m/>
    <m/>
    <m/>
    <m/>
    <m/>
    <m/>
    <m/>
    <m/>
    <m/>
    <m/>
    <m/>
    <m/>
    <n v="126"/>
    <s v="线下活动（地产）"/>
    <s v="意向/渠道客户邀请"/>
    <s v="意向客户"/>
    <n v="1337.5"/>
    <d v="2018-04-21T00:00:00"/>
    <d v="2018-04-21T00:00:00"/>
    <s v="山西转型综改示范区学府园区云茂广告中心"/>
    <m/>
    <m/>
    <m/>
  </r>
  <r>
    <x v="92"/>
    <s v="严玲"/>
    <x v="92"/>
    <s v="032209"/>
    <m/>
    <m/>
    <m/>
    <m/>
    <m/>
    <m/>
    <m/>
    <n v="0.2"/>
    <s v="否"/>
    <s v="是"/>
    <n v="22477"/>
    <m/>
    <m/>
    <m/>
    <m/>
    <m/>
    <m/>
    <m/>
    <m/>
    <m/>
    <m/>
    <m/>
    <m/>
    <s v="广告营销服务成本"/>
    <s v="地产销售-华南"/>
    <m/>
    <n v="0.37404182070731318"/>
    <n v="121"/>
    <s v="线下活动（地产）"/>
    <s v="看房团"/>
    <s v="大巴"/>
    <n v="1277.6499999999999"/>
    <d v="2018-04-15T00:00:00"/>
    <d v="2018-04-15T00:00:00"/>
    <s v="北京切吧"/>
    <m/>
    <m/>
    <n v="3896.6000000000022"/>
  </r>
  <r>
    <x v="92"/>
    <s v="严玲"/>
    <x v="92"/>
    <s v=""/>
    <m/>
    <m/>
    <m/>
    <m/>
    <m/>
    <m/>
    <m/>
    <m/>
    <m/>
    <m/>
    <m/>
    <m/>
    <m/>
    <m/>
    <m/>
    <m/>
    <m/>
    <m/>
    <m/>
    <m/>
    <m/>
    <m/>
    <m/>
    <m/>
    <m/>
    <m/>
    <m/>
    <n v="126"/>
    <s v="线下活动（地产）"/>
    <s v="意向/渠道客户邀请"/>
    <s v="意向客户"/>
    <n v="1647.8000000000002"/>
    <d v="2018-04-15T00:00:00"/>
    <d v="2018-04-15T00:00:00"/>
    <s v="山西转型综改示范区学府园区云茂广告中心"/>
    <m/>
    <m/>
    <m/>
  </r>
  <r>
    <x v="92"/>
    <s v="严玲"/>
    <x v="92"/>
    <s v=""/>
    <m/>
    <m/>
    <m/>
    <m/>
    <m/>
    <m/>
    <m/>
    <m/>
    <m/>
    <m/>
    <m/>
    <m/>
    <m/>
    <m/>
    <m/>
    <m/>
    <m/>
    <m/>
    <m/>
    <m/>
    <m/>
    <m/>
    <m/>
    <m/>
    <m/>
    <m/>
    <m/>
    <n v="121"/>
    <s v="线下活动（地产）"/>
    <s v="看房团"/>
    <s v="大巴"/>
    <n v="1277.6499999999999"/>
    <d v="2018-04-15T00:00:00"/>
    <d v="2018-04-15T00:00:00"/>
    <s v="北京切吧"/>
    <m/>
    <m/>
    <m/>
  </r>
  <r>
    <x v="92"/>
    <s v="严玲"/>
    <x v="92"/>
    <s v=""/>
    <m/>
    <m/>
    <m/>
    <m/>
    <m/>
    <m/>
    <m/>
    <m/>
    <m/>
    <m/>
    <m/>
    <m/>
    <m/>
    <m/>
    <m/>
    <m/>
    <m/>
    <m/>
    <m/>
    <m/>
    <m/>
    <m/>
    <m/>
    <m/>
    <m/>
    <m/>
    <m/>
    <n v="126"/>
    <s v="线下活动（地产）"/>
    <s v="意向/渠道客户邀请"/>
    <s v="意向客户"/>
    <n v="1765.5"/>
    <d v="2018-04-15T00:00:00"/>
    <d v="2018-04-15T00:00:00"/>
    <s v="山西转型综改示范区学府园区云茂广告中心"/>
    <m/>
    <m/>
    <m/>
  </r>
  <r>
    <x v="92"/>
    <s v="严玲"/>
    <x v="92"/>
    <s v=""/>
    <m/>
    <m/>
    <m/>
    <m/>
    <m/>
    <m/>
    <m/>
    <m/>
    <m/>
    <m/>
    <m/>
    <m/>
    <m/>
    <m/>
    <m/>
    <m/>
    <m/>
    <m/>
    <m/>
    <m/>
    <m/>
    <m/>
    <m/>
    <m/>
    <m/>
    <m/>
    <m/>
    <n v="113"/>
    <s v="线下活动（地产）"/>
    <s v="进驻费"/>
    <s v="企业"/>
    <n v="1070"/>
    <d v="2018-05-04T00:00:00"/>
    <d v="2018-05-04T00:00:00"/>
    <s v="山西转型综改示范区学府园区云茂广告中心"/>
    <m/>
    <m/>
    <m/>
  </r>
  <r>
    <x v="92"/>
    <s v="严玲"/>
    <x v="92"/>
    <s v=""/>
    <m/>
    <m/>
    <m/>
    <m/>
    <m/>
    <m/>
    <m/>
    <m/>
    <m/>
    <m/>
    <m/>
    <m/>
    <m/>
    <m/>
    <m/>
    <m/>
    <m/>
    <m/>
    <m/>
    <m/>
    <m/>
    <m/>
    <m/>
    <m/>
    <m/>
    <m/>
    <m/>
    <n v="111"/>
    <s v="线下活动（地产）"/>
    <s v="进驻餐点"/>
    <s v="早餐"/>
    <n v="736"/>
    <d v="2018-05-04T00:00:00"/>
    <d v="2018-05-04T00:00:00"/>
    <s v="北京切吧"/>
    <m/>
    <m/>
    <m/>
  </r>
  <r>
    <x v="92"/>
    <s v="严玲"/>
    <x v="92"/>
    <s v=""/>
    <m/>
    <m/>
    <m/>
    <m/>
    <m/>
    <m/>
    <m/>
    <m/>
    <m/>
    <m/>
    <m/>
    <m/>
    <m/>
    <m/>
    <m/>
    <m/>
    <m/>
    <m/>
    <m/>
    <m/>
    <m/>
    <m/>
    <m/>
    <m/>
    <m/>
    <m/>
    <m/>
    <n v="113"/>
    <s v="线下活动（地产）"/>
    <s v="进驻费"/>
    <s v="企业"/>
    <n v="856"/>
    <d v="2018-05-17T00:00:00"/>
    <d v="2018-05-17T00:00:00"/>
    <s v="山西转型综改示范区学府园区云茂广告中心"/>
    <m/>
    <m/>
    <m/>
  </r>
  <r>
    <x v="92"/>
    <s v="严玲"/>
    <x v="92"/>
    <s v=""/>
    <m/>
    <m/>
    <m/>
    <m/>
    <m/>
    <m/>
    <m/>
    <m/>
    <m/>
    <m/>
    <m/>
    <m/>
    <m/>
    <m/>
    <m/>
    <m/>
    <m/>
    <m/>
    <m/>
    <m/>
    <m/>
    <m/>
    <m/>
    <m/>
    <m/>
    <m/>
    <m/>
    <n v="110"/>
    <s v="线下活动（地产）"/>
    <s v="进驻餐点"/>
    <s v="下午茶"/>
    <n v="542.79999999999995"/>
    <d v="2018-05-17T00:00:00"/>
    <d v="2018-05-17T00:00:00"/>
    <s v="北京切吧"/>
    <m/>
    <m/>
    <m/>
  </r>
  <r>
    <x v="92"/>
    <s v="严玲"/>
    <x v="92"/>
    <s v=""/>
    <m/>
    <m/>
    <m/>
    <m/>
    <m/>
    <m/>
    <m/>
    <m/>
    <m/>
    <m/>
    <m/>
    <m/>
    <m/>
    <m/>
    <m/>
    <m/>
    <m/>
    <m/>
    <m/>
    <m/>
    <m/>
    <m/>
    <m/>
    <m/>
    <m/>
    <m/>
    <m/>
    <n v="116"/>
    <s v="线下活动（地产）"/>
    <s v="进驻费"/>
    <s v="社区"/>
    <n v="1630"/>
    <d v="2018-04-14T00:00:00"/>
    <d v="2018-04-14T00:00:00"/>
    <s v="广州迪派文化传播有限公司"/>
    <m/>
    <m/>
    <m/>
  </r>
  <r>
    <x v="92"/>
    <s v="严玲"/>
    <x v="92"/>
    <s v=""/>
    <m/>
    <m/>
    <m/>
    <m/>
    <m/>
    <m/>
    <m/>
    <m/>
    <m/>
    <m/>
    <m/>
    <m/>
    <m/>
    <m/>
    <m/>
    <m/>
    <m/>
    <m/>
    <m/>
    <m/>
    <m/>
    <m/>
    <m/>
    <m/>
    <m/>
    <m/>
    <m/>
    <n v="116"/>
    <s v="线下活动（地产）"/>
    <s v="进驻费"/>
    <s v="社区"/>
    <n v="1460"/>
    <d v="2018-04-15T00:00:00"/>
    <d v="2018-04-15T00:00:00"/>
    <s v="广州迪派文化传播有限公司"/>
    <m/>
    <m/>
    <m/>
  </r>
  <r>
    <x v="92"/>
    <s v="严玲"/>
    <x v="92"/>
    <s v=""/>
    <m/>
    <m/>
    <m/>
    <m/>
    <m/>
    <m/>
    <m/>
    <m/>
    <m/>
    <m/>
    <m/>
    <m/>
    <m/>
    <m/>
    <m/>
    <m/>
    <m/>
    <m/>
    <m/>
    <m/>
    <m/>
    <m/>
    <m/>
    <m/>
    <m/>
    <m/>
    <m/>
    <n v="116"/>
    <s v="线下活动（地产）"/>
    <s v="进驻费"/>
    <s v="社区"/>
    <n v="1522"/>
    <d v="2018-04-21T00:00:00"/>
    <d v="2018-04-21T00:00:00"/>
    <s v="广州迪派文化传播有限公司"/>
    <m/>
    <m/>
    <m/>
  </r>
  <r>
    <x v="92"/>
    <s v="严玲"/>
    <x v="92"/>
    <s v=""/>
    <m/>
    <m/>
    <m/>
    <m/>
    <m/>
    <m/>
    <m/>
    <m/>
    <m/>
    <m/>
    <m/>
    <m/>
    <m/>
    <m/>
    <m/>
    <m/>
    <m/>
    <m/>
    <m/>
    <m/>
    <m/>
    <m/>
    <m/>
    <m/>
    <m/>
    <m/>
    <m/>
    <n v="116"/>
    <s v="线下活动（地产）"/>
    <s v="进驻费"/>
    <s v="社区"/>
    <n v="1630"/>
    <d v="2018-04-22T00:00:00"/>
    <d v="2018-04-22T00:00:00"/>
    <s v="广州迪派文化传播有限公司"/>
    <m/>
    <m/>
    <m/>
  </r>
  <r>
    <x v="92"/>
    <s v="严玲"/>
    <x v="92"/>
    <s v=""/>
    <m/>
    <m/>
    <m/>
    <m/>
    <m/>
    <m/>
    <m/>
    <m/>
    <m/>
    <m/>
    <m/>
    <m/>
    <m/>
    <m/>
    <m/>
    <m/>
    <m/>
    <m/>
    <m/>
    <m/>
    <m/>
    <m/>
    <m/>
    <m/>
    <m/>
    <m/>
    <m/>
    <n v="116"/>
    <s v="线下活动（地产）"/>
    <s v="进驻费"/>
    <s v="社区"/>
    <n v="1415"/>
    <d v="2018-04-26T00:00:00"/>
    <d v="2018-04-26T00:00:00"/>
    <s v="广州迪派文化传播有限公司"/>
    <m/>
    <m/>
    <m/>
  </r>
  <r>
    <x v="92"/>
    <s v="严玲"/>
    <x v="92"/>
    <s v=""/>
    <m/>
    <m/>
    <m/>
    <m/>
    <m/>
    <m/>
    <m/>
    <m/>
    <m/>
    <m/>
    <m/>
    <m/>
    <m/>
    <m/>
    <m/>
    <m/>
    <m/>
    <m/>
    <m/>
    <m/>
    <m/>
    <m/>
    <m/>
    <m/>
    <m/>
    <m/>
    <m/>
    <n v="116"/>
    <s v="线下活动（地产）"/>
    <s v="进驻费"/>
    <s v="社区"/>
    <n v="1750"/>
    <d v="2018-04-27T00:00:00"/>
    <d v="2018-04-27T00:00:00"/>
    <s v="广州迪派文化传播有限公司"/>
    <m/>
    <m/>
    <m/>
  </r>
  <r>
    <x v="93"/>
    <s v="严玲"/>
    <x v="93"/>
    <s v="032133"/>
    <m/>
    <m/>
    <m/>
    <m/>
    <m/>
    <m/>
    <m/>
    <n v="0.17"/>
    <s v="否"/>
    <s v="是"/>
    <n v="11507.5"/>
    <m/>
    <m/>
    <m/>
    <m/>
    <m/>
    <m/>
    <m/>
    <m/>
    <m/>
    <m/>
    <m/>
    <m/>
    <s v="广告营销服务成本"/>
    <s v="地产销售-华南"/>
    <m/>
    <n v="0.33326555907022515"/>
    <n v="121"/>
    <s v="线下活动（地产）"/>
    <s v="看房团"/>
    <s v="大巴"/>
    <n v="1396.1"/>
    <d v="2018-04-14T00:00:00"/>
    <d v="2018-04-14T00:00:00"/>
    <s v="北京切吧"/>
    <m/>
    <m/>
    <n v="7434.15"/>
  </r>
  <r>
    <x v="93"/>
    <s v="严玲"/>
    <x v="93"/>
    <s v=""/>
    <m/>
    <m/>
    <m/>
    <m/>
    <m/>
    <m/>
    <m/>
    <m/>
    <m/>
    <m/>
    <m/>
    <m/>
    <m/>
    <m/>
    <m/>
    <m/>
    <m/>
    <m/>
    <m/>
    <m/>
    <m/>
    <m/>
    <m/>
    <m/>
    <m/>
    <m/>
    <m/>
    <n v="126"/>
    <s v="线下活动（地产）"/>
    <s v="意向/渠道客户邀请"/>
    <s v="意向客户"/>
    <n v="1498"/>
    <d v="2018-04-14T00:00:00"/>
    <d v="2018-04-14T00:00:00"/>
    <s v="山西转型综改示范区学府园区云茂广告中心"/>
    <m/>
    <m/>
    <m/>
  </r>
  <r>
    <x v="93"/>
    <s v="严玲"/>
    <x v="93"/>
    <s v=""/>
    <m/>
    <m/>
    <m/>
    <m/>
    <m/>
    <m/>
    <m/>
    <m/>
    <m/>
    <m/>
    <m/>
    <m/>
    <m/>
    <m/>
    <m/>
    <m/>
    <m/>
    <m/>
    <m/>
    <m/>
    <m/>
    <m/>
    <m/>
    <m/>
    <m/>
    <m/>
    <m/>
    <n v="120"/>
    <s v="线下活动（地产）"/>
    <s v="看房团"/>
    <s v="餐费"/>
    <n v="435"/>
    <d v="2018-04-14T00:00:00"/>
    <d v="2018-04-14T00:00:00"/>
    <s v="业务凭票报销"/>
    <m/>
    <m/>
    <m/>
  </r>
  <r>
    <x v="93"/>
    <s v="严玲"/>
    <x v="93"/>
    <s v=""/>
    <m/>
    <m/>
    <m/>
    <m/>
    <m/>
    <m/>
    <m/>
    <m/>
    <m/>
    <m/>
    <m/>
    <m/>
    <m/>
    <m/>
    <m/>
    <m/>
    <m/>
    <m/>
    <m/>
    <m/>
    <m/>
    <m/>
    <m/>
    <m/>
    <m/>
    <m/>
    <m/>
    <n v="121"/>
    <s v="线下活动（地产）"/>
    <s v="看房团"/>
    <s v="大巴"/>
    <n v="569.25"/>
    <d v="2018-04-29T00:00:00"/>
    <d v="2018-04-29T00:00:00"/>
    <s v="北京切吧"/>
    <m/>
    <m/>
    <m/>
  </r>
  <r>
    <x v="93"/>
    <s v="严玲"/>
    <x v="93"/>
    <s v=""/>
    <m/>
    <m/>
    <m/>
    <m/>
    <m/>
    <m/>
    <m/>
    <m/>
    <m/>
    <m/>
    <m/>
    <m/>
    <m/>
    <m/>
    <m/>
    <m/>
    <m/>
    <m/>
    <m/>
    <m/>
    <m/>
    <m/>
    <m/>
    <m/>
    <m/>
    <m/>
    <m/>
    <n v="120"/>
    <s v="线下活动（地产）"/>
    <s v="看房团"/>
    <s v="餐费"/>
    <n v="175"/>
    <d v="2018-04-29T00:00:00"/>
    <d v="2018-04-29T00:00:00"/>
    <s v="业务凭票报销"/>
    <m/>
    <m/>
    <m/>
  </r>
  <r>
    <x v="94"/>
    <s v="严玲"/>
    <x v="94"/>
    <s v="031639"/>
    <m/>
    <m/>
    <m/>
    <m/>
    <m/>
    <m/>
    <m/>
    <n v="0.17"/>
    <s v="否"/>
    <s v="是"/>
    <n v="9933"/>
    <m/>
    <m/>
    <m/>
    <m/>
    <m/>
    <m/>
    <m/>
    <m/>
    <m/>
    <m/>
    <m/>
    <m/>
    <s v="广告营销服务成本"/>
    <s v="地产销售-华南"/>
    <m/>
    <n v="0.2091669844307148"/>
    <n v="59"/>
    <s v="商品采购"/>
    <s v="礼品"/>
    <s v="严选礼品"/>
    <n v="4966.5"/>
    <d v="2018-04-19T00:00:00"/>
    <d v="2018-04-19T00:00:00"/>
    <s v="严选凭票报销"/>
    <m/>
    <m/>
    <n v="0"/>
  </r>
  <r>
    <x v="94"/>
    <s v="严玲"/>
    <x v="94"/>
    <s v=""/>
    <m/>
    <m/>
    <m/>
    <m/>
    <m/>
    <m/>
    <m/>
    <m/>
    <m/>
    <m/>
    <m/>
    <m/>
    <m/>
    <m/>
    <m/>
    <m/>
    <m/>
    <m/>
    <m/>
    <m/>
    <m/>
    <m/>
    <m/>
    <m/>
    <m/>
    <m/>
    <m/>
    <n v="59"/>
    <s v="商品采购"/>
    <s v="礼品"/>
    <s v="严选礼品"/>
    <n v="4966.5"/>
    <d v="2018-04-19T00:00:00"/>
    <d v="2018-04-19T00:00:00"/>
    <s v="严选凭票报销"/>
    <m/>
    <m/>
    <m/>
  </r>
  <r>
    <x v="95"/>
    <s v="严玲"/>
    <x v="95"/>
    <s v="032648"/>
    <m/>
    <m/>
    <m/>
    <m/>
    <m/>
    <m/>
    <m/>
    <n v="0.2"/>
    <s v="否"/>
    <s v="是"/>
    <n v="8849.5"/>
    <m/>
    <m/>
    <m/>
    <m/>
    <m/>
    <m/>
    <m/>
    <m/>
    <m/>
    <m/>
    <m/>
    <m/>
    <s v="广告营销服务成本"/>
    <s v="地产销售-华南"/>
    <m/>
    <n v="0.37200481461538459"/>
    <n v="121"/>
    <s v="线下活动（地产）"/>
    <s v="看房团"/>
    <s v="大巴"/>
    <n v="853.3"/>
    <d v="2018-04-15T00:00:00"/>
    <d v="2018-04-15T00:00:00"/>
    <s v="北京切吧"/>
    <m/>
    <m/>
    <n v="197.40000000000146"/>
  </r>
  <r>
    <x v="95"/>
    <s v="严玲"/>
    <x v="95"/>
    <s v=""/>
    <m/>
    <m/>
    <m/>
    <m/>
    <m/>
    <m/>
    <m/>
    <m/>
    <m/>
    <m/>
    <m/>
    <m/>
    <m/>
    <m/>
    <m/>
    <m/>
    <m/>
    <m/>
    <m/>
    <m/>
    <m/>
    <m/>
    <m/>
    <m/>
    <m/>
    <m/>
    <m/>
    <n v="126"/>
    <s v="线下活动（地产）"/>
    <s v="意向/渠道客户邀请"/>
    <s v="意向客户"/>
    <n v="898.8"/>
    <d v="2018-04-15T00:00:00"/>
    <d v="2018-04-15T00:00:00"/>
    <s v="山西转型综改示范区学府园区云茂广告中心"/>
    <m/>
    <m/>
    <m/>
  </r>
  <r>
    <x v="95"/>
    <s v="严玲"/>
    <x v="95"/>
    <s v=""/>
    <m/>
    <m/>
    <m/>
    <m/>
    <m/>
    <m/>
    <m/>
    <m/>
    <m/>
    <m/>
    <m/>
    <m/>
    <m/>
    <m/>
    <m/>
    <m/>
    <m/>
    <m/>
    <m/>
    <m/>
    <m/>
    <m/>
    <m/>
    <m/>
    <m/>
    <m/>
    <m/>
    <n v="108"/>
    <s v="线下活动（地产）"/>
    <s v="案场活动"/>
    <s v="主题沙龙"/>
    <n v="6899.9999999999991"/>
    <d v="2018-04-15T00:00:00"/>
    <d v="2018-04-15T00:00:00"/>
    <s v="北京切吧"/>
    <m/>
    <m/>
    <m/>
  </r>
  <r>
    <x v="96"/>
    <s v="严玲"/>
    <x v="96"/>
    <s v="032131"/>
    <m/>
    <m/>
    <m/>
    <m/>
    <m/>
    <m/>
    <m/>
    <n v="0.2"/>
    <s v="否"/>
    <s v="是"/>
    <n v="9635"/>
    <m/>
    <m/>
    <m/>
    <m/>
    <m/>
    <m/>
    <m/>
    <m/>
    <m/>
    <m/>
    <m/>
    <m/>
    <s v="广告营销服务成本"/>
    <s v="地产销售-华南"/>
    <m/>
    <n v="0.35384134769230768"/>
    <n v="116"/>
    <s v="线下活动（地产）"/>
    <s v="进驻费"/>
    <s v="社区"/>
    <n v="1684.8"/>
    <d v="2018-04-14T00:00:00"/>
    <d v="2018-04-14T00:00:00"/>
    <s v="广州迪派文化传播有限公司"/>
    <m/>
    <m/>
    <n v="2643.2249999999995"/>
  </r>
  <r>
    <x v="96"/>
    <s v="严玲"/>
    <x v="96"/>
    <s v=""/>
    <m/>
    <m/>
    <m/>
    <m/>
    <m/>
    <m/>
    <m/>
    <m/>
    <m/>
    <m/>
    <m/>
    <m/>
    <m/>
    <m/>
    <m/>
    <m/>
    <m/>
    <m/>
    <m/>
    <m/>
    <m/>
    <m/>
    <m/>
    <m/>
    <m/>
    <m/>
    <m/>
    <n v="115"/>
    <s v="线下活动（地产）"/>
    <s v="进驻费"/>
    <s v="商圈"/>
    <n v="1738.8"/>
    <d v="2018-04-15T00:00:00"/>
    <d v="2018-04-15T00:00:00"/>
    <s v="广州迪派文化传播有限公司"/>
    <m/>
    <m/>
    <m/>
  </r>
  <r>
    <x v="96"/>
    <s v="严玲"/>
    <x v="96"/>
    <s v=""/>
    <m/>
    <m/>
    <m/>
    <m/>
    <m/>
    <m/>
    <m/>
    <m/>
    <m/>
    <m/>
    <m/>
    <m/>
    <m/>
    <m/>
    <m/>
    <m/>
    <m/>
    <m/>
    <m/>
    <m/>
    <m/>
    <m/>
    <m/>
    <m/>
    <m/>
    <m/>
    <m/>
    <n v="126"/>
    <s v="线下活动（地产）"/>
    <s v="意向/渠道客户邀请"/>
    <s v="意向客户"/>
    <n v="1872.5"/>
    <d v="2018-04-14T00:00:00"/>
    <d v="2018-04-14T00:00:00"/>
    <s v="山西转型综改示范区学府园区云茂广告中心"/>
    <m/>
    <m/>
    <m/>
  </r>
  <r>
    <x v="96"/>
    <s v="严玲"/>
    <x v="96"/>
    <s v=""/>
    <m/>
    <m/>
    <m/>
    <m/>
    <m/>
    <m/>
    <m/>
    <m/>
    <m/>
    <m/>
    <m/>
    <m/>
    <m/>
    <m/>
    <m/>
    <m/>
    <m/>
    <m/>
    <m/>
    <m/>
    <m/>
    <m/>
    <m/>
    <m/>
    <m/>
    <m/>
    <m/>
    <n v="121"/>
    <s v="线下活动（地产）"/>
    <s v="看房团"/>
    <s v="大巴"/>
    <n v="1695.675"/>
    <d v="2018-04-14T00:00:00"/>
    <d v="2018-04-14T00:00:00"/>
    <s v="北京切吧"/>
    <m/>
    <m/>
    <m/>
  </r>
  <r>
    <x v="97"/>
    <s v="严玲"/>
    <x v="97"/>
    <s v="032090"/>
    <m/>
    <m/>
    <m/>
    <m/>
    <m/>
    <m/>
    <m/>
    <n v="0.17"/>
    <s v="否"/>
    <s v="是"/>
    <n v="17915"/>
    <m/>
    <m/>
    <m/>
    <m/>
    <m/>
    <m/>
    <m/>
    <m/>
    <m/>
    <m/>
    <m/>
    <m/>
    <s v="广告营销服务成本"/>
    <s v="地产销售-华南"/>
    <m/>
    <n v="0.32486094747474747"/>
    <n v="121"/>
    <s v="线下活动（地产）"/>
    <s v="看房团"/>
    <s v="大巴"/>
    <n v="1483.4999999999998"/>
    <d v="2018-04-30T00:00:00"/>
    <d v="2018-04-30T00:00:00"/>
    <s v="北京切吧"/>
    <m/>
    <m/>
    <n v="9320.7000000000007"/>
  </r>
  <r>
    <x v="97"/>
    <s v="严玲"/>
    <x v="97"/>
    <s v=""/>
    <m/>
    <m/>
    <m/>
    <m/>
    <m/>
    <m/>
    <m/>
    <m/>
    <m/>
    <m/>
    <m/>
    <m/>
    <m/>
    <m/>
    <m/>
    <m/>
    <m/>
    <m/>
    <m/>
    <m/>
    <m/>
    <m/>
    <m/>
    <m/>
    <m/>
    <m/>
    <m/>
    <n v="120"/>
    <s v="线下活动（地产）"/>
    <s v="看房团"/>
    <s v="餐费"/>
    <n v="480"/>
    <d v="2018-04-30T00:00:00"/>
    <d v="2018-04-30T00:00:00"/>
    <s v="业务凭票报销"/>
    <m/>
    <m/>
    <m/>
  </r>
  <r>
    <x v="97"/>
    <s v="严玲"/>
    <x v="97"/>
    <s v=""/>
    <m/>
    <m/>
    <m/>
    <m/>
    <m/>
    <m/>
    <m/>
    <m/>
    <m/>
    <m/>
    <m/>
    <m/>
    <m/>
    <m/>
    <m/>
    <m/>
    <m/>
    <m/>
    <m/>
    <m/>
    <m/>
    <m/>
    <m/>
    <m/>
    <m/>
    <m/>
    <m/>
    <n v="10"/>
    <s v="户外投放（地产）"/>
    <s v="LED投放"/>
    <m/>
    <n v="5000"/>
    <d v="2018-04-11T00:00:00"/>
    <d v="2018-05-11T00:00:00"/>
    <s v="广州掌阅信息科技有限公司"/>
    <m/>
    <m/>
    <m/>
  </r>
  <r>
    <x v="97"/>
    <s v="严玲"/>
    <x v="97"/>
    <s v=""/>
    <m/>
    <m/>
    <m/>
    <m/>
    <m/>
    <m/>
    <m/>
    <m/>
    <m/>
    <m/>
    <m/>
    <m/>
    <m/>
    <m/>
    <m/>
    <m/>
    <m/>
    <m/>
    <m/>
    <m/>
    <m/>
    <m/>
    <m/>
    <m/>
    <m/>
    <m/>
    <m/>
    <n v="116"/>
    <s v="线下活动（地产）"/>
    <s v="进驻费"/>
    <s v="社区"/>
    <n v="1630.8"/>
    <d v="2018-04-19T00:00:00"/>
    <d v="2018-04-19T00:00:00"/>
    <s v="广州迪派文化传播有限公司"/>
    <m/>
    <m/>
    <m/>
  </r>
  <r>
    <x v="98"/>
    <s v="严玲"/>
    <x v="98"/>
    <s v="032554"/>
    <m/>
    <m/>
    <m/>
    <m/>
    <m/>
    <m/>
    <m/>
    <n v="0.2"/>
    <s v="否"/>
    <s v="是"/>
    <n v="10175"/>
    <m/>
    <m/>
    <m/>
    <m/>
    <m/>
    <m/>
    <m/>
    <m/>
    <m/>
    <m/>
    <m/>
    <m/>
    <s v="广告营销服务成本"/>
    <s v="地产销售-华南"/>
    <m/>
    <n v="0.34715133645546381"/>
    <n v="121"/>
    <s v="线下活动（地产）"/>
    <s v="看房团"/>
    <s v="大巴"/>
    <n v="1658.3"/>
    <d v="2018-04-30T00:00:00"/>
    <d v="2018-04-30T00:00:00"/>
    <s v="北京切吧"/>
    <m/>
    <m/>
    <n v="2364.0999999999995"/>
  </r>
  <r>
    <x v="98"/>
    <s v="严玲"/>
    <x v="98"/>
    <s v=""/>
    <m/>
    <m/>
    <m/>
    <m/>
    <m/>
    <m/>
    <m/>
    <m/>
    <m/>
    <m/>
    <m/>
    <m/>
    <m/>
    <m/>
    <m/>
    <m/>
    <m/>
    <m/>
    <m/>
    <m/>
    <m/>
    <m/>
    <m/>
    <m/>
    <m/>
    <m/>
    <m/>
    <n v="126"/>
    <s v="线下活动（地产）"/>
    <s v="意向/渠道客户邀请"/>
    <s v="意向客户"/>
    <n v="2675"/>
    <d v="2018-04-30T00:00:00"/>
    <d v="2018-04-30T00:00:00"/>
    <s v="山西转型综改示范区学府园区云茂广告中心"/>
    <m/>
    <m/>
    <m/>
  </r>
  <r>
    <x v="98"/>
    <s v="严玲"/>
    <x v="98"/>
    <s v=""/>
    <m/>
    <m/>
    <m/>
    <m/>
    <m/>
    <m/>
    <m/>
    <m/>
    <m/>
    <m/>
    <m/>
    <m/>
    <m/>
    <m/>
    <m/>
    <m/>
    <m/>
    <m/>
    <m/>
    <m/>
    <m/>
    <m/>
    <m/>
    <m/>
    <m/>
    <m/>
    <m/>
    <n v="115"/>
    <s v="线下活动（地产）"/>
    <s v="进驻费"/>
    <s v="商圈"/>
    <n v="1738.8"/>
    <d v="2018-04-19T00:00:00"/>
    <d v="2018-04-19T00:00:00"/>
    <s v="广州迪派文化传播有限公司"/>
    <m/>
    <m/>
    <m/>
  </r>
  <r>
    <x v="98"/>
    <s v="严玲"/>
    <x v="98"/>
    <s v=""/>
    <m/>
    <m/>
    <m/>
    <m/>
    <m/>
    <m/>
    <m/>
    <m/>
    <m/>
    <m/>
    <m/>
    <m/>
    <m/>
    <m/>
    <m/>
    <m/>
    <m/>
    <m/>
    <m/>
    <m/>
    <m/>
    <m/>
    <m/>
    <m/>
    <m/>
    <m/>
    <m/>
    <n v="115"/>
    <s v="线下活动（地产）"/>
    <s v="进驻费"/>
    <s v="商圈"/>
    <n v="1738.8"/>
    <d v="2018-04-20T00:00:00"/>
    <d v="2018-04-20T00:00:00"/>
    <s v="广州迪派文化传播有限公司"/>
    <m/>
    <m/>
    <m/>
  </r>
  <r>
    <x v="99"/>
    <s v="郭西哲"/>
    <x v="99"/>
    <s v="032065"/>
    <m/>
    <m/>
    <m/>
    <m/>
    <m/>
    <m/>
    <m/>
    <n v="0.19"/>
    <s v="否"/>
    <s v="是"/>
    <n v="21386.2"/>
    <m/>
    <m/>
    <m/>
    <m/>
    <m/>
    <m/>
    <m/>
    <m/>
    <m/>
    <m/>
    <m/>
    <m/>
    <s v="广告营销服务成本"/>
    <s v="地产销售-华北"/>
    <m/>
    <n v="0.34712262240000002"/>
    <n v="96"/>
    <s v="线下活动（地产）"/>
    <s v="案场活动"/>
    <s v="瓜果采摘"/>
    <n v="14378.2"/>
    <d v="2018-04-14T00:00:00"/>
    <d v="2018-04-14T00:00:00"/>
    <s v="北京诺金文化传媒有限公司"/>
    <m/>
    <m/>
    <n v="432"/>
  </r>
  <r>
    <x v="99"/>
    <s v="郭西哲"/>
    <x v="99"/>
    <s v=""/>
    <m/>
    <m/>
    <m/>
    <m/>
    <m/>
    <m/>
    <m/>
    <m/>
    <m/>
    <m/>
    <m/>
    <m/>
    <m/>
    <m/>
    <m/>
    <m/>
    <m/>
    <m/>
    <m/>
    <m/>
    <m/>
    <m/>
    <m/>
    <m/>
    <m/>
    <m/>
    <m/>
    <n v="96"/>
    <s v="线下活动（地产）"/>
    <s v="案场活动"/>
    <s v="瓜果采摘"/>
    <n v="5916"/>
    <d v="2018-04-14T00:00:00"/>
    <d v="2018-04-14T00:00:00"/>
    <s v="东峡大通（北京）管理咨询有限公司"/>
    <m/>
    <m/>
    <m/>
  </r>
  <r>
    <x v="99"/>
    <s v="郭西哲"/>
    <x v="99"/>
    <s v=""/>
    <m/>
    <m/>
    <m/>
    <m/>
    <m/>
    <m/>
    <m/>
    <m/>
    <m/>
    <m/>
    <m/>
    <m/>
    <m/>
    <m/>
    <m/>
    <m/>
    <m/>
    <m/>
    <m/>
    <m/>
    <m/>
    <m/>
    <m/>
    <m/>
    <m/>
    <m/>
    <m/>
    <n v="73"/>
    <s v="线上传播（地产）"/>
    <s v="渠道电开"/>
    <s v="回访"/>
    <n v="660"/>
    <d v="2018-04-01T00:00:00"/>
    <d v="2018-04-30T00:00:00"/>
    <s v="渠道电开"/>
    <m/>
    <m/>
    <m/>
  </r>
  <r>
    <x v="100"/>
    <s v="严玲"/>
    <x v="100"/>
    <s v="032559"/>
    <m/>
    <m/>
    <m/>
    <m/>
    <m/>
    <m/>
    <m/>
    <n v="0.2"/>
    <s v="否"/>
    <s v="是"/>
    <n v="4425"/>
    <m/>
    <m/>
    <m/>
    <m/>
    <m/>
    <m/>
    <m/>
    <m/>
    <m/>
    <m/>
    <m/>
    <m/>
    <s v="广告营销服务成本"/>
    <s v="地产销售-华南"/>
    <m/>
    <n v="0.34163589743589745"/>
    <n v="121"/>
    <s v="线下活动（地产）"/>
    <s v="看房团"/>
    <s v="大巴"/>
    <n v="1416.8"/>
    <d v="2018-04-21T00:00:00"/>
    <d v="2018-04-21T00:00:00"/>
    <s v="北京切吧"/>
    <m/>
    <m/>
    <n v="333.19999999999982"/>
  </r>
  <r>
    <x v="100"/>
    <s v="严玲"/>
    <x v="100"/>
    <s v=""/>
    <m/>
    <m/>
    <m/>
    <m/>
    <m/>
    <m/>
    <m/>
    <m/>
    <m/>
    <m/>
    <m/>
    <m/>
    <m/>
    <m/>
    <m/>
    <m/>
    <m/>
    <m/>
    <m/>
    <m/>
    <m/>
    <m/>
    <m/>
    <m/>
    <m/>
    <m/>
    <m/>
    <n v="126"/>
    <s v="线下活动（地产）"/>
    <s v="意向/渠道客户邀请"/>
    <s v="意向客户"/>
    <n v="2675"/>
    <d v="2018-04-21T00:00:00"/>
    <d v="2018-04-21T00:00:00"/>
    <s v="山西转型综改示范区学府园区云茂广告中心"/>
    <m/>
    <m/>
    <m/>
  </r>
  <r>
    <x v="101"/>
    <s v="严玲"/>
    <x v="101"/>
    <s v="032563"/>
    <m/>
    <m/>
    <m/>
    <m/>
    <m/>
    <m/>
    <m/>
    <n v="0.17"/>
    <s v="否"/>
    <s v="是"/>
    <n v="47826.64"/>
    <m/>
    <m/>
    <m/>
    <m/>
    <m/>
    <m/>
    <m/>
    <m/>
    <m/>
    <m/>
    <m/>
    <m/>
    <s v="广告营销服务成本"/>
    <s v="地产销售-华南"/>
    <m/>
    <n v="0.33239685280000003"/>
    <n v="101"/>
    <s v="线下活动（地产）"/>
    <s v="案场活动"/>
    <s v="绿植花艺"/>
    <n v="869.5"/>
    <d v="2018-04-20T00:00:00"/>
    <d v="2018-04-20T00:00:00"/>
    <s v="北京切吧"/>
    <m/>
    <m/>
    <n v="11235.839999999997"/>
  </r>
  <r>
    <x v="101"/>
    <s v="严玲"/>
    <x v="101"/>
    <s v=""/>
    <m/>
    <m/>
    <m/>
    <m/>
    <m/>
    <m/>
    <m/>
    <m/>
    <m/>
    <m/>
    <m/>
    <m/>
    <m/>
    <m/>
    <m/>
    <m/>
    <m/>
    <m/>
    <m/>
    <m/>
    <m/>
    <m/>
    <m/>
    <m/>
    <m/>
    <m/>
    <m/>
    <n v="99"/>
    <s v="线下活动（地产）"/>
    <s v="案场活动"/>
    <s v="咖啡品鉴"/>
    <n v="6300"/>
    <d v="2018-04-21T00:00:00"/>
    <d v="2018-04-21T00:00:00"/>
    <s v="广州百诺品牌策划有限公司"/>
    <m/>
    <m/>
    <m/>
  </r>
  <r>
    <x v="101"/>
    <s v="严玲"/>
    <x v="101"/>
    <s v=""/>
    <m/>
    <m/>
    <m/>
    <m/>
    <m/>
    <m/>
    <m/>
    <m/>
    <m/>
    <m/>
    <m/>
    <m/>
    <m/>
    <m/>
    <m/>
    <m/>
    <m/>
    <m/>
    <m/>
    <m/>
    <m/>
    <m/>
    <m/>
    <m/>
    <m/>
    <m/>
    <m/>
    <n v="98"/>
    <s v="线下活动（地产）"/>
    <s v="案场活动"/>
    <s v="精致生活体验系列"/>
    <n v="8190"/>
    <d v="2018-06-02T00:00:00"/>
    <d v="2018-06-02T00:00:00"/>
    <s v="北京切吧"/>
    <m/>
    <s v="陶艺"/>
    <m/>
  </r>
  <r>
    <x v="101"/>
    <s v="严玲"/>
    <x v="101"/>
    <s v=""/>
    <m/>
    <m/>
    <m/>
    <m/>
    <m/>
    <m/>
    <m/>
    <m/>
    <m/>
    <m/>
    <m/>
    <m/>
    <m/>
    <m/>
    <m/>
    <m/>
    <m/>
    <m/>
    <m/>
    <m/>
    <m/>
    <m/>
    <m/>
    <m/>
    <m/>
    <m/>
    <m/>
    <n v="98"/>
    <s v="线下活动（地产）"/>
    <s v="案场活动"/>
    <s v="精致生活体验系列"/>
    <n v="7790"/>
    <d v="2018-05-27T00:00:00"/>
    <d v="2018-05-27T00:00:00"/>
    <s v="北京切吧"/>
    <m/>
    <s v="衍纸"/>
    <m/>
  </r>
  <r>
    <x v="101"/>
    <s v="严玲"/>
    <x v="101"/>
    <m/>
    <m/>
    <m/>
    <m/>
    <m/>
    <m/>
    <m/>
    <m/>
    <m/>
    <m/>
    <m/>
    <m/>
    <m/>
    <m/>
    <m/>
    <m/>
    <m/>
    <m/>
    <m/>
    <m/>
    <m/>
    <m/>
    <m/>
    <m/>
    <m/>
    <m/>
    <m/>
    <m/>
    <n v="10"/>
    <s v="户外投放（地产）"/>
    <s v="LED投放"/>
    <m/>
    <n v="1036"/>
    <d v="2018-05-06T00:00:00"/>
    <d v="2018-06-01T00:00:00"/>
    <s v="广州播了么传媒科技有限公司"/>
    <m/>
    <m/>
    <m/>
  </r>
  <r>
    <x v="101"/>
    <s v="严玲"/>
    <x v="101"/>
    <s v=""/>
    <m/>
    <m/>
    <m/>
    <m/>
    <m/>
    <m/>
    <m/>
    <m/>
    <m/>
    <m/>
    <m/>
    <m/>
    <m/>
    <m/>
    <m/>
    <m/>
    <m/>
    <m/>
    <m/>
    <m/>
    <m/>
    <m/>
    <m/>
    <m/>
    <m/>
    <m/>
    <m/>
    <n v="10"/>
    <s v="户外投放（地产）"/>
    <s v="LED投放"/>
    <m/>
    <n v="1036"/>
    <d v="2018-05-26T00:00:00"/>
    <d v="2018-06-22T00:00:00"/>
    <s v="广州播了么传媒科技有限公司"/>
    <m/>
    <m/>
    <m/>
  </r>
  <r>
    <x v="101"/>
    <s v="严玲"/>
    <x v="101"/>
    <s v=""/>
    <m/>
    <m/>
    <m/>
    <m/>
    <m/>
    <m/>
    <m/>
    <m/>
    <m/>
    <m/>
    <m/>
    <m/>
    <m/>
    <m/>
    <m/>
    <m/>
    <m/>
    <m/>
    <m/>
    <m/>
    <m/>
    <m/>
    <m/>
    <m/>
    <m/>
    <m/>
    <m/>
    <n v="122"/>
    <s v="线下活动（地产）"/>
    <s v="看房团"/>
    <s v="中巴"/>
    <n v="1329.4"/>
    <d v="2018-04-22T00:00:00"/>
    <d v="2018-04-22T00:00:00"/>
    <s v="北京切吧"/>
    <m/>
    <m/>
    <m/>
  </r>
  <r>
    <x v="101"/>
    <s v="严玲"/>
    <x v="101"/>
    <s v=""/>
    <m/>
    <m/>
    <m/>
    <m/>
    <m/>
    <m/>
    <m/>
    <m/>
    <m/>
    <m/>
    <m/>
    <m/>
    <m/>
    <m/>
    <m/>
    <m/>
    <m/>
    <m/>
    <m/>
    <m/>
    <m/>
    <m/>
    <m/>
    <m/>
    <m/>
    <m/>
    <m/>
    <n v="126"/>
    <s v="线下活动（地产）"/>
    <s v="意向/渠道客户邀请"/>
    <s v="意向客户"/>
    <n v="1498"/>
    <d v="2018-04-22T00:00:00"/>
    <d v="2018-04-22T00:00:00"/>
    <s v="山西转型综改示范区学府园区云茂广告中心"/>
    <m/>
    <m/>
    <m/>
  </r>
  <r>
    <x v="101"/>
    <s v="严玲"/>
    <x v="101"/>
    <s v=""/>
    <m/>
    <m/>
    <m/>
    <m/>
    <m/>
    <m/>
    <m/>
    <m/>
    <m/>
    <m/>
    <m/>
    <m/>
    <m/>
    <m/>
    <m/>
    <m/>
    <m/>
    <m/>
    <m/>
    <m/>
    <m/>
    <m/>
    <m/>
    <m/>
    <m/>
    <m/>
    <m/>
    <n v="122"/>
    <s v="线下活动（地产）"/>
    <s v="看房团"/>
    <s v="中巴"/>
    <n v="1329.4"/>
    <d v="2018-04-29T00:00:00"/>
    <d v="2018-04-29T00:00:00"/>
    <s v="北京切吧"/>
    <m/>
    <m/>
    <m/>
  </r>
  <r>
    <x v="101"/>
    <s v="严玲"/>
    <x v="101"/>
    <s v=""/>
    <m/>
    <m/>
    <m/>
    <m/>
    <m/>
    <m/>
    <m/>
    <m/>
    <m/>
    <m/>
    <m/>
    <m/>
    <m/>
    <m/>
    <m/>
    <m/>
    <m/>
    <m/>
    <m/>
    <m/>
    <m/>
    <m/>
    <m/>
    <m/>
    <m/>
    <m/>
    <m/>
    <n v="126"/>
    <s v="线下活动（地产）"/>
    <s v="意向/渠道客户邀请"/>
    <s v="意向客户"/>
    <n v="749"/>
    <d v="2018-04-29T00:00:00"/>
    <d v="2018-04-29T00:00:00"/>
    <s v="山西转型综改示范区学府园区云茂广告中心"/>
    <m/>
    <m/>
    <m/>
  </r>
  <r>
    <x v="101"/>
    <s v="严玲"/>
    <x v="101"/>
    <s v=""/>
    <m/>
    <m/>
    <m/>
    <m/>
    <m/>
    <m/>
    <m/>
    <m/>
    <m/>
    <m/>
    <m/>
    <m/>
    <m/>
    <m/>
    <m/>
    <m/>
    <m/>
    <m/>
    <m/>
    <m/>
    <m/>
    <m/>
    <m/>
    <m/>
    <m/>
    <m/>
    <m/>
    <n v="122"/>
    <s v="线下活动（地产）"/>
    <s v="看房团"/>
    <s v="中巴"/>
    <n v="1291.4499999999998"/>
    <d v="2018-06-02T00:00:00"/>
    <d v="2018-06-02T00:00:00"/>
    <s v="北京切吧"/>
    <m/>
    <m/>
    <m/>
  </r>
  <r>
    <x v="101"/>
    <s v="严玲"/>
    <x v="101"/>
    <s v=""/>
    <m/>
    <m/>
    <m/>
    <m/>
    <m/>
    <m/>
    <m/>
    <m/>
    <m/>
    <m/>
    <m/>
    <m/>
    <m/>
    <m/>
    <m/>
    <m/>
    <m/>
    <m/>
    <m/>
    <m/>
    <m/>
    <m/>
    <m/>
    <m/>
    <m/>
    <m/>
    <m/>
    <n v="125"/>
    <s v="线下活动（地产）"/>
    <s v="意向/渠道客户邀请"/>
    <s v="渠道客户"/>
    <n v="1070"/>
    <d v="2018-06-02T00:00:00"/>
    <d v="2018-06-02T00:00:00"/>
    <s v="山西转型综改示范区学府园区云茂广告中心"/>
    <m/>
    <m/>
    <m/>
  </r>
  <r>
    <x v="101"/>
    <s v="严玲"/>
    <x v="101"/>
    <s v=""/>
    <m/>
    <m/>
    <m/>
    <m/>
    <m/>
    <m/>
    <m/>
    <m/>
    <m/>
    <m/>
    <m/>
    <m/>
    <m/>
    <m/>
    <m/>
    <m/>
    <m/>
    <m/>
    <m/>
    <m/>
    <m/>
    <m/>
    <m/>
    <m/>
    <m/>
    <m/>
    <m/>
    <n v="121"/>
    <s v="线下活动（地产）"/>
    <s v="看房团"/>
    <s v="大巴"/>
    <n v="1710.05"/>
    <d v="2018-06-30T00:00:00"/>
    <d v="2018-06-30T00:00:00"/>
    <s v="北京切吧"/>
    <m/>
    <m/>
    <m/>
  </r>
  <r>
    <x v="101"/>
    <s v="严玲"/>
    <x v="101"/>
    <s v=""/>
    <m/>
    <m/>
    <m/>
    <m/>
    <m/>
    <m/>
    <m/>
    <m/>
    <m/>
    <m/>
    <m/>
    <m/>
    <m/>
    <m/>
    <m/>
    <m/>
    <m/>
    <m/>
    <m/>
    <m/>
    <m/>
    <m/>
    <m/>
    <m/>
    <m/>
    <m/>
    <m/>
    <n v="125"/>
    <s v="线下活动（地产）"/>
    <s v="意向/渠道客户邀请"/>
    <s v="渠道客户"/>
    <n v="642"/>
    <d v="2018-06-30T00:00:00"/>
    <d v="2018-06-30T00:00:00"/>
    <s v="山西转型综改示范区学府园区云茂广告中心"/>
    <m/>
    <m/>
    <m/>
  </r>
  <r>
    <x v="101"/>
    <s v="严玲"/>
    <x v="101"/>
    <s v=""/>
    <m/>
    <m/>
    <m/>
    <m/>
    <m/>
    <m/>
    <m/>
    <m/>
    <m/>
    <m/>
    <m/>
    <m/>
    <m/>
    <m/>
    <m/>
    <m/>
    <m/>
    <m/>
    <m/>
    <m/>
    <m/>
    <m/>
    <m/>
    <m/>
    <m/>
    <m/>
    <m/>
    <n v="120"/>
    <s v="线下活动（地产）"/>
    <s v="看房团"/>
    <s v="餐费"/>
    <n v="1750"/>
    <d v="2018-06-30T00:00:00"/>
    <d v="2018-06-30T00:00:00"/>
    <s v="业务凭票报销"/>
    <m/>
    <m/>
    <m/>
  </r>
  <r>
    <x v="102"/>
    <s v="严玲"/>
    <x v="102"/>
    <s v="032534"/>
    <m/>
    <m/>
    <m/>
    <m/>
    <m/>
    <m/>
    <m/>
    <n v="0.17"/>
    <s v="否"/>
    <s v="是"/>
    <n v="18012.5"/>
    <m/>
    <m/>
    <m/>
    <m/>
    <m/>
    <m/>
    <m/>
    <m/>
    <m/>
    <m/>
    <m/>
    <m/>
    <s v="广告营销服务成本"/>
    <s v="地产销售-华南"/>
    <m/>
    <n v="0.32049492445714284"/>
    <n v="98"/>
    <s v="线下活动（地产）"/>
    <s v="案场活动"/>
    <s v="精致生活体验系列"/>
    <n v="12500"/>
    <d v="2018-04-29T00:00:00"/>
    <d v="2018-05-01T00:00:00"/>
    <s v="广州毅品广告策划有限公司"/>
    <m/>
    <m/>
    <n v="2890.4500000000007"/>
  </r>
  <r>
    <x v="102"/>
    <s v="严玲"/>
    <x v="102"/>
    <s v=""/>
    <m/>
    <m/>
    <m/>
    <m/>
    <m/>
    <m/>
    <m/>
    <m/>
    <m/>
    <m/>
    <m/>
    <m/>
    <m/>
    <m/>
    <m/>
    <m/>
    <m/>
    <m/>
    <m/>
    <m/>
    <m/>
    <m/>
    <m/>
    <m/>
    <m/>
    <m/>
    <m/>
    <n v="122"/>
    <s v="线下活动（地产）"/>
    <s v="看房团"/>
    <s v="中巴"/>
    <n v="1284.55"/>
    <d v="2018-04-30T00:00:00"/>
    <d v="2018-04-30T00:00:00"/>
    <s v="北京切吧"/>
    <m/>
    <m/>
    <m/>
  </r>
  <r>
    <x v="102"/>
    <s v="严玲"/>
    <x v="102"/>
    <s v=""/>
    <m/>
    <m/>
    <m/>
    <m/>
    <m/>
    <m/>
    <m/>
    <m/>
    <m/>
    <m/>
    <m/>
    <m/>
    <m/>
    <m/>
    <m/>
    <m/>
    <m/>
    <m/>
    <m/>
    <m/>
    <m/>
    <m/>
    <m/>
    <m/>
    <m/>
    <m/>
    <m/>
    <n v="126"/>
    <s v="线下活动（地产）"/>
    <s v="意向/渠道客户邀请"/>
    <s v="意向客户"/>
    <n v="1337.5"/>
    <d v="2018-04-30T00:00:00"/>
    <d v="2018-04-30T00:00:00"/>
    <s v="山西转型综改示范区学府园区云茂广告中心"/>
    <m/>
    <m/>
    <m/>
  </r>
  <r>
    <x v="103"/>
    <s v="严玲"/>
    <x v="103"/>
    <s v="032728"/>
    <m/>
    <m/>
    <m/>
    <m/>
    <m/>
    <m/>
    <m/>
    <n v="0.2"/>
    <s v="否"/>
    <s v="是"/>
    <n v="4475"/>
    <m/>
    <m/>
    <m/>
    <m/>
    <m/>
    <m/>
    <m/>
    <m/>
    <m/>
    <m/>
    <m/>
    <m/>
    <s v="广告营销服务成本"/>
    <s v="地产销售-华南"/>
    <m/>
    <n v="0.30422399737015116"/>
    <n v="121"/>
    <s v="线下活动（地产）"/>
    <s v="看房团"/>
    <s v="大巴"/>
    <n v="1532.9499999999998"/>
    <d v="2018-04-30T00:00:00"/>
    <d v="2018-04-30T00:00:00"/>
    <s v="北京切吧"/>
    <m/>
    <m/>
    <n v="267.05000000000018"/>
  </r>
  <r>
    <x v="103"/>
    <s v="严玲"/>
    <x v="103"/>
    <s v=""/>
    <m/>
    <m/>
    <m/>
    <m/>
    <m/>
    <m/>
    <m/>
    <m/>
    <m/>
    <m/>
    <m/>
    <m/>
    <m/>
    <m/>
    <m/>
    <m/>
    <m/>
    <m/>
    <m/>
    <m/>
    <m/>
    <m/>
    <m/>
    <m/>
    <m/>
    <m/>
    <m/>
    <n v="126"/>
    <s v="线下活动（地产）"/>
    <s v="意向/渠道客户邀请"/>
    <s v="意向客户"/>
    <n v="2675"/>
    <d v="2018-04-30T00:00:00"/>
    <d v="2018-04-30T00:00:00"/>
    <s v="山西转型综改示范区学府园区云茂广告中心"/>
    <m/>
    <m/>
    <m/>
  </r>
  <r>
    <x v="104"/>
    <s v="严玲"/>
    <x v="104"/>
    <s v="032701"/>
    <m/>
    <m/>
    <m/>
    <m/>
    <m/>
    <m/>
    <m/>
    <n v="0.2"/>
    <s v="否"/>
    <s v="是"/>
    <n v="5337.5"/>
    <m/>
    <m/>
    <m/>
    <m/>
    <m/>
    <m/>
    <m/>
    <m/>
    <m/>
    <m/>
    <m/>
    <m/>
    <s v="广告营销服务成本"/>
    <s v="地产销售-华南"/>
    <m/>
    <n v="0.31112564102564105"/>
    <n v="121"/>
    <s v="线下活动（地产）"/>
    <s v="看房团"/>
    <s v="大巴"/>
    <n v="1414.5"/>
    <d v="2018-04-29T00:00:00"/>
    <d v="2018-04-29T00:00:00"/>
    <s v="北京切吧"/>
    <m/>
    <m/>
    <n v="2104"/>
  </r>
  <r>
    <x v="104"/>
    <s v="严玲"/>
    <x v="104"/>
    <s v=""/>
    <m/>
    <m/>
    <m/>
    <m/>
    <m/>
    <m/>
    <m/>
    <m/>
    <m/>
    <m/>
    <m/>
    <m/>
    <m/>
    <m/>
    <m/>
    <m/>
    <m/>
    <m/>
    <m/>
    <m/>
    <m/>
    <m/>
    <m/>
    <m/>
    <m/>
    <m/>
    <m/>
    <n v="126"/>
    <s v="线下活动（地产）"/>
    <s v="意向/渠道客户邀请"/>
    <s v="意向客户"/>
    <n v="1819"/>
    <d v="2018-04-29T00:00:00"/>
    <d v="2018-04-29T00:00:00"/>
    <s v="山西转型综改示范区学府园区云茂广告中心"/>
    <m/>
    <m/>
    <m/>
  </r>
  <r>
    <x v="105"/>
    <s v="严玲"/>
    <x v="105"/>
    <s v="032745"/>
    <m/>
    <m/>
    <m/>
    <m/>
    <m/>
    <m/>
    <m/>
    <n v="0.17"/>
    <s v="否"/>
    <s v="是"/>
    <n v="32290"/>
    <m/>
    <m/>
    <m/>
    <m/>
    <m/>
    <m/>
    <m/>
    <m/>
    <m/>
    <m/>
    <m/>
    <m/>
    <s v="广告营销服务成本"/>
    <s v="地产销售-华南"/>
    <m/>
    <n v="0.34990330400000003"/>
    <n v="101"/>
    <s v="线下活动（地产）"/>
    <s v="案场活动"/>
    <s v="绿植花艺"/>
    <n v="8560"/>
    <d v="2018-05-13T00:00:00"/>
    <d v="2018-05-13T00:00:00"/>
    <s v="山西转型综改示范区学府园区云茂广告中心"/>
    <m/>
    <m/>
    <n v="4683.1500000000015"/>
  </r>
  <r>
    <x v="105"/>
    <s v="严玲"/>
    <x v="105"/>
    <s v=""/>
    <m/>
    <m/>
    <m/>
    <m/>
    <m/>
    <m/>
    <m/>
    <m/>
    <m/>
    <m/>
    <m/>
    <m/>
    <m/>
    <m/>
    <m/>
    <m/>
    <m/>
    <m/>
    <m/>
    <m/>
    <m/>
    <m/>
    <m/>
    <m/>
    <m/>
    <m/>
    <m/>
    <n v="101"/>
    <s v="线下活动（地产）"/>
    <s v="案场活动"/>
    <s v="绿植花艺"/>
    <n v="8560"/>
    <d v="2018-05-13T00:00:00"/>
    <d v="2018-05-13T00:00:00"/>
    <s v="山西转型综改示范区学府园区云茂广告中心"/>
    <m/>
    <m/>
    <m/>
  </r>
  <r>
    <x v="105"/>
    <s v="严玲"/>
    <x v="105"/>
    <s v=""/>
    <m/>
    <m/>
    <m/>
    <m/>
    <m/>
    <m/>
    <m/>
    <m/>
    <m/>
    <m/>
    <m/>
    <m/>
    <m/>
    <m/>
    <m/>
    <m/>
    <m/>
    <m/>
    <m/>
    <m/>
    <m/>
    <m/>
    <m/>
    <m/>
    <m/>
    <m/>
    <m/>
    <n v="101"/>
    <s v="线下活动（地产）"/>
    <s v="案场活动"/>
    <s v="绿植花艺"/>
    <n v="10000"/>
    <d v="2018-05-20T00:00:00"/>
    <d v="2018-05-20T00:00:00"/>
    <s v="广州苏丽思花艺设计有限公司"/>
    <m/>
    <m/>
    <m/>
  </r>
  <r>
    <x v="105"/>
    <s v="严玲"/>
    <x v="105"/>
    <s v=""/>
    <m/>
    <m/>
    <m/>
    <m/>
    <m/>
    <m/>
    <m/>
    <m/>
    <m/>
    <m/>
    <m/>
    <m/>
    <m/>
    <m/>
    <m/>
    <m/>
    <m/>
    <m/>
    <m/>
    <m/>
    <m/>
    <m/>
    <m/>
    <m/>
    <m/>
    <m/>
    <m/>
    <n v="126"/>
    <s v="线下活动（地产）"/>
    <s v="意向/渠道客户邀请"/>
    <s v="意向客户"/>
    <n v="486.85"/>
    <d v="2018-05-20T00:00:00"/>
    <d v="2018-05-20T00:00:00"/>
    <s v="山西转型综改示范区学府园区云茂广告中心"/>
    <m/>
    <m/>
    <m/>
  </r>
  <r>
    <x v="106"/>
    <s v="严玲"/>
    <x v="106"/>
    <s v="032698"/>
    <m/>
    <m/>
    <m/>
    <m/>
    <m/>
    <m/>
    <m/>
    <n v="0.2"/>
    <s v="否"/>
    <s v="是"/>
    <n v="26845.7"/>
    <m/>
    <m/>
    <m/>
    <m/>
    <m/>
    <m/>
    <m/>
    <m/>
    <m/>
    <m/>
    <m/>
    <m/>
    <s v="广告营销服务成本"/>
    <s v="地产销售-华南"/>
    <m/>
    <n v="0.37723984640000002"/>
    <n v="116"/>
    <s v="线下活动（地产）"/>
    <s v="进驻费"/>
    <s v="社区"/>
    <n v="1414.8"/>
    <d v="2018-05-07T00:00:00"/>
    <d v="2018-05-07T00:00:00"/>
    <s v="广州迪派文化传播有限公司"/>
    <m/>
    <m/>
    <n v="16037.225"/>
  </r>
  <r>
    <x v="106"/>
    <s v="严玲"/>
    <x v="106"/>
    <s v=""/>
    <m/>
    <m/>
    <m/>
    <m/>
    <m/>
    <m/>
    <m/>
    <m/>
    <m/>
    <m/>
    <m/>
    <m/>
    <m/>
    <m/>
    <m/>
    <m/>
    <m/>
    <m/>
    <m/>
    <m/>
    <m/>
    <m/>
    <m/>
    <m/>
    <m/>
    <m/>
    <m/>
    <n v="116"/>
    <s v="线下活动（地产）"/>
    <s v="进驻费"/>
    <s v="社区"/>
    <n v="1630.8"/>
    <d v="2018-05-08T00:00:00"/>
    <d v="2018-05-08T00:00:00"/>
    <s v="广州迪派文化传播有限公司"/>
    <m/>
    <m/>
    <m/>
  </r>
  <r>
    <x v="106"/>
    <s v="严玲"/>
    <x v="106"/>
    <s v=""/>
    <m/>
    <m/>
    <m/>
    <m/>
    <m/>
    <m/>
    <m/>
    <m/>
    <m/>
    <m/>
    <m/>
    <m/>
    <m/>
    <m/>
    <m/>
    <m/>
    <m/>
    <m/>
    <m/>
    <m/>
    <m/>
    <m/>
    <m/>
    <m/>
    <m/>
    <m/>
    <m/>
    <n v="116"/>
    <s v="线下活动（地产）"/>
    <s v="进驻费"/>
    <s v="社区"/>
    <n v="1468.8"/>
    <d v="2018-05-09T00:00:00"/>
    <d v="2018-05-09T00:00:00"/>
    <s v="广州迪派文化传播有限公司"/>
    <m/>
    <m/>
    <m/>
  </r>
  <r>
    <x v="106"/>
    <s v="严玲"/>
    <x v="106"/>
    <s v=""/>
    <m/>
    <m/>
    <m/>
    <m/>
    <m/>
    <m/>
    <m/>
    <m/>
    <m/>
    <m/>
    <m/>
    <m/>
    <m/>
    <m/>
    <m/>
    <m/>
    <m/>
    <m/>
    <m/>
    <m/>
    <m/>
    <m/>
    <m/>
    <m/>
    <m/>
    <m/>
    <m/>
    <n v="116"/>
    <s v="线下活动（地产）"/>
    <s v="进驻费"/>
    <s v="社区"/>
    <n v="1684.8"/>
    <d v="2018-05-10T00:00:00"/>
    <d v="2018-05-10T00:00:00"/>
    <s v="广州迪派文化传播有限公司"/>
    <m/>
    <m/>
    <m/>
  </r>
  <r>
    <x v="106"/>
    <s v="严玲"/>
    <x v="106"/>
    <s v=""/>
    <m/>
    <m/>
    <m/>
    <m/>
    <m/>
    <m/>
    <m/>
    <m/>
    <m/>
    <m/>
    <m/>
    <m/>
    <m/>
    <m/>
    <m/>
    <m/>
    <m/>
    <m/>
    <m/>
    <m/>
    <m/>
    <m/>
    <m/>
    <m/>
    <m/>
    <m/>
    <m/>
    <n v="116"/>
    <s v="线下活动（地产）"/>
    <s v="进驻费"/>
    <s v="社区"/>
    <n v="1522.8"/>
    <d v="2018-05-12T00:00:00"/>
    <d v="2018-05-12T00:00:00"/>
    <s v="广州迪派文化传播有限公司"/>
    <m/>
    <m/>
    <m/>
  </r>
  <r>
    <x v="106"/>
    <s v="严玲"/>
    <x v="106"/>
    <s v=""/>
    <m/>
    <m/>
    <m/>
    <m/>
    <m/>
    <m/>
    <m/>
    <m/>
    <m/>
    <m/>
    <m/>
    <m/>
    <m/>
    <m/>
    <m/>
    <m/>
    <m/>
    <m/>
    <m/>
    <m/>
    <m/>
    <m/>
    <m/>
    <m/>
    <m/>
    <m/>
    <m/>
    <n v="121"/>
    <s v="线下活动（地产）"/>
    <s v="看房团"/>
    <s v="大巴"/>
    <n v="811.32500000000005"/>
    <d v="2018-04-29T00:00:00"/>
    <d v="2018-04-29T00:00:00"/>
    <s v="北京切吧"/>
    <m/>
    <m/>
    <m/>
  </r>
  <r>
    <x v="106"/>
    <s v="严玲"/>
    <x v="106"/>
    <s v=""/>
    <m/>
    <m/>
    <m/>
    <m/>
    <m/>
    <m/>
    <m/>
    <m/>
    <m/>
    <m/>
    <m/>
    <m/>
    <m/>
    <m/>
    <m/>
    <m/>
    <m/>
    <m/>
    <m/>
    <m/>
    <m/>
    <m/>
    <m/>
    <m/>
    <m/>
    <m/>
    <m/>
    <n v="120"/>
    <s v="线下活动（地产）"/>
    <s v="看房团"/>
    <s v="餐费"/>
    <n v="352.5"/>
    <d v="2018-04-29T00:00:00"/>
    <d v="2018-04-29T00:00:00"/>
    <s v="业务凭票报销"/>
    <m/>
    <m/>
    <m/>
  </r>
  <r>
    <x v="106"/>
    <s v="严玲"/>
    <x v="106"/>
    <s v=""/>
    <m/>
    <m/>
    <m/>
    <m/>
    <m/>
    <m/>
    <m/>
    <m/>
    <m/>
    <m/>
    <m/>
    <m/>
    <m/>
    <m/>
    <m/>
    <m/>
    <m/>
    <m/>
    <m/>
    <m/>
    <m/>
    <m/>
    <m/>
    <m/>
    <m/>
    <m/>
    <m/>
    <n v="121"/>
    <s v="线下活动（地产）"/>
    <s v="看房团"/>
    <s v="大巴"/>
    <n v="806.15"/>
    <d v="2018-05-12T00:00:00"/>
    <d v="2018-05-12T00:00:00"/>
    <s v="北京切吧"/>
    <m/>
    <m/>
    <m/>
  </r>
  <r>
    <x v="106"/>
    <s v="严玲"/>
    <x v="106"/>
    <s v=""/>
    <m/>
    <m/>
    <m/>
    <m/>
    <m/>
    <m/>
    <m/>
    <m/>
    <m/>
    <m/>
    <m/>
    <m/>
    <m/>
    <m/>
    <m/>
    <m/>
    <m/>
    <m/>
    <m/>
    <m/>
    <m/>
    <m/>
    <m/>
    <m/>
    <m/>
    <m/>
    <m/>
    <n v="120"/>
    <s v="线下活动（地产）"/>
    <s v="看房团"/>
    <s v="餐费"/>
    <n v="277.5"/>
    <d v="2018-05-12T00:00:00"/>
    <d v="2018-05-12T00:00:00"/>
    <s v="业务凭票报销"/>
    <m/>
    <m/>
    <m/>
  </r>
  <r>
    <x v="106"/>
    <s v="严玲"/>
    <x v="106"/>
    <s v=""/>
    <m/>
    <m/>
    <m/>
    <m/>
    <m/>
    <m/>
    <m/>
    <m/>
    <m/>
    <m/>
    <m/>
    <m/>
    <m/>
    <m/>
    <m/>
    <m/>
    <m/>
    <m/>
    <m/>
    <m/>
    <m/>
    <m/>
    <m/>
    <m/>
    <m/>
    <m/>
    <m/>
    <n v="126"/>
    <s v="线下活动（地产）"/>
    <s v="意向/渠道客户邀请"/>
    <s v="意向客户"/>
    <n v="321"/>
    <d v="2018-05-12T00:00:00"/>
    <d v="2018-05-12T00:00:00"/>
    <s v="山西转型综改示范区学府园区云茂广告中心"/>
    <m/>
    <m/>
    <m/>
  </r>
  <r>
    <x v="106"/>
    <s v="严玲"/>
    <x v="106"/>
    <s v=""/>
    <m/>
    <m/>
    <m/>
    <m/>
    <m/>
    <m/>
    <m/>
    <m/>
    <m/>
    <m/>
    <m/>
    <m/>
    <m/>
    <m/>
    <m/>
    <m/>
    <m/>
    <m/>
    <m/>
    <m/>
    <m/>
    <m/>
    <m/>
    <m/>
    <m/>
    <m/>
    <m/>
    <n v="10"/>
    <s v="户外投放（地产）"/>
    <s v="LED投放"/>
    <m/>
    <n v="518"/>
    <d v="2018-06-09T00:00:00"/>
    <d v="2018-06-15T00:00:00"/>
    <s v="广州播了么传媒科技有限公司"/>
    <m/>
    <m/>
    <m/>
  </r>
  <r>
    <x v="107"/>
    <s v="严玲"/>
    <x v="107"/>
    <s v="032089"/>
    <m/>
    <m/>
    <m/>
    <m/>
    <m/>
    <m/>
    <m/>
    <n v="0.17"/>
    <s v="否"/>
    <s v="是"/>
    <n v="9205"/>
    <m/>
    <m/>
    <m/>
    <m/>
    <m/>
    <m/>
    <m/>
    <m/>
    <m/>
    <m/>
    <m/>
    <m/>
    <s v="广告营销服务成本"/>
    <s v="地产销售-华南"/>
    <m/>
    <n v="0.32715358400000005"/>
    <n v="121"/>
    <s v="线下活动（地产）"/>
    <s v="看房团"/>
    <s v="大巴"/>
    <n v="569.25"/>
    <d v="2018-04-29T00:00:00"/>
    <d v="2018-04-29T00:00:00"/>
    <s v="北京切吧"/>
    <m/>
    <m/>
    <n v="8460.75"/>
  </r>
  <r>
    <x v="107"/>
    <s v="严玲"/>
    <x v="107"/>
    <s v=""/>
    <m/>
    <m/>
    <m/>
    <m/>
    <m/>
    <m/>
    <m/>
    <m/>
    <m/>
    <m/>
    <m/>
    <m/>
    <m/>
    <m/>
    <m/>
    <m/>
    <m/>
    <m/>
    <m/>
    <m/>
    <m/>
    <m/>
    <m/>
    <m/>
    <m/>
    <m/>
    <m/>
    <n v="120"/>
    <s v="线下活动（地产）"/>
    <s v="看房团"/>
    <s v="餐费"/>
    <n v="175"/>
    <d v="2018-04-29T00:00:00"/>
    <d v="2018-04-29T00:00:00"/>
    <s v="业务凭票报销"/>
    <m/>
    <m/>
    <m/>
  </r>
  <r>
    <x v="108"/>
    <s v="严玲"/>
    <x v="108"/>
    <s v="032564"/>
    <m/>
    <m/>
    <m/>
    <m/>
    <m/>
    <m/>
    <m/>
    <n v="0.17"/>
    <s v="否"/>
    <s v="是"/>
    <n v="3758.75"/>
    <m/>
    <m/>
    <m/>
    <m/>
    <m/>
    <m/>
    <m/>
    <m/>
    <m/>
    <m/>
    <m/>
    <m/>
    <s v="广告营销服务成本"/>
    <s v="地产销售-华南"/>
    <m/>
    <n v="0.28844428205128203"/>
    <n v="121"/>
    <s v="线下活动（地产）"/>
    <s v="看房团"/>
    <s v="大巴"/>
    <n v="710.125"/>
    <d v="2018-04-30T00:00:00"/>
    <d v="2018-04-30T00:00:00"/>
    <s v="北京切吧"/>
    <m/>
    <m/>
    <n v="1578.625"/>
  </r>
  <r>
    <x v="108"/>
    <s v="严玲"/>
    <x v="108"/>
    <s v=""/>
    <m/>
    <m/>
    <m/>
    <m/>
    <m/>
    <m/>
    <m/>
    <m/>
    <m/>
    <m/>
    <m/>
    <m/>
    <m/>
    <m/>
    <m/>
    <m/>
    <m/>
    <m/>
    <m/>
    <m/>
    <m/>
    <m/>
    <m/>
    <m/>
    <m/>
    <m/>
    <m/>
    <n v="126"/>
    <s v="线下活动（地产）"/>
    <s v="意向/渠道客户邀请"/>
    <s v="意向客户"/>
    <n v="1123.5"/>
    <d v="2018-04-30T00:00:00"/>
    <d v="2018-04-30T00:00:00"/>
    <s v="山西转型综改示范区学府园区云茂广告中心"/>
    <m/>
    <m/>
    <m/>
  </r>
  <r>
    <x v="108"/>
    <s v="严玲"/>
    <x v="108"/>
    <s v=""/>
    <m/>
    <m/>
    <m/>
    <m/>
    <m/>
    <m/>
    <m/>
    <m/>
    <m/>
    <m/>
    <m/>
    <m/>
    <m/>
    <m/>
    <m/>
    <m/>
    <m/>
    <m/>
    <m/>
    <m/>
    <m/>
    <m/>
    <m/>
    <m/>
    <m/>
    <m/>
    <m/>
    <n v="120"/>
    <s v="线下活动（地产）"/>
    <s v="看房团"/>
    <s v="餐费"/>
    <n v="346.5"/>
    <d v="2018-04-30T00:00:00"/>
    <d v="2018-04-30T00:00:00"/>
    <s v="业务凭票报销"/>
    <m/>
    <m/>
    <m/>
  </r>
  <r>
    <x v="109"/>
    <s v="严玲"/>
    <x v="109"/>
    <s v="032679"/>
    <m/>
    <m/>
    <m/>
    <m/>
    <m/>
    <m/>
    <m/>
    <n v="0.2"/>
    <s v="否"/>
    <s v="是"/>
    <n v="17067.5"/>
    <m/>
    <m/>
    <m/>
    <m/>
    <m/>
    <m/>
    <m/>
    <m/>
    <m/>
    <m/>
    <m/>
    <m/>
    <s v="广告营销服务成本"/>
    <s v="地产销售-华南"/>
    <m/>
    <n v="0.32686609768888891"/>
    <n v="121"/>
    <s v="线下活动（地产）"/>
    <s v="看房团"/>
    <s v="大巴"/>
    <n v="871.7"/>
    <d v="2018-06-16T00:00:00"/>
    <d v="2018-06-16T00:00:00"/>
    <s v="北京切吧"/>
    <m/>
    <m/>
    <n v="12473.325000000001"/>
  </r>
  <r>
    <x v="109"/>
    <s v="严玲"/>
    <x v="109"/>
    <s v=""/>
    <m/>
    <m/>
    <m/>
    <m/>
    <m/>
    <m/>
    <m/>
    <m/>
    <m/>
    <m/>
    <m/>
    <m/>
    <m/>
    <m/>
    <m/>
    <m/>
    <m/>
    <m/>
    <m/>
    <m/>
    <m/>
    <m/>
    <m/>
    <m/>
    <m/>
    <m/>
    <m/>
    <n v="126"/>
    <s v="线下活动（地产）"/>
    <s v="意向/渠道客户邀请"/>
    <s v="意向客户"/>
    <n v="492.20000000000005"/>
    <d v="2018-06-16T00:00:00"/>
    <d v="2018-06-16T00:00:00"/>
    <s v="山西转型综改示范区学府园区云茂广告中心"/>
    <m/>
    <m/>
    <m/>
  </r>
  <r>
    <x v="109"/>
    <s v="严玲"/>
    <x v="109"/>
    <s v=""/>
    <m/>
    <m/>
    <m/>
    <m/>
    <m/>
    <m/>
    <m/>
    <m/>
    <m/>
    <m/>
    <m/>
    <m/>
    <m/>
    <m/>
    <m/>
    <m/>
    <m/>
    <m/>
    <m/>
    <m/>
    <m/>
    <m/>
    <m/>
    <m/>
    <m/>
    <m/>
    <m/>
    <n v="121"/>
    <s v="线下活动（地产）"/>
    <s v="看房团"/>
    <s v="大巴"/>
    <n v="781.42499999999995"/>
    <d v="2018-04-29T00:00:00"/>
    <d v="2018-04-29T00:00:00"/>
    <s v="北京切吧"/>
    <m/>
    <m/>
    <m/>
  </r>
  <r>
    <x v="109"/>
    <s v="严玲"/>
    <x v="109"/>
    <s v=""/>
    <m/>
    <m/>
    <m/>
    <m/>
    <m/>
    <m/>
    <m/>
    <m/>
    <m/>
    <m/>
    <m/>
    <m/>
    <m/>
    <m/>
    <m/>
    <m/>
    <m/>
    <m/>
    <m/>
    <m/>
    <m/>
    <m/>
    <m/>
    <m/>
    <m/>
    <m/>
    <m/>
    <n v="126"/>
    <s v="线下活动（地产）"/>
    <s v="意向/渠道客户邀请"/>
    <s v="意向客户"/>
    <n v="521.625"/>
    <d v="2018-04-29T00:00:00"/>
    <d v="2018-04-29T00:00:00"/>
    <s v="山西转型综改示范区学府园区云茂广告中心"/>
    <m/>
    <m/>
    <m/>
  </r>
  <r>
    <x v="109"/>
    <s v="严玲"/>
    <x v="109"/>
    <s v=""/>
    <m/>
    <m/>
    <m/>
    <m/>
    <m/>
    <m/>
    <m/>
    <m/>
    <m/>
    <m/>
    <m/>
    <m/>
    <m/>
    <m/>
    <m/>
    <m/>
    <m/>
    <m/>
    <m/>
    <m/>
    <m/>
    <m/>
    <m/>
    <m/>
    <m/>
    <m/>
    <m/>
    <n v="120"/>
    <s v="线下活动（地产）"/>
    <s v="看房团"/>
    <s v="餐费"/>
    <n v="165"/>
    <d v="2018-04-29T00:00:00"/>
    <d v="2018-04-29T00:00:00"/>
    <s v="业务凭票报销"/>
    <m/>
    <m/>
    <m/>
  </r>
  <r>
    <x v="109"/>
    <s v="严玲"/>
    <x v="109"/>
    <s v=""/>
    <m/>
    <m/>
    <m/>
    <m/>
    <m/>
    <m/>
    <m/>
    <m/>
    <m/>
    <m/>
    <m/>
    <m/>
    <m/>
    <m/>
    <m/>
    <m/>
    <m/>
    <m/>
    <m/>
    <m/>
    <m/>
    <m/>
    <m/>
    <m/>
    <m/>
    <m/>
    <m/>
    <n v="121"/>
    <s v="线下活动（地产）"/>
    <s v="看房团"/>
    <s v="大巴"/>
    <n v="585.92499999999995"/>
    <d v="2018-05-26T00:00:00"/>
    <d v="2018-05-26T00:00:00"/>
    <s v="北京切吧"/>
    <m/>
    <m/>
    <m/>
  </r>
  <r>
    <x v="109"/>
    <s v="严玲"/>
    <x v="109"/>
    <s v=""/>
    <m/>
    <m/>
    <m/>
    <m/>
    <m/>
    <m/>
    <m/>
    <m/>
    <m/>
    <m/>
    <m/>
    <m/>
    <m/>
    <m/>
    <m/>
    <m/>
    <m/>
    <m/>
    <m/>
    <m/>
    <m/>
    <m/>
    <m/>
    <m/>
    <m/>
    <m/>
    <m/>
    <n v="126"/>
    <s v="线下活动（地产）"/>
    <s v="意向/渠道客户邀请"/>
    <s v="意向客户"/>
    <n v="374.5"/>
    <d v="2018-05-26T00:00:00"/>
    <d v="2018-05-26T00:00:00"/>
    <s v="山西转型综改示范区学府园区云茂广告中心"/>
    <m/>
    <m/>
    <m/>
  </r>
  <r>
    <x v="109"/>
    <s v="严玲"/>
    <x v="109"/>
    <s v=""/>
    <m/>
    <m/>
    <m/>
    <m/>
    <m/>
    <m/>
    <m/>
    <m/>
    <m/>
    <m/>
    <m/>
    <m/>
    <m/>
    <m/>
    <m/>
    <m/>
    <m/>
    <m/>
    <m/>
    <m/>
    <m/>
    <m/>
    <m/>
    <m/>
    <m/>
    <m/>
    <m/>
    <n v="120"/>
    <s v="线下活动（地产）"/>
    <s v="看房团"/>
    <s v="餐费"/>
    <n v="168"/>
    <d v="2018-05-26T00:00:00"/>
    <d v="2018-05-26T00:00:00"/>
    <s v="业务凭票报销"/>
    <m/>
    <m/>
    <m/>
  </r>
  <r>
    <x v="109"/>
    <s v="严玲"/>
    <x v="109"/>
    <s v=""/>
    <m/>
    <m/>
    <m/>
    <m/>
    <m/>
    <m/>
    <m/>
    <m/>
    <m/>
    <m/>
    <m/>
    <m/>
    <m/>
    <m/>
    <m/>
    <m/>
    <m/>
    <m/>
    <m/>
    <m/>
    <m/>
    <m/>
    <m/>
    <m/>
    <m/>
    <m/>
    <m/>
    <n v="113"/>
    <s v="线下活动（地产）"/>
    <s v="进驻费"/>
    <s v="企业"/>
    <n v="321"/>
    <d v="2018-05-18T00:00:00"/>
    <d v="2018-05-18T00:00:00"/>
    <s v="山西转型综改示范区学府园区云茂广告中心"/>
    <m/>
    <m/>
    <m/>
  </r>
  <r>
    <x v="109"/>
    <s v="严玲"/>
    <x v="109"/>
    <s v=""/>
    <m/>
    <m/>
    <m/>
    <m/>
    <m/>
    <m/>
    <m/>
    <m/>
    <m/>
    <m/>
    <m/>
    <m/>
    <m/>
    <m/>
    <m/>
    <m/>
    <m/>
    <m/>
    <m/>
    <m/>
    <m/>
    <m/>
    <m/>
    <m/>
    <m/>
    <m/>
    <m/>
    <n v="110"/>
    <s v="线下活动（地产）"/>
    <s v="进驻餐点"/>
    <s v="下午茶"/>
    <n v="312.79999999999995"/>
    <d v="2018-05-18T00:00:00"/>
    <d v="2018-05-18T00:00:00"/>
    <s v="北京切吧"/>
    <m/>
    <m/>
    <m/>
  </r>
  <r>
    <x v="110"/>
    <s v="郭西哲"/>
    <x v="110"/>
    <s v="032066"/>
    <m/>
    <m/>
    <m/>
    <m/>
    <m/>
    <m/>
    <m/>
    <n v="0.18"/>
    <s v="否"/>
    <s v="是"/>
    <n v="221100"/>
    <m/>
    <m/>
    <m/>
    <m/>
    <m/>
    <m/>
    <m/>
    <m/>
    <m/>
    <m/>
    <m/>
    <m/>
    <s v="广告营销服务成本"/>
    <s v="地产销售-华北"/>
    <m/>
    <n v="0.52213071999999994"/>
    <n v="105"/>
    <s v="线下活动（地产）"/>
    <s v="案场活动"/>
    <s v="艺术活动"/>
    <n v="68680"/>
    <d v="2018-01-26T00:00:00"/>
    <d v="2018-01-26T00:00:00"/>
    <s v="北京诺金文化传媒有限公司"/>
    <m/>
    <s v="音乐"/>
    <n v="150120"/>
  </r>
  <r>
    <x v="110"/>
    <s v="郭西哲"/>
    <x v="110"/>
    <s v=""/>
    <m/>
    <m/>
    <m/>
    <m/>
    <m/>
    <m/>
    <m/>
    <m/>
    <m/>
    <m/>
    <m/>
    <m/>
    <m/>
    <m/>
    <m/>
    <m/>
    <m/>
    <m/>
    <m/>
    <m/>
    <m/>
    <m/>
    <m/>
    <m/>
    <m/>
    <m/>
    <m/>
    <n v="105"/>
    <s v="线下活动（地产）"/>
    <s v="案场活动"/>
    <s v="艺术活动"/>
    <n v="2300"/>
    <d v="2018-01-26T00:00:00"/>
    <d v="2018-01-26T00:00:00"/>
    <s v="劳务报销"/>
    <m/>
    <s v="音乐"/>
    <m/>
  </r>
  <r>
    <x v="111"/>
    <s v="郭西哲"/>
    <x v="111"/>
    <s v="033028"/>
    <m/>
    <m/>
    <m/>
    <m/>
    <m/>
    <m/>
    <m/>
    <n v="0.18"/>
    <s v="否"/>
    <s v="是"/>
    <n v="9162"/>
    <m/>
    <m/>
    <m/>
    <m/>
    <m/>
    <m/>
    <m/>
    <m/>
    <m/>
    <m/>
    <m/>
    <m/>
    <s v="广告营销服务成本"/>
    <s v="地产销售-华北"/>
    <m/>
    <n v="0.353771112"/>
    <n v="59"/>
    <s v="商品采购"/>
    <s v="礼品"/>
    <s v="严选礼品"/>
    <n v="7545.0374999999995"/>
    <d v="2018-06-01T00:00:00"/>
    <d v="2018-06-01T00:00:00"/>
    <s v="严选凭票报销"/>
    <m/>
    <m/>
    <n v="1616.9625000000005"/>
  </r>
  <r>
    <x v="112"/>
    <s v="严玲"/>
    <x v="112"/>
    <s v="032556"/>
    <m/>
    <m/>
    <m/>
    <m/>
    <m/>
    <m/>
    <m/>
    <n v="0.17"/>
    <s v="否"/>
    <s v="是"/>
    <n v="37274.080000000002"/>
    <m/>
    <m/>
    <m/>
    <m/>
    <m/>
    <m/>
    <m/>
    <m/>
    <m/>
    <m/>
    <m/>
    <m/>
    <s v="广告营销服务成本"/>
    <s v="地产销售-华南"/>
    <m/>
    <n v="0.36173474133333333"/>
    <n v="98"/>
    <s v="线下活动（地产）"/>
    <s v="案场活动"/>
    <s v="精致生活体验系列"/>
    <n v="9200"/>
    <d v="2018-07-01T00:00:00"/>
    <d v="2018-07-01T00:00:00"/>
    <s v="北京切吧"/>
    <m/>
    <s v="广绣"/>
    <n v="7109.1549999999988"/>
  </r>
  <r>
    <x v="112"/>
    <s v="严玲"/>
    <x v="112"/>
    <s v=""/>
    <m/>
    <m/>
    <m/>
    <m/>
    <m/>
    <m/>
    <m/>
    <m/>
    <m/>
    <m/>
    <m/>
    <m/>
    <m/>
    <m/>
    <m/>
    <m/>
    <m/>
    <m/>
    <m/>
    <m/>
    <m/>
    <m/>
    <m/>
    <m/>
    <m/>
    <m/>
    <m/>
    <n v="98"/>
    <s v="线下活动（地产）"/>
    <s v="案场活动"/>
    <s v="精致生活体验系列"/>
    <n v="3413"/>
    <d v="2018-07-01T00:00:00"/>
    <d v="2018-07-01T00:00:00"/>
    <s v="北京切吧"/>
    <m/>
    <s v="广绣"/>
    <m/>
  </r>
  <r>
    <x v="112"/>
    <s v="严玲"/>
    <x v="112"/>
    <s v=""/>
    <m/>
    <m/>
    <m/>
    <m/>
    <m/>
    <m/>
    <m/>
    <m/>
    <m/>
    <m/>
    <m/>
    <m/>
    <m/>
    <m/>
    <m/>
    <m/>
    <m/>
    <m/>
    <m/>
    <m/>
    <m/>
    <m/>
    <m/>
    <m/>
    <m/>
    <m/>
    <m/>
    <n v="122"/>
    <s v="线下活动（地产）"/>
    <s v="看房团"/>
    <s v="中巴"/>
    <n v="1210.9499999999998"/>
    <d v="2018-07-07T00:00:00"/>
    <d v="2018-07-07T00:00:00"/>
    <s v="北京切吧"/>
    <m/>
    <m/>
    <m/>
  </r>
  <r>
    <x v="112"/>
    <s v="严玲"/>
    <x v="112"/>
    <s v=""/>
    <m/>
    <m/>
    <m/>
    <m/>
    <m/>
    <m/>
    <m/>
    <m/>
    <m/>
    <m/>
    <m/>
    <m/>
    <m/>
    <m/>
    <m/>
    <m/>
    <m/>
    <m/>
    <m/>
    <m/>
    <m/>
    <m/>
    <m/>
    <m/>
    <m/>
    <m/>
    <m/>
    <n v="126"/>
    <s v="线下活动（地产）"/>
    <s v="意向/渠道客户邀请"/>
    <s v="意向客户"/>
    <n v="1926"/>
    <d v="2018-07-07T00:00:00"/>
    <d v="2018-07-07T00:00:00"/>
    <s v="山西转型综改示范区学府园区云茂广告中心"/>
    <m/>
    <m/>
    <m/>
  </r>
  <r>
    <x v="112"/>
    <s v="严玲"/>
    <x v="112"/>
    <s v=""/>
    <m/>
    <m/>
    <m/>
    <m/>
    <m/>
    <m/>
    <m/>
    <m/>
    <m/>
    <m/>
    <m/>
    <m/>
    <m/>
    <m/>
    <m/>
    <m/>
    <m/>
    <m/>
    <m/>
    <m/>
    <m/>
    <m/>
    <m/>
    <m/>
    <m/>
    <m/>
    <m/>
    <n v="121"/>
    <s v="线下活动（地产）"/>
    <s v="看房团"/>
    <s v="大巴"/>
    <n v="811.32500000000005"/>
    <d v="2018-04-29T00:00:00"/>
    <d v="2018-04-29T00:00:00"/>
    <s v="北京切吧"/>
    <m/>
    <m/>
    <m/>
  </r>
  <r>
    <x v="112"/>
    <s v="严玲"/>
    <x v="112"/>
    <s v=""/>
    <m/>
    <m/>
    <m/>
    <m/>
    <m/>
    <m/>
    <m/>
    <m/>
    <m/>
    <m/>
    <m/>
    <m/>
    <m/>
    <m/>
    <m/>
    <m/>
    <m/>
    <m/>
    <m/>
    <m/>
    <m/>
    <m/>
    <m/>
    <m/>
    <m/>
    <m/>
    <m/>
    <n v="120"/>
    <s v="线下活动（地产）"/>
    <s v="看房团"/>
    <s v="餐费"/>
    <n v="352.5"/>
    <d v="2018-04-29T00:00:00"/>
    <d v="2018-04-29T00:00:00"/>
    <s v="业务凭票报销"/>
    <m/>
    <m/>
    <m/>
  </r>
  <r>
    <x v="112"/>
    <s v="严玲"/>
    <x v="112"/>
    <s v=""/>
    <m/>
    <m/>
    <m/>
    <m/>
    <m/>
    <m/>
    <m/>
    <m/>
    <m/>
    <m/>
    <m/>
    <m/>
    <m/>
    <m/>
    <m/>
    <m/>
    <m/>
    <m/>
    <m/>
    <m/>
    <m/>
    <m/>
    <m/>
    <m/>
    <m/>
    <m/>
    <m/>
    <n v="121"/>
    <s v="线下活动（地产）"/>
    <s v="看房团"/>
    <s v="大巴"/>
    <n v="1484.65"/>
    <d v="2018-04-30T00:00:00"/>
    <d v="2018-04-30T00:00:00"/>
    <s v="北京切吧"/>
    <m/>
    <m/>
    <m/>
  </r>
  <r>
    <x v="112"/>
    <s v="严玲"/>
    <x v="112"/>
    <s v=""/>
    <m/>
    <m/>
    <m/>
    <m/>
    <m/>
    <m/>
    <m/>
    <m/>
    <m/>
    <m/>
    <m/>
    <m/>
    <m/>
    <m/>
    <m/>
    <m/>
    <m/>
    <m/>
    <m/>
    <m/>
    <m/>
    <m/>
    <m/>
    <m/>
    <m/>
    <m/>
    <m/>
    <n v="126"/>
    <s v="线下活动（地产）"/>
    <s v="意向/渠道客户邀请"/>
    <s v="意向客户"/>
    <n v="1230.5"/>
    <d v="2018-04-30T00:00:00"/>
    <d v="2018-04-30T00:00:00"/>
    <s v="山西转型综改示范区学府园区云茂广告中心"/>
    <m/>
    <m/>
    <m/>
  </r>
  <r>
    <x v="112"/>
    <s v="严玲"/>
    <x v="112"/>
    <s v=""/>
    <m/>
    <m/>
    <m/>
    <m/>
    <m/>
    <m/>
    <m/>
    <m/>
    <m/>
    <m/>
    <m/>
    <m/>
    <m/>
    <m/>
    <m/>
    <m/>
    <m/>
    <m/>
    <m/>
    <m/>
    <m/>
    <m/>
    <m/>
    <m/>
    <m/>
    <m/>
    <m/>
    <n v="11"/>
    <s v="户外投放（地产）"/>
    <s v="灯箱投放"/>
    <m/>
    <n v="2300"/>
    <d v="2018-05-01T00:00:00"/>
    <d v="2018-05-30T00:00:00"/>
    <s v="广东高奇福鑫宇广告有限公司"/>
    <m/>
    <m/>
    <m/>
  </r>
  <r>
    <x v="112"/>
    <s v="严玲"/>
    <x v="112"/>
    <s v=""/>
    <m/>
    <m/>
    <m/>
    <m/>
    <m/>
    <m/>
    <m/>
    <m/>
    <m/>
    <m/>
    <m/>
    <m/>
    <m/>
    <m/>
    <m/>
    <m/>
    <m/>
    <m/>
    <m/>
    <m/>
    <m/>
    <m/>
    <m/>
    <m/>
    <m/>
    <m/>
    <m/>
    <n v="13"/>
    <s v="户外投放（地产）"/>
    <s v="其他投放"/>
    <m/>
    <n v="7200"/>
    <d v="2018-05-21T00:00:00"/>
    <d v="2018-07-20T00:00:00"/>
    <s v="广州快告文化传媒有限公司"/>
    <m/>
    <m/>
    <m/>
  </r>
  <r>
    <x v="112"/>
    <s v="严玲"/>
    <x v="112"/>
    <s v=""/>
    <m/>
    <m/>
    <m/>
    <m/>
    <m/>
    <m/>
    <m/>
    <m/>
    <m/>
    <m/>
    <m/>
    <m/>
    <m/>
    <m/>
    <m/>
    <m/>
    <m/>
    <m/>
    <m/>
    <m/>
    <m/>
    <m/>
    <m/>
    <m/>
    <m/>
    <m/>
    <m/>
    <n v="10"/>
    <s v="户外投放（地产）"/>
    <s v="LED投放"/>
    <m/>
    <n v="1036"/>
    <d v="2018-06-09T00:00:00"/>
    <d v="2018-07-06T00:00:00"/>
    <s v="广州播了么传媒科技有限公司"/>
    <m/>
    <m/>
    <m/>
  </r>
  <r>
    <x v="113"/>
    <s v="严玲"/>
    <x v="113"/>
    <s v="032460"/>
    <m/>
    <m/>
    <m/>
    <m/>
    <m/>
    <m/>
    <m/>
    <n v="0.17"/>
    <s v="否"/>
    <s v="是"/>
    <n v="14704.75"/>
    <m/>
    <m/>
    <m/>
    <m/>
    <m/>
    <m/>
    <m/>
    <m/>
    <m/>
    <m/>
    <m/>
    <m/>
    <s v="广告营销服务成本"/>
    <s v="地产销售-华南"/>
    <m/>
    <n v="0.33588204800000004"/>
    <n v="121"/>
    <s v="线下活动（地产）"/>
    <s v="看房团"/>
    <s v="大巴"/>
    <n v="569.25"/>
    <d v="2018-04-29T00:00:00"/>
    <d v="2018-04-29T00:00:00"/>
    <s v="北京切吧"/>
    <m/>
    <m/>
    <n v="7815.65"/>
  </r>
  <r>
    <x v="113"/>
    <s v="严玲"/>
    <x v="113"/>
    <s v=""/>
    <m/>
    <m/>
    <m/>
    <m/>
    <m/>
    <m/>
    <m/>
    <m/>
    <m/>
    <m/>
    <m/>
    <m/>
    <m/>
    <m/>
    <m/>
    <m/>
    <m/>
    <m/>
    <m/>
    <m/>
    <m/>
    <m/>
    <m/>
    <m/>
    <m/>
    <m/>
    <m/>
    <n v="120"/>
    <s v="线下活动（地产）"/>
    <s v="看房团"/>
    <s v="餐费"/>
    <n v="175"/>
    <d v="2018-04-29T00:00:00"/>
    <d v="2018-04-29T00:00:00"/>
    <s v="业务凭票报销"/>
    <m/>
    <m/>
    <m/>
  </r>
  <r>
    <x v="113"/>
    <s v="严玲"/>
    <x v="113"/>
    <s v=""/>
    <m/>
    <m/>
    <m/>
    <m/>
    <m/>
    <m/>
    <m/>
    <m/>
    <m/>
    <m/>
    <m/>
    <m/>
    <m/>
    <m/>
    <m/>
    <m/>
    <m/>
    <m/>
    <m/>
    <m/>
    <m/>
    <m/>
    <m/>
    <m/>
    <m/>
    <m/>
    <m/>
    <n v="121"/>
    <s v="线下活动（地产）"/>
    <s v="看房团"/>
    <s v="大巴"/>
    <n v="710.125"/>
    <d v="2018-04-30T00:00:00"/>
    <d v="2018-04-30T00:00:00"/>
    <s v="北京切吧"/>
    <m/>
    <m/>
    <m/>
  </r>
  <r>
    <x v="113"/>
    <s v="严玲"/>
    <x v="113"/>
    <s v=""/>
    <m/>
    <m/>
    <m/>
    <m/>
    <m/>
    <m/>
    <m/>
    <m/>
    <m/>
    <m/>
    <m/>
    <m/>
    <m/>
    <m/>
    <m/>
    <m/>
    <m/>
    <m/>
    <m/>
    <m/>
    <m/>
    <m/>
    <m/>
    <m/>
    <m/>
    <m/>
    <m/>
    <n v="126"/>
    <s v="线下活动（地产）"/>
    <s v="意向/渠道客户邀请"/>
    <s v="意向客户"/>
    <n v="1123.5"/>
    <d v="2018-04-30T00:00:00"/>
    <d v="2018-04-30T00:00:00"/>
    <s v="山西转型综改示范区学府园区云茂广告中心"/>
    <m/>
    <m/>
    <m/>
  </r>
  <r>
    <x v="113"/>
    <s v="严玲"/>
    <x v="113"/>
    <s v=""/>
    <m/>
    <m/>
    <m/>
    <m/>
    <m/>
    <m/>
    <m/>
    <m/>
    <m/>
    <m/>
    <m/>
    <m/>
    <m/>
    <m/>
    <m/>
    <m/>
    <m/>
    <m/>
    <m/>
    <m/>
    <m/>
    <m/>
    <m/>
    <m/>
    <m/>
    <m/>
    <m/>
    <n v="120"/>
    <s v="线下活动（地产）"/>
    <s v="看房团"/>
    <s v="餐费"/>
    <n v="346.5"/>
    <d v="2018-04-30T00:00:00"/>
    <d v="2018-04-30T00:00:00"/>
    <s v="业务凭票报销"/>
    <m/>
    <m/>
    <m/>
  </r>
  <r>
    <x v="113"/>
    <s v="严玲"/>
    <x v="113"/>
    <s v=""/>
    <m/>
    <m/>
    <m/>
    <m/>
    <m/>
    <m/>
    <m/>
    <m/>
    <m/>
    <m/>
    <m/>
    <m/>
    <m/>
    <m/>
    <m/>
    <m/>
    <m/>
    <m/>
    <m/>
    <m/>
    <m/>
    <m/>
    <m/>
    <m/>
    <m/>
    <m/>
    <m/>
    <n v="121"/>
    <s v="线下活动（地产）"/>
    <s v="看房团"/>
    <s v="大巴"/>
    <n v="673.32499999999993"/>
    <d v="2018-05-26T00:00:00"/>
    <d v="2018-05-26T00:00:00"/>
    <s v="北京切吧"/>
    <m/>
    <m/>
    <m/>
  </r>
  <r>
    <x v="113"/>
    <s v="严玲"/>
    <x v="113"/>
    <s v=""/>
    <m/>
    <m/>
    <m/>
    <m/>
    <m/>
    <m/>
    <m/>
    <m/>
    <m/>
    <m/>
    <m/>
    <m/>
    <m/>
    <m/>
    <m/>
    <m/>
    <m/>
    <m/>
    <m/>
    <m/>
    <m/>
    <m/>
    <m/>
    <m/>
    <m/>
    <m/>
    <m/>
    <n v="126"/>
    <s v="线下活动（地产）"/>
    <s v="意向/渠道客户邀请"/>
    <s v="意向客户"/>
    <n v="449.4"/>
    <d v="2018-05-26T00:00:00"/>
    <d v="2018-05-26T00:00:00"/>
    <s v="山西转型综改示范区学府园区云茂广告中心"/>
    <m/>
    <m/>
    <m/>
  </r>
  <r>
    <x v="113"/>
    <s v="严玲"/>
    <x v="113"/>
    <s v=""/>
    <m/>
    <m/>
    <m/>
    <m/>
    <m/>
    <m/>
    <m/>
    <m/>
    <m/>
    <m/>
    <m/>
    <m/>
    <m/>
    <m/>
    <m/>
    <m/>
    <m/>
    <m/>
    <m/>
    <m/>
    <m/>
    <m/>
    <m/>
    <m/>
    <m/>
    <m/>
    <m/>
    <n v="120"/>
    <s v="线下活动（地产）"/>
    <s v="看房团"/>
    <s v="餐费"/>
    <n v="252"/>
    <d v="2018-05-26T00:00:00"/>
    <d v="2018-05-26T00:00:00"/>
    <s v="业务凭票报销"/>
    <m/>
    <m/>
    <m/>
  </r>
  <r>
    <x v="113"/>
    <s v="严玲"/>
    <x v="113"/>
    <s v=""/>
    <m/>
    <m/>
    <m/>
    <m/>
    <m/>
    <m/>
    <m/>
    <m/>
    <m/>
    <m/>
    <m/>
    <m/>
    <m/>
    <m/>
    <m/>
    <m/>
    <m/>
    <m/>
    <m/>
    <m/>
    <m/>
    <m/>
    <m/>
    <m/>
    <m/>
    <m/>
    <m/>
    <n v="10"/>
    <s v="户外投放（地产）"/>
    <s v="LED投放"/>
    <m/>
    <n v="2590"/>
    <d v="2018-05-19T00:00:00"/>
    <d v="2018-06-01T00:00:00"/>
    <s v="广州播了么传媒科技有限公司"/>
    <m/>
    <m/>
    <m/>
  </r>
  <r>
    <x v="114"/>
    <s v="严玲"/>
    <x v="114"/>
    <s v="031913"/>
    <m/>
    <m/>
    <m/>
    <m/>
    <m/>
    <m/>
    <m/>
    <n v="0.17"/>
    <s v="否"/>
    <s v="是"/>
    <n v="31506"/>
    <m/>
    <m/>
    <m/>
    <m/>
    <m/>
    <m/>
    <m/>
    <m/>
    <m/>
    <m/>
    <m/>
    <m/>
    <s v="广告营销服务成本"/>
    <s v="地产销售-华南"/>
    <m/>
    <n v="0.32643322249572643"/>
    <n v="126"/>
    <s v="线下活动（地产）"/>
    <s v="意向/渠道客户邀请"/>
    <s v="意向客户"/>
    <n v="1926"/>
    <d v="2018-04-30T00:00:00"/>
    <d v="2018-04-30T00:00:00"/>
    <s v="山西转型综改示范区学府园区云茂广告中心"/>
    <m/>
    <m/>
    <n v="28446"/>
  </r>
  <r>
    <x v="114"/>
    <s v="严玲"/>
    <x v="114"/>
    <s v=""/>
    <m/>
    <m/>
    <m/>
    <m/>
    <m/>
    <m/>
    <m/>
    <m/>
    <m/>
    <m/>
    <m/>
    <m/>
    <m/>
    <m/>
    <m/>
    <m/>
    <m/>
    <m/>
    <m/>
    <m/>
    <m/>
    <m/>
    <m/>
    <m/>
    <m/>
    <m/>
    <m/>
    <n v="113"/>
    <s v="线下活动（地产）"/>
    <s v="进驻费"/>
    <s v="企业"/>
    <n v="919.99999999999989"/>
    <d v="2018-05-03T00:00:00"/>
    <d v="2018-05-03T00:00:00"/>
    <s v="北京切吧"/>
    <m/>
    <m/>
    <m/>
  </r>
  <r>
    <x v="114"/>
    <s v="严玲"/>
    <x v="114"/>
    <s v=""/>
    <m/>
    <m/>
    <m/>
    <m/>
    <m/>
    <m/>
    <m/>
    <m/>
    <m/>
    <m/>
    <m/>
    <m/>
    <m/>
    <m/>
    <m/>
    <m/>
    <m/>
    <m/>
    <m/>
    <m/>
    <m/>
    <m/>
    <m/>
    <m/>
    <m/>
    <m/>
    <m/>
    <n v="113"/>
    <s v="线下活动（地产）"/>
    <s v="进驻费"/>
    <s v="企业"/>
    <n v="214"/>
    <d v="2018-05-03T00:00:00"/>
    <d v="2018-05-03T00:00:00"/>
    <s v="山西转型综改示范区学府园区云茂广告中心"/>
    <m/>
    <m/>
    <m/>
  </r>
  <r>
    <x v="115"/>
    <s v="严玲"/>
    <x v="115"/>
    <s v="032525"/>
    <m/>
    <m/>
    <m/>
    <m/>
    <m/>
    <m/>
    <m/>
    <n v="0.17"/>
    <s v="否"/>
    <s v="是"/>
    <n v="17635"/>
    <m/>
    <m/>
    <m/>
    <m/>
    <m/>
    <m/>
    <m/>
    <m/>
    <m/>
    <m/>
    <m/>
    <m/>
    <s v="广告营销服务成本"/>
    <s v="地产销售-华南"/>
    <m/>
    <n v="0.29574968480000002"/>
    <n v="126"/>
    <s v="线下活动（地产）"/>
    <s v="意向/渠道客户邀请"/>
    <s v="意向客户"/>
    <n v="1605"/>
    <d v="2018-04-29T00:00:00"/>
    <d v="2018-04-29T00:00:00"/>
    <s v="山西转型综改示范区学府园区云茂广告中心"/>
    <m/>
    <m/>
    <n v="4479.7749999999996"/>
  </r>
  <r>
    <x v="115"/>
    <s v="严玲"/>
    <x v="115"/>
    <s v=""/>
    <m/>
    <m/>
    <m/>
    <m/>
    <m/>
    <m/>
    <m/>
    <m/>
    <m/>
    <m/>
    <m/>
    <m/>
    <m/>
    <m/>
    <m/>
    <m/>
    <m/>
    <m/>
    <m/>
    <m/>
    <m/>
    <m/>
    <m/>
    <m/>
    <m/>
    <m/>
    <m/>
    <n v="121"/>
    <s v="线下活动（地产）"/>
    <s v="看房团"/>
    <s v="大巴"/>
    <n v="1265"/>
    <d v="2018-04-29T00:00:00"/>
    <d v="2018-04-29T00:00:00"/>
    <s v="北京切吧"/>
    <m/>
    <m/>
    <m/>
  </r>
  <r>
    <x v="115"/>
    <s v="严玲"/>
    <x v="115"/>
    <s v=""/>
    <m/>
    <m/>
    <m/>
    <m/>
    <m/>
    <m/>
    <m/>
    <m/>
    <m/>
    <m/>
    <m/>
    <m/>
    <m/>
    <m/>
    <m/>
    <m/>
    <m/>
    <m/>
    <m/>
    <m/>
    <m/>
    <m/>
    <m/>
    <m/>
    <m/>
    <m/>
    <m/>
    <n v="120"/>
    <s v="线下活动（地产）"/>
    <s v="看房团"/>
    <s v="餐费"/>
    <n v="540"/>
    <d v="2018-04-29T00:00:00"/>
    <d v="2018-04-29T00:00:00"/>
    <s v="业务凭票报销"/>
    <m/>
    <m/>
    <m/>
  </r>
  <r>
    <x v="115"/>
    <s v="严玲"/>
    <x v="115"/>
    <s v=""/>
    <m/>
    <m/>
    <m/>
    <m/>
    <m/>
    <m/>
    <m/>
    <m/>
    <m/>
    <m/>
    <m/>
    <m/>
    <m/>
    <m/>
    <m/>
    <m/>
    <m/>
    <m/>
    <m/>
    <m/>
    <m/>
    <m/>
    <m/>
    <m/>
    <m/>
    <m/>
    <m/>
    <n v="121"/>
    <s v="线下活动（地产）"/>
    <s v="看房团"/>
    <s v="大巴"/>
    <n v="638.82499999999993"/>
    <d v="2018-05-12T00:00:00"/>
    <d v="2018-05-12T00:00:00"/>
    <s v="北京切吧"/>
    <m/>
    <m/>
    <m/>
  </r>
  <r>
    <x v="115"/>
    <s v="严玲"/>
    <x v="115"/>
    <s v=""/>
    <m/>
    <m/>
    <m/>
    <m/>
    <m/>
    <m/>
    <m/>
    <m/>
    <m/>
    <m/>
    <m/>
    <m/>
    <m/>
    <m/>
    <m/>
    <m/>
    <m/>
    <m/>
    <m/>
    <m/>
    <m/>
    <m/>
    <m/>
    <m/>
    <m/>
    <m/>
    <m/>
    <n v="126"/>
    <s v="线下活动（地产）"/>
    <s v="意向/渠道客户邀请"/>
    <s v="意向客户"/>
    <n v="802.5"/>
    <d v="2018-05-12T00:00:00"/>
    <d v="2018-05-12T00:00:00"/>
    <s v="山西转型综改示范区学府园区云茂广告中心"/>
    <m/>
    <m/>
    <m/>
  </r>
  <r>
    <x v="115"/>
    <s v="严玲"/>
    <x v="115"/>
    <s v=""/>
    <m/>
    <m/>
    <m/>
    <m/>
    <m/>
    <m/>
    <m/>
    <m/>
    <m/>
    <m/>
    <m/>
    <m/>
    <m/>
    <m/>
    <m/>
    <m/>
    <m/>
    <m/>
    <m/>
    <m/>
    <m/>
    <m/>
    <m/>
    <m/>
    <m/>
    <m/>
    <m/>
    <n v="120"/>
    <s v="线下活动（地产）"/>
    <s v="看房团"/>
    <s v="餐费"/>
    <n v="322.5"/>
    <d v="2018-05-12T00:00:00"/>
    <d v="2018-05-12T00:00:00"/>
    <s v="业务凭票报销"/>
    <m/>
    <m/>
    <m/>
  </r>
  <r>
    <x v="115"/>
    <s v="严玲"/>
    <x v="115"/>
    <s v=""/>
    <m/>
    <m/>
    <m/>
    <m/>
    <m/>
    <m/>
    <m/>
    <m/>
    <m/>
    <m/>
    <m/>
    <m/>
    <m/>
    <m/>
    <m/>
    <m/>
    <m/>
    <m/>
    <m/>
    <m/>
    <m/>
    <m/>
    <m/>
    <m/>
    <m/>
    <m/>
    <m/>
    <n v="121"/>
    <s v="线下活动（地产）"/>
    <s v="看房团"/>
    <s v="大巴"/>
    <n v="1155.75"/>
    <d v="2018-05-20T00:00:00"/>
    <d v="2018-05-20T00:00:00"/>
    <s v="北京切吧"/>
    <m/>
    <m/>
    <m/>
  </r>
  <r>
    <x v="115"/>
    <s v="严玲"/>
    <x v="115"/>
    <s v=""/>
    <m/>
    <m/>
    <m/>
    <m/>
    <m/>
    <m/>
    <m/>
    <m/>
    <m/>
    <m/>
    <m/>
    <m/>
    <m/>
    <m/>
    <m/>
    <m/>
    <m/>
    <m/>
    <m/>
    <m/>
    <m/>
    <m/>
    <m/>
    <m/>
    <m/>
    <m/>
    <m/>
    <n v="125"/>
    <s v="线下活动（地产）"/>
    <s v="意向/渠道客户邀请"/>
    <s v="渠道客户"/>
    <n v="1070"/>
    <d v="2018-05-20T00:00:00"/>
    <d v="2018-05-20T00:00:00"/>
    <s v="山西转型综改示范区学府园区云茂广告中心"/>
    <m/>
    <m/>
    <m/>
  </r>
  <r>
    <x v="115"/>
    <s v="严玲"/>
    <x v="115"/>
    <s v=""/>
    <m/>
    <m/>
    <m/>
    <m/>
    <m/>
    <m/>
    <m/>
    <m/>
    <m/>
    <m/>
    <m/>
    <m/>
    <m/>
    <m/>
    <m/>
    <m/>
    <m/>
    <m/>
    <m/>
    <m/>
    <m/>
    <m/>
    <m/>
    <m/>
    <m/>
    <m/>
    <m/>
    <n v="120"/>
    <s v="线下活动（地产）"/>
    <s v="看房团"/>
    <s v="餐费"/>
    <n v="1750"/>
    <d v="2018-05-20T00:00:00"/>
    <d v="2018-05-20T00:00:00"/>
    <s v="业务凭票报销"/>
    <m/>
    <m/>
    <m/>
  </r>
  <r>
    <x v="115"/>
    <s v="严玲"/>
    <x v="115"/>
    <s v=""/>
    <m/>
    <m/>
    <m/>
    <m/>
    <m/>
    <m/>
    <m/>
    <m/>
    <m/>
    <m/>
    <m/>
    <m/>
    <m/>
    <m/>
    <m/>
    <m/>
    <m/>
    <m/>
    <m/>
    <m/>
    <m/>
    <m/>
    <m/>
    <m/>
    <m/>
    <m/>
    <m/>
    <n v="121"/>
    <s v="线下活动（地产）"/>
    <s v="看房团"/>
    <s v="大巴"/>
    <n v="1185.6499999999999"/>
    <d v="2018-05-27T00:00:00"/>
    <d v="2018-05-27T00:00:00"/>
    <s v="北京切吧"/>
    <m/>
    <m/>
    <m/>
  </r>
  <r>
    <x v="115"/>
    <s v="严玲"/>
    <x v="115"/>
    <s v=""/>
    <m/>
    <m/>
    <m/>
    <m/>
    <m/>
    <m/>
    <m/>
    <m/>
    <m/>
    <m/>
    <m/>
    <m/>
    <m/>
    <m/>
    <m/>
    <m/>
    <m/>
    <m/>
    <m/>
    <m/>
    <m/>
    <m/>
    <m/>
    <m/>
    <m/>
    <m/>
    <m/>
    <n v="120"/>
    <s v="线下活动（地产）"/>
    <s v="看房团"/>
    <s v="餐费"/>
    <n v="1750"/>
    <d v="2018-05-27T00:00:00"/>
    <d v="2018-05-27T00:00:00"/>
    <s v="业务凭票报销"/>
    <m/>
    <m/>
    <m/>
  </r>
  <r>
    <x v="115"/>
    <s v="严玲"/>
    <x v="115"/>
    <s v=""/>
    <m/>
    <m/>
    <m/>
    <m/>
    <m/>
    <m/>
    <m/>
    <m/>
    <m/>
    <m/>
    <m/>
    <m/>
    <m/>
    <m/>
    <m/>
    <m/>
    <m/>
    <m/>
    <m/>
    <m/>
    <m/>
    <m/>
    <m/>
    <m/>
    <m/>
    <m/>
    <m/>
    <n v="125"/>
    <s v="线下活动（地产）"/>
    <s v="意向/渠道客户邀请"/>
    <s v="渠道客户"/>
    <n v="1070"/>
    <d v="2018-05-27T00:00:00"/>
    <d v="2018-05-27T00:00:00"/>
    <s v="山西转型综改示范区学府园区云茂广告中心"/>
    <m/>
    <m/>
    <m/>
  </r>
  <r>
    <x v="116"/>
    <s v="严玲"/>
    <x v="116"/>
    <s v="032512"/>
    <m/>
    <m/>
    <m/>
    <m/>
    <m/>
    <m/>
    <m/>
    <n v="0.2"/>
    <s v="否"/>
    <s v="是"/>
    <n v="5939"/>
    <m/>
    <m/>
    <m/>
    <m/>
    <m/>
    <m/>
    <m/>
    <m/>
    <m/>
    <m/>
    <m/>
    <m/>
    <s v="广告营销服务成本"/>
    <s v="地产销售-华南"/>
    <m/>
    <n v="0.30679510133333338"/>
    <n v="110"/>
    <s v="线下活动（地产）"/>
    <s v="进驻餐点"/>
    <s v="下午茶"/>
    <n v="402.49999999999994"/>
    <d v="2018-06-28T00:00:00"/>
    <d v="2018-06-28T00:00:00"/>
    <s v="北京切吧"/>
    <m/>
    <m/>
    <n v="1457.5"/>
  </r>
  <r>
    <x v="116"/>
    <s v="严玲"/>
    <x v="116"/>
    <s v=""/>
    <m/>
    <m/>
    <m/>
    <m/>
    <m/>
    <m/>
    <m/>
    <m/>
    <m/>
    <m/>
    <m/>
    <m/>
    <m/>
    <m/>
    <m/>
    <m/>
    <m/>
    <m/>
    <m/>
    <m/>
    <m/>
    <m/>
    <m/>
    <m/>
    <m/>
    <m/>
    <m/>
    <n v="113"/>
    <s v="线下活动（地产）"/>
    <s v="进驻费"/>
    <s v="企业"/>
    <n v="214"/>
    <d v="2018-06-28T00:00:00"/>
    <d v="2018-06-28T00:00:00"/>
    <s v="山西转型综改示范区学府园区云茂广告中心"/>
    <m/>
    <m/>
    <m/>
  </r>
  <r>
    <x v="116"/>
    <s v="严玲"/>
    <x v="116"/>
    <s v=""/>
    <m/>
    <m/>
    <m/>
    <m/>
    <m/>
    <m/>
    <m/>
    <m/>
    <m/>
    <m/>
    <m/>
    <m/>
    <m/>
    <m/>
    <m/>
    <m/>
    <m/>
    <m/>
    <m/>
    <m/>
    <m/>
    <m/>
    <m/>
    <m/>
    <m/>
    <m/>
    <m/>
    <n v="121"/>
    <s v="线下活动（地产）"/>
    <s v="看房团"/>
    <s v="大巴"/>
    <n v="1724.9999999999998"/>
    <d v="2018-05-05T00:00:00"/>
    <d v="2018-05-05T00:00:00"/>
    <s v="北京切吧"/>
    <m/>
    <m/>
    <m/>
  </r>
  <r>
    <x v="116"/>
    <s v="严玲"/>
    <x v="116"/>
    <s v=""/>
    <m/>
    <m/>
    <m/>
    <m/>
    <m/>
    <m/>
    <m/>
    <m/>
    <m/>
    <m/>
    <m/>
    <m/>
    <m/>
    <m/>
    <m/>
    <m/>
    <m/>
    <m/>
    <m/>
    <m/>
    <m/>
    <m/>
    <m/>
    <m/>
    <m/>
    <m/>
    <m/>
    <n v="126"/>
    <s v="线下活动（地产）"/>
    <s v="意向/渠道客户邀请"/>
    <s v="意向客户"/>
    <n v="2140"/>
    <d v="2018-05-05T00:00:00"/>
    <d v="2018-05-05T00:00:00"/>
    <s v="山西转型综改示范区学府园区云茂广告中心"/>
    <m/>
    <m/>
    <m/>
  </r>
  <r>
    <x v="117"/>
    <s v="严玲"/>
    <x v="117"/>
    <s v="032750"/>
    <m/>
    <m/>
    <m/>
    <m/>
    <m/>
    <m/>
    <m/>
    <n v="0.2"/>
    <s v="否"/>
    <s v="是"/>
    <n v="4520.7"/>
    <m/>
    <m/>
    <m/>
    <m/>
    <m/>
    <m/>
    <m/>
    <m/>
    <m/>
    <m/>
    <m/>
    <m/>
    <s v="广告营销服务成本"/>
    <s v="地产销售-华南"/>
    <m/>
    <n v="0.36321028"/>
    <n v="121"/>
    <s v="线下活动（地产）"/>
    <s v="看房团"/>
    <s v="大巴"/>
    <n v="1567.4499999999998"/>
    <d v="2018-05-05T00:00:00"/>
    <d v="2018-05-05T00:00:00"/>
    <s v="北京切吧"/>
    <m/>
    <m/>
    <n v="562.75"/>
  </r>
  <r>
    <x v="117"/>
    <s v="严玲"/>
    <x v="117"/>
    <s v=""/>
    <m/>
    <m/>
    <m/>
    <m/>
    <m/>
    <m/>
    <m/>
    <m/>
    <m/>
    <m/>
    <m/>
    <m/>
    <m/>
    <m/>
    <m/>
    <m/>
    <m/>
    <m/>
    <m/>
    <m/>
    <m/>
    <m/>
    <m/>
    <m/>
    <m/>
    <m/>
    <m/>
    <n v="126"/>
    <s v="线下活动（地产）"/>
    <s v="意向/渠道客户邀请"/>
    <s v="意向客户"/>
    <n v="1872.5"/>
    <d v="2018-05-05T00:00:00"/>
    <d v="2018-05-05T00:00:00"/>
    <s v="山西转型综改示范区学府园区云茂广告中心"/>
    <m/>
    <m/>
    <m/>
  </r>
  <r>
    <x v="117"/>
    <s v="严玲"/>
    <x v="117"/>
    <s v=""/>
    <m/>
    <m/>
    <m/>
    <m/>
    <m/>
    <m/>
    <m/>
    <m/>
    <m/>
    <m/>
    <m/>
    <m/>
    <m/>
    <m/>
    <m/>
    <m/>
    <m/>
    <m/>
    <m/>
    <m/>
    <m/>
    <m/>
    <m/>
    <m/>
    <m/>
    <m/>
    <m/>
    <n v="10"/>
    <s v="户外投放（地产）"/>
    <s v="LED投放"/>
    <m/>
    <n v="518"/>
    <d v="2018-05-05T00:00:00"/>
    <d v="2018-05-11T00:00:00"/>
    <s v="广州播了么传媒科技有限公司"/>
    <m/>
    <m/>
    <m/>
  </r>
  <r>
    <x v="118"/>
    <s v="严玲"/>
    <x v="118"/>
    <s v="032722"/>
    <m/>
    <m/>
    <m/>
    <m/>
    <m/>
    <m/>
    <m/>
    <n v="0.17"/>
    <s v="否"/>
    <s v="是"/>
    <n v="10293.419999999998"/>
    <m/>
    <m/>
    <m/>
    <m/>
    <m/>
    <m/>
    <m/>
    <m/>
    <m/>
    <m/>
    <m/>
    <m/>
    <s v="广告营销服务成本"/>
    <s v="地产销售-华南"/>
    <m/>
    <n v="0.34304743600000004"/>
    <n v="10"/>
    <s v="户外投放（地产）"/>
    <s v="LED投放"/>
    <m/>
    <n v="2900.8"/>
    <d v="2018-04-28T00:00:00"/>
    <d v="2018-05-25T00:00:00"/>
    <s v="广州播了么传媒科技有限公司"/>
    <m/>
    <m/>
    <n v="1441.8199999999979"/>
  </r>
  <r>
    <x v="118"/>
    <s v="严玲"/>
    <x v="118"/>
    <s v=""/>
    <m/>
    <m/>
    <m/>
    <m/>
    <m/>
    <m/>
    <m/>
    <m/>
    <m/>
    <m/>
    <m/>
    <m/>
    <m/>
    <m/>
    <m/>
    <m/>
    <m/>
    <m/>
    <m/>
    <m/>
    <m/>
    <m/>
    <m/>
    <m/>
    <m/>
    <m/>
    <m/>
    <n v="118"/>
    <s v="线下活动（地产）"/>
    <s v="进驻费"/>
    <s v="影院"/>
    <n v="5950.8"/>
    <d v="2018-05-05T00:00:00"/>
    <d v="2018-05-05T00:00:00"/>
    <s v="广州迪派文化传播有限公司"/>
    <m/>
    <m/>
    <m/>
  </r>
  <r>
    <x v="119"/>
    <s v="严玲"/>
    <x v="119"/>
    <s v="032535"/>
    <m/>
    <m/>
    <m/>
    <m/>
    <m/>
    <m/>
    <m/>
    <n v="0.17"/>
    <s v="否"/>
    <s v="是"/>
    <n v="4702.5"/>
    <m/>
    <m/>
    <m/>
    <m/>
    <m/>
    <m/>
    <m/>
    <m/>
    <m/>
    <m/>
    <m/>
    <m/>
    <s v="广告营销服务成本"/>
    <s v="地产销售-华南"/>
    <m/>
    <n v="0.23090249999999998"/>
    <n v="125"/>
    <s v="线下活动（地产）"/>
    <s v="意向/渠道客户邀请"/>
    <s v="渠道客户"/>
    <n v="1070"/>
    <d v="2018-05-13T00:00:00"/>
    <d v="2018-05-13T00:00:00"/>
    <s v="山西转型综改示范区学府园区云茂广告中心"/>
    <m/>
    <m/>
    <n v="698"/>
  </r>
  <r>
    <x v="119"/>
    <s v="严玲"/>
    <x v="119"/>
    <s v=""/>
    <m/>
    <m/>
    <m/>
    <m/>
    <m/>
    <m/>
    <m/>
    <m/>
    <m/>
    <m/>
    <m/>
    <m/>
    <m/>
    <m/>
    <m/>
    <m/>
    <m/>
    <m/>
    <m/>
    <m/>
    <m/>
    <m/>
    <m/>
    <m/>
    <m/>
    <m/>
    <m/>
    <n v="120"/>
    <s v="线下活动（地产）"/>
    <s v="看房团"/>
    <s v="餐费"/>
    <n v="1750"/>
    <d v="2018-05-13T00:00:00"/>
    <d v="2018-05-13T00:00:00"/>
    <s v="业务凭票报销"/>
    <m/>
    <m/>
    <m/>
  </r>
  <r>
    <x v="119"/>
    <s v="严玲"/>
    <x v="119"/>
    <s v=""/>
    <m/>
    <m/>
    <m/>
    <m/>
    <m/>
    <m/>
    <m/>
    <m/>
    <m/>
    <m/>
    <m/>
    <m/>
    <m/>
    <m/>
    <m/>
    <m/>
    <m/>
    <m/>
    <m/>
    <m/>
    <m/>
    <m/>
    <m/>
    <m/>
    <m/>
    <m/>
    <m/>
    <n v="121"/>
    <s v="线下活动（地产）"/>
    <s v="看房团"/>
    <s v="大巴"/>
    <n v="1184.5"/>
    <d v="2018-05-13T00:00:00"/>
    <d v="2018-05-13T00:00:00"/>
    <s v="北京切吧"/>
    <m/>
    <m/>
    <m/>
  </r>
  <r>
    <x v="120"/>
    <s v="严玲"/>
    <x v="120"/>
    <s v="032729"/>
    <m/>
    <m/>
    <m/>
    <m/>
    <m/>
    <m/>
    <m/>
    <n v="0.2"/>
    <s v="否"/>
    <s v="是"/>
    <n v="10192.5"/>
    <m/>
    <m/>
    <m/>
    <m/>
    <m/>
    <m/>
    <m/>
    <m/>
    <m/>
    <m/>
    <m/>
    <m/>
    <s v="广告营销服务成本"/>
    <s v="地产销售-华南"/>
    <m/>
    <n v="0.34619512145454551"/>
    <n v="99"/>
    <s v="线下活动（地产）"/>
    <s v="案场活动"/>
    <s v="咖啡品鉴"/>
    <n v="5500"/>
    <d v="2018-05-26T00:00:00"/>
    <d v="2018-05-26T00:00:00"/>
    <s v="广州百诺品牌策划有限公司"/>
    <m/>
    <m/>
    <n v="1157.1000000000004"/>
  </r>
  <r>
    <x v="120"/>
    <s v="严玲"/>
    <x v="120"/>
    <s v=""/>
    <m/>
    <m/>
    <m/>
    <m/>
    <m/>
    <m/>
    <m/>
    <m/>
    <m/>
    <m/>
    <m/>
    <m/>
    <m/>
    <m/>
    <m/>
    <m/>
    <m/>
    <m/>
    <m/>
    <m/>
    <m/>
    <m/>
    <m/>
    <m/>
    <m/>
    <m/>
    <m/>
    <n v="121"/>
    <s v="线下活动（地产）"/>
    <s v="看房团"/>
    <s v="大巴"/>
    <n v="1662.9"/>
    <d v="2018-05-12T00:00:00"/>
    <d v="2018-05-12T00:00:00"/>
    <s v="北京切吧"/>
    <m/>
    <m/>
    <m/>
  </r>
  <r>
    <x v="120"/>
    <s v="严玲"/>
    <x v="120"/>
    <s v=""/>
    <m/>
    <m/>
    <m/>
    <m/>
    <m/>
    <m/>
    <m/>
    <m/>
    <m/>
    <m/>
    <m/>
    <m/>
    <m/>
    <m/>
    <m/>
    <m/>
    <m/>
    <m/>
    <m/>
    <m/>
    <m/>
    <m/>
    <m/>
    <m/>
    <m/>
    <m/>
    <m/>
    <n v="126"/>
    <s v="线下活动（地产）"/>
    <s v="意向/渠道客户邀请"/>
    <s v="意向客户"/>
    <n v="1872.5"/>
    <d v="2018-05-12T00:00:00"/>
    <d v="2018-05-12T00:00:00"/>
    <s v="山西转型综改示范区学府园区云茂广告中心"/>
    <m/>
    <m/>
    <m/>
  </r>
  <r>
    <x v="121"/>
    <s v="严玲"/>
    <x v="121"/>
    <s v="032890"/>
    <m/>
    <m/>
    <m/>
    <m/>
    <m/>
    <m/>
    <m/>
    <n v="0.17"/>
    <s v="否"/>
    <s v="是"/>
    <n v="17250"/>
    <m/>
    <m/>
    <m/>
    <m/>
    <m/>
    <m/>
    <m/>
    <m/>
    <m/>
    <m/>
    <m/>
    <m/>
    <s v="广告营销服务成本"/>
    <s v="地产销售-华南"/>
    <m/>
    <n v="0.33267666666666662"/>
    <n v="107"/>
    <s v="线下活动（地产）"/>
    <s v="案场活动"/>
    <s v="音乐活动"/>
    <n v="15000"/>
    <d v="2018-05-11T00:00:00"/>
    <d v="2018-05-11T00:00:00"/>
    <s v="广州品萃广告有限公司"/>
    <m/>
    <m/>
    <n v="2250"/>
  </r>
  <r>
    <x v="122"/>
    <s v="郭西哲"/>
    <x v="122"/>
    <s v="032484"/>
    <m/>
    <m/>
    <m/>
    <m/>
    <m/>
    <m/>
    <m/>
    <n v="0.18"/>
    <s v="否"/>
    <s v="是"/>
    <n v="67660.25"/>
    <m/>
    <m/>
    <m/>
    <m/>
    <m/>
    <m/>
    <m/>
    <m/>
    <m/>
    <m/>
    <m/>
    <m/>
    <s v="广告营销服务成本"/>
    <s v="地产销售-华北"/>
    <m/>
    <n v="0.4289101873399408"/>
    <n v="67"/>
    <s v="线上传播（非地产）"/>
    <s v="KOL发稿"/>
    <s v="公司"/>
    <n v="30335"/>
    <d v="2018-04-13T00:00:00"/>
    <d v="2018-04-13T00:00:00"/>
    <s v="北京切吧"/>
    <m/>
    <m/>
    <n v="8825.25"/>
  </r>
  <r>
    <x v="122"/>
    <s v="郭西哲"/>
    <x v="122"/>
    <s v=""/>
    <m/>
    <m/>
    <m/>
    <m/>
    <m/>
    <m/>
    <m/>
    <m/>
    <m/>
    <m/>
    <m/>
    <m/>
    <m/>
    <m/>
    <m/>
    <m/>
    <m/>
    <m/>
    <m/>
    <m/>
    <m/>
    <m/>
    <m/>
    <m/>
    <m/>
    <m/>
    <m/>
    <n v="67"/>
    <s v="线上传播（非地产）"/>
    <s v="KOL发稿"/>
    <s v="公司"/>
    <n v="28500"/>
    <d v="2018-04-13T00:00:00"/>
    <d v="2018-04-13T00:00:00"/>
    <s v="北京切吧"/>
    <m/>
    <m/>
    <m/>
  </r>
  <r>
    <x v="123"/>
    <s v="严玲"/>
    <x v="123"/>
    <s v="032862"/>
    <m/>
    <m/>
    <m/>
    <m/>
    <m/>
    <m/>
    <m/>
    <n v="0.2"/>
    <s v="否"/>
    <s v="是"/>
    <n v="4475"/>
    <m/>
    <m/>
    <m/>
    <m/>
    <m/>
    <m/>
    <m/>
    <m/>
    <m/>
    <m/>
    <m/>
    <m/>
    <s v="广告营销服务成本"/>
    <s v="地产销售-华南"/>
    <m/>
    <n v="0.32982981462981459"/>
    <n v="126"/>
    <s v="线下活动（地产）"/>
    <s v="意向/渠道客户邀请"/>
    <s v="意向客户"/>
    <n v="2675"/>
    <d v="2018-05-12T00:00:00"/>
    <d v="2018-05-12T00:00:00"/>
    <s v="山西转型综改示范区学府园区云茂广告中心"/>
    <m/>
    <m/>
    <n v="206.10000000000036"/>
  </r>
  <r>
    <x v="123"/>
    <s v="严玲"/>
    <x v="123"/>
    <s v=""/>
    <m/>
    <m/>
    <m/>
    <m/>
    <m/>
    <m/>
    <m/>
    <m/>
    <m/>
    <m/>
    <m/>
    <m/>
    <m/>
    <m/>
    <m/>
    <m/>
    <m/>
    <m/>
    <m/>
    <m/>
    <m/>
    <m/>
    <m/>
    <m/>
    <m/>
    <m/>
    <m/>
    <n v="121"/>
    <s v="线下活动（地产）"/>
    <s v="看房团"/>
    <s v="大巴"/>
    <n v="1593.9"/>
    <d v="2018-05-12T00:00:00"/>
    <d v="2018-05-12T00:00:00"/>
    <s v="北京切吧"/>
    <m/>
    <m/>
    <m/>
  </r>
  <r>
    <x v="124"/>
    <s v="严玲"/>
    <x v="124"/>
    <s v="032777"/>
    <m/>
    <m/>
    <m/>
    <m/>
    <m/>
    <m/>
    <m/>
    <n v="0.17"/>
    <s v="否"/>
    <s v="是"/>
    <n v="25325"/>
    <m/>
    <m/>
    <m/>
    <m/>
    <m/>
    <m/>
    <m/>
    <m/>
    <m/>
    <m/>
    <m/>
    <m/>
    <s v="广告营销服务成本"/>
    <s v="地产销售-华南"/>
    <m/>
    <n v="0.34066103680000004"/>
    <n v="110"/>
    <s v="线下活动（地产）"/>
    <s v="进驻餐点"/>
    <s v="下午茶"/>
    <n v="1207.5"/>
    <d v="2018-05-10T00:00:00"/>
    <d v="2018-05-10T00:00:00"/>
    <s v="北京切吧"/>
    <m/>
    <m/>
    <n v="13165.674999999999"/>
  </r>
  <r>
    <x v="124"/>
    <s v="严玲"/>
    <x v="124"/>
    <s v=""/>
    <m/>
    <m/>
    <m/>
    <m/>
    <m/>
    <m/>
    <m/>
    <m/>
    <m/>
    <m/>
    <m/>
    <m/>
    <m/>
    <m/>
    <m/>
    <m/>
    <m/>
    <m/>
    <m/>
    <m/>
    <m/>
    <m/>
    <m/>
    <m/>
    <m/>
    <m/>
    <m/>
    <n v="113"/>
    <s v="线下活动（地产）"/>
    <s v="进驻费"/>
    <s v="企业"/>
    <n v="214"/>
    <d v="2018-05-10T00:00:00"/>
    <d v="2018-05-10T00:00:00"/>
    <s v="山西转型综改示范区学府园区云茂广告中心"/>
    <m/>
    <m/>
    <m/>
  </r>
  <r>
    <x v="124"/>
    <s v="严玲"/>
    <x v="124"/>
    <s v=""/>
    <m/>
    <m/>
    <m/>
    <m/>
    <m/>
    <m/>
    <m/>
    <m/>
    <m/>
    <m/>
    <m/>
    <m/>
    <m/>
    <m/>
    <m/>
    <m/>
    <m/>
    <m/>
    <m/>
    <m/>
    <m/>
    <m/>
    <m/>
    <m/>
    <m/>
    <m/>
    <m/>
    <n v="117"/>
    <s v="线下活动（地产）"/>
    <s v="进驻费"/>
    <s v="写字楼"/>
    <n v="2170.8000000000002"/>
    <d v="2018-05-15T00:00:00"/>
    <d v="2018-05-15T00:00:00"/>
    <s v="广州迪派文化传播有限公司"/>
    <m/>
    <m/>
    <m/>
  </r>
  <r>
    <x v="124"/>
    <s v="严玲"/>
    <x v="124"/>
    <s v=""/>
    <m/>
    <m/>
    <m/>
    <m/>
    <m/>
    <m/>
    <m/>
    <m/>
    <m/>
    <m/>
    <m/>
    <m/>
    <m/>
    <m/>
    <m/>
    <m/>
    <m/>
    <m/>
    <m/>
    <m/>
    <m/>
    <m/>
    <m/>
    <m/>
    <m/>
    <m/>
    <m/>
    <n v="117"/>
    <s v="线下活动（地产）"/>
    <s v="进驻费"/>
    <s v="写字楼"/>
    <n v="2494.8000000000002"/>
    <d v="2018-05-16T00:00:00"/>
    <d v="2018-05-16T00:00:00"/>
    <s v="广州迪派文化传播有限公司"/>
    <m/>
    <m/>
    <m/>
  </r>
  <r>
    <x v="124"/>
    <s v="严玲"/>
    <x v="124"/>
    <s v=""/>
    <m/>
    <m/>
    <m/>
    <m/>
    <m/>
    <m/>
    <m/>
    <m/>
    <m/>
    <m/>
    <m/>
    <m/>
    <m/>
    <m/>
    <m/>
    <m/>
    <m/>
    <m/>
    <m/>
    <m/>
    <m/>
    <m/>
    <m/>
    <m/>
    <m/>
    <m/>
    <m/>
    <n v="117"/>
    <s v="线下活动（地产）"/>
    <s v="进驻费"/>
    <s v="写字楼"/>
    <n v="2332.8000000000002"/>
    <d v="2018-05-17T00:00:00"/>
    <d v="2018-05-17T00:00:00"/>
    <s v="广州迪派文化传播有限公司"/>
    <m/>
    <m/>
    <m/>
  </r>
  <r>
    <x v="124"/>
    <s v="严玲"/>
    <x v="124"/>
    <s v=""/>
    <m/>
    <m/>
    <m/>
    <m/>
    <m/>
    <m/>
    <m/>
    <m/>
    <m/>
    <m/>
    <m/>
    <m/>
    <m/>
    <m/>
    <m/>
    <m/>
    <m/>
    <m/>
    <m/>
    <m/>
    <m/>
    <m/>
    <m/>
    <m/>
    <m/>
    <m/>
    <m/>
    <n v="121"/>
    <s v="线下活动（地产）"/>
    <s v="看房团"/>
    <s v="大巴"/>
    <n v="806.15"/>
    <d v="2018-05-12T00:00:00"/>
    <d v="2018-05-12T00:00:00"/>
    <s v="北京切吧"/>
    <m/>
    <m/>
    <m/>
  </r>
  <r>
    <x v="124"/>
    <s v="严玲"/>
    <x v="124"/>
    <s v=""/>
    <m/>
    <m/>
    <m/>
    <m/>
    <m/>
    <m/>
    <m/>
    <m/>
    <m/>
    <m/>
    <m/>
    <m/>
    <m/>
    <m/>
    <m/>
    <m/>
    <m/>
    <m/>
    <m/>
    <m/>
    <m/>
    <m/>
    <m/>
    <m/>
    <m/>
    <m/>
    <m/>
    <n v="126"/>
    <s v="线下活动（地产）"/>
    <s v="意向/渠道客户邀请"/>
    <s v="意向客户"/>
    <n v="321"/>
    <d v="2018-05-12T00:00:00"/>
    <d v="2018-05-12T00:00:00"/>
    <s v="山西转型综改示范区学府园区云茂广告中心"/>
    <m/>
    <m/>
    <m/>
  </r>
  <r>
    <x v="124"/>
    <s v="严玲"/>
    <x v="124"/>
    <s v=""/>
    <m/>
    <m/>
    <m/>
    <m/>
    <m/>
    <m/>
    <m/>
    <m/>
    <m/>
    <m/>
    <m/>
    <m/>
    <m/>
    <m/>
    <m/>
    <m/>
    <m/>
    <m/>
    <m/>
    <m/>
    <m/>
    <m/>
    <m/>
    <m/>
    <m/>
    <m/>
    <m/>
    <n v="120"/>
    <s v="线下活动（地产）"/>
    <s v="看房团"/>
    <s v="餐费"/>
    <n v="277.5"/>
    <d v="2018-05-12T00:00:00"/>
    <d v="2018-05-12T00:00:00"/>
    <s v="业务凭票报销"/>
    <m/>
    <m/>
    <m/>
  </r>
  <r>
    <x v="124"/>
    <s v="严玲"/>
    <x v="124"/>
    <s v=""/>
    <m/>
    <m/>
    <m/>
    <m/>
    <m/>
    <m/>
    <m/>
    <m/>
    <m/>
    <m/>
    <m/>
    <m/>
    <m/>
    <m/>
    <m/>
    <m/>
    <m/>
    <m/>
    <m/>
    <m/>
    <m/>
    <m/>
    <m/>
    <m/>
    <m/>
    <m/>
    <m/>
    <n v="121"/>
    <s v="线下活动（地产）"/>
    <s v="看房团"/>
    <s v="大巴"/>
    <n v="585.92499999999995"/>
    <d v="2018-05-26T00:00:00"/>
    <d v="2018-05-26T00:00:00"/>
    <s v="北京切吧"/>
    <m/>
    <m/>
    <m/>
  </r>
  <r>
    <x v="124"/>
    <s v="严玲"/>
    <x v="124"/>
    <s v=""/>
    <m/>
    <m/>
    <m/>
    <m/>
    <m/>
    <m/>
    <m/>
    <m/>
    <m/>
    <m/>
    <m/>
    <m/>
    <m/>
    <m/>
    <m/>
    <m/>
    <m/>
    <m/>
    <m/>
    <m/>
    <m/>
    <m/>
    <m/>
    <m/>
    <m/>
    <m/>
    <m/>
    <n v="126"/>
    <s v="线下活动（地产）"/>
    <s v="意向/渠道客户邀请"/>
    <s v="意向客户"/>
    <n v="374.5"/>
    <d v="2018-05-26T00:00:00"/>
    <d v="2018-05-26T00:00:00"/>
    <s v="山西转型综改示范区学府园区云茂广告中心"/>
    <m/>
    <m/>
    <m/>
  </r>
  <r>
    <x v="124"/>
    <s v="严玲"/>
    <x v="124"/>
    <s v=""/>
    <m/>
    <m/>
    <m/>
    <m/>
    <m/>
    <m/>
    <m/>
    <m/>
    <m/>
    <m/>
    <m/>
    <m/>
    <m/>
    <m/>
    <m/>
    <m/>
    <m/>
    <m/>
    <m/>
    <m/>
    <m/>
    <m/>
    <m/>
    <m/>
    <m/>
    <m/>
    <m/>
    <n v="120"/>
    <s v="线下活动（地产）"/>
    <s v="看房团"/>
    <s v="餐费"/>
    <n v="168"/>
    <d v="2018-05-26T00:00:00"/>
    <d v="2018-05-26T00:00:00"/>
    <s v="业务凭票报销"/>
    <m/>
    <m/>
    <m/>
  </r>
  <r>
    <x v="124"/>
    <s v="严玲"/>
    <x v="124"/>
    <s v=""/>
    <m/>
    <m/>
    <m/>
    <m/>
    <m/>
    <m/>
    <m/>
    <m/>
    <m/>
    <m/>
    <m/>
    <m/>
    <m/>
    <m/>
    <m/>
    <m/>
    <m/>
    <m/>
    <m/>
    <m/>
    <m/>
    <m/>
    <m/>
    <m/>
    <m/>
    <m/>
    <m/>
    <n v="122"/>
    <s v="线下活动（地产）"/>
    <s v="看房团"/>
    <s v="中巴"/>
    <n v="1206.3499999999999"/>
    <d v="2018-05-26T00:00:00"/>
    <d v="2018-05-26T00:00:00"/>
    <s v="北京切吧"/>
    <m/>
    <m/>
    <m/>
  </r>
  <r>
    <x v="125"/>
    <s v="严玲"/>
    <x v="125"/>
    <s v="032641、032789"/>
    <m/>
    <m/>
    <m/>
    <m/>
    <m/>
    <m/>
    <m/>
    <n v="0.17"/>
    <s v="否"/>
    <s v="是"/>
    <n v="151619.92000000001"/>
    <m/>
    <m/>
    <m/>
    <m/>
    <m/>
    <m/>
    <m/>
    <m/>
    <m/>
    <m/>
    <m/>
    <m/>
    <s v="广告营销服务成本"/>
    <s v="地产销售-华南"/>
    <m/>
    <n v="0.53601571220344246"/>
    <n v="121"/>
    <s v="线下活动（地产）"/>
    <s v="看房团"/>
    <s v="大巴"/>
    <n v="638.82499999999993"/>
    <d v="2018-05-12T00:00:00"/>
    <d v="2018-05-12T00:00:00"/>
    <s v="北京切吧"/>
    <m/>
    <m/>
    <n v="78534.220000000016"/>
  </r>
  <r>
    <x v="125"/>
    <s v="严玲"/>
    <x v="125"/>
    <s v=""/>
    <m/>
    <m/>
    <m/>
    <m/>
    <m/>
    <m/>
    <m/>
    <m/>
    <m/>
    <m/>
    <m/>
    <m/>
    <m/>
    <m/>
    <m/>
    <m/>
    <m/>
    <m/>
    <m/>
    <m/>
    <m/>
    <m/>
    <m/>
    <m/>
    <m/>
    <m/>
    <m/>
    <n v="126"/>
    <s v="线下活动（地产）"/>
    <s v="意向/渠道客户邀请"/>
    <s v="意向客户"/>
    <n v="802.5"/>
    <d v="2018-05-12T00:00:00"/>
    <d v="2018-05-12T00:00:00"/>
    <s v="山西转型综改示范区学府园区云茂广告中心"/>
    <m/>
    <m/>
    <m/>
  </r>
  <r>
    <x v="125"/>
    <s v="严玲"/>
    <x v="125"/>
    <s v=""/>
    <m/>
    <m/>
    <m/>
    <m/>
    <m/>
    <m/>
    <m/>
    <m/>
    <m/>
    <m/>
    <m/>
    <m/>
    <m/>
    <m/>
    <m/>
    <m/>
    <m/>
    <m/>
    <m/>
    <m/>
    <m/>
    <m/>
    <m/>
    <m/>
    <m/>
    <m/>
    <m/>
    <n v="120"/>
    <s v="线下活动（地产）"/>
    <s v="看房团"/>
    <s v="餐费"/>
    <n v="322.5"/>
    <d v="2018-05-12T00:00:00"/>
    <d v="2018-05-12T00:00:00"/>
    <s v="业务凭票报销"/>
    <m/>
    <m/>
    <m/>
  </r>
  <r>
    <x v="125"/>
    <s v="严玲"/>
    <x v="125"/>
    <s v=""/>
    <m/>
    <m/>
    <m/>
    <m/>
    <m/>
    <m/>
    <m/>
    <m/>
    <m/>
    <m/>
    <m/>
    <m/>
    <m/>
    <m/>
    <m/>
    <m/>
    <m/>
    <m/>
    <m/>
    <m/>
    <m/>
    <m/>
    <m/>
    <m/>
    <m/>
    <m/>
    <m/>
    <n v="121"/>
    <s v="线下活动（地产）"/>
    <s v="看房团"/>
    <s v="大巴"/>
    <n v="742.32500000000005"/>
    <d v="2018-06-02T00:00:00"/>
    <d v="2018-06-02T00:00:00"/>
    <s v="北京切吧"/>
    <m/>
    <m/>
    <m/>
  </r>
  <r>
    <x v="125"/>
    <s v="严玲"/>
    <x v="125"/>
    <s v=""/>
    <m/>
    <m/>
    <m/>
    <m/>
    <m/>
    <m/>
    <m/>
    <m/>
    <m/>
    <m/>
    <m/>
    <m/>
    <m/>
    <m/>
    <m/>
    <m/>
    <m/>
    <m/>
    <m/>
    <m/>
    <m/>
    <m/>
    <m/>
    <m/>
    <m/>
    <m/>
    <m/>
    <n v="126"/>
    <s v="线下活动（地产）"/>
    <s v="意向/渠道客户邀请"/>
    <s v="意向客户"/>
    <n v="561.75"/>
    <d v="2018-06-02T00:00:00"/>
    <d v="2018-06-02T00:00:00"/>
    <s v="山西转型综改示范区学府园区云茂广告中心"/>
    <m/>
    <m/>
    <m/>
  </r>
  <r>
    <x v="125"/>
    <s v="严玲"/>
    <x v="125"/>
    <s v=""/>
    <m/>
    <m/>
    <m/>
    <m/>
    <m/>
    <m/>
    <m/>
    <m/>
    <m/>
    <m/>
    <m/>
    <m/>
    <m/>
    <m/>
    <m/>
    <m/>
    <m/>
    <m/>
    <m/>
    <m/>
    <m/>
    <m/>
    <m/>
    <m/>
    <m/>
    <m/>
    <m/>
    <n v="121"/>
    <s v="线下活动（地产）"/>
    <s v="看房团"/>
    <s v="大巴"/>
    <n v="1314.4499999999998"/>
    <d v="2018-06-02T00:00:00"/>
    <d v="2018-06-02T00:00:00"/>
    <s v="北京切吧"/>
    <m/>
    <m/>
    <m/>
  </r>
  <r>
    <x v="125"/>
    <s v="严玲"/>
    <x v="125"/>
    <s v=""/>
    <m/>
    <m/>
    <m/>
    <m/>
    <m/>
    <m/>
    <m/>
    <m/>
    <m/>
    <m/>
    <m/>
    <m/>
    <m/>
    <m/>
    <m/>
    <m/>
    <m/>
    <m/>
    <m/>
    <m/>
    <m/>
    <m/>
    <m/>
    <m/>
    <m/>
    <m/>
    <m/>
    <n v="126"/>
    <s v="线下活动（地产）"/>
    <s v="意向/渠道客户邀请"/>
    <s v="意向客户"/>
    <n v="1605"/>
    <d v="2018-06-02T00:00:00"/>
    <d v="2018-06-02T00:00:00"/>
    <s v="山西转型综改示范区学府园区云茂广告中心"/>
    <m/>
    <m/>
    <m/>
  </r>
  <r>
    <x v="125"/>
    <s v="严玲"/>
    <x v="125"/>
    <s v=""/>
    <m/>
    <m/>
    <m/>
    <m/>
    <m/>
    <m/>
    <m/>
    <m/>
    <m/>
    <m/>
    <m/>
    <m/>
    <m/>
    <m/>
    <m/>
    <m/>
    <m/>
    <m/>
    <m/>
    <m/>
    <m/>
    <m/>
    <m/>
    <m/>
    <m/>
    <m/>
    <m/>
    <n v="126"/>
    <s v="线下活动（地产）"/>
    <s v="意向/渠道客户邀请"/>
    <s v="意向客户"/>
    <n v="2086.5"/>
    <d v="2018-06-09T00:00:00"/>
    <d v="2018-06-09T00:00:00"/>
    <s v="山西转型综改示范区学府园区云茂广告中心"/>
    <m/>
    <m/>
    <m/>
  </r>
  <r>
    <x v="125"/>
    <s v="严玲"/>
    <x v="125"/>
    <s v=""/>
    <m/>
    <m/>
    <m/>
    <m/>
    <m/>
    <m/>
    <m/>
    <m/>
    <m/>
    <m/>
    <m/>
    <m/>
    <m/>
    <m/>
    <m/>
    <m/>
    <m/>
    <m/>
    <m/>
    <m/>
    <m/>
    <m/>
    <m/>
    <m/>
    <m/>
    <m/>
    <m/>
    <n v="122"/>
    <s v="线下活动（地产）"/>
    <s v="看房团"/>
    <s v="中巴"/>
    <n v="1133.8999999999999"/>
    <d v="2018-06-09T00:00:00"/>
    <d v="2018-06-09T00:00:00"/>
    <s v="北京切吧"/>
    <m/>
    <m/>
    <m/>
  </r>
  <r>
    <x v="125"/>
    <s v="严玲"/>
    <x v="125"/>
    <s v=""/>
    <m/>
    <m/>
    <m/>
    <m/>
    <m/>
    <m/>
    <m/>
    <m/>
    <m/>
    <m/>
    <m/>
    <m/>
    <m/>
    <m/>
    <m/>
    <m/>
    <m/>
    <m/>
    <m/>
    <m/>
    <m/>
    <m/>
    <m/>
    <m/>
    <m/>
    <m/>
    <m/>
    <n v="120"/>
    <s v="线下活动（地产）"/>
    <s v="看房团"/>
    <s v="餐费"/>
    <n v="420"/>
    <d v="2018-06-09T00:00:00"/>
    <d v="2018-06-09T00:00:00"/>
    <s v="业务凭票报销"/>
    <m/>
    <m/>
    <m/>
  </r>
  <r>
    <x v="125"/>
    <s v="严玲"/>
    <x v="125"/>
    <s v=""/>
    <m/>
    <m/>
    <m/>
    <m/>
    <m/>
    <m/>
    <m/>
    <m/>
    <m/>
    <m/>
    <m/>
    <m/>
    <m/>
    <m/>
    <m/>
    <m/>
    <m/>
    <m/>
    <m/>
    <m/>
    <m/>
    <m/>
    <m/>
    <m/>
    <m/>
    <m/>
    <m/>
    <n v="126"/>
    <s v="线下活动（地产）"/>
    <s v="意向/渠道客户邀请"/>
    <s v="意向客户"/>
    <n v="1947.4"/>
    <d v="2018-06-09T00:00:00"/>
    <d v="2018-06-09T00:00:00"/>
    <s v="山西转型综改示范区学府园区云茂广告中心"/>
    <m/>
    <m/>
    <m/>
  </r>
  <r>
    <x v="125"/>
    <s v="严玲"/>
    <x v="125"/>
    <s v=""/>
    <m/>
    <m/>
    <m/>
    <m/>
    <m/>
    <m/>
    <m/>
    <m/>
    <m/>
    <m/>
    <m/>
    <m/>
    <m/>
    <m/>
    <m/>
    <m/>
    <m/>
    <m/>
    <m/>
    <m/>
    <m/>
    <m/>
    <m/>
    <m/>
    <m/>
    <m/>
    <m/>
    <n v="122"/>
    <s v="线下活动（地产）"/>
    <s v="看房团"/>
    <s v="中巴"/>
    <n v="1353.55"/>
    <d v="2018-06-09T00:00:00"/>
    <d v="2018-06-09T00:00:00"/>
    <s v="北京切吧"/>
    <m/>
    <m/>
    <m/>
  </r>
  <r>
    <x v="125"/>
    <s v="严玲"/>
    <x v="125"/>
    <s v=""/>
    <m/>
    <m/>
    <m/>
    <m/>
    <m/>
    <m/>
    <m/>
    <m/>
    <m/>
    <m/>
    <m/>
    <m/>
    <m/>
    <m/>
    <m/>
    <m/>
    <m/>
    <m/>
    <m/>
    <m/>
    <m/>
    <m/>
    <m/>
    <m/>
    <m/>
    <m/>
    <m/>
    <n v="126"/>
    <s v="线下活动（地产）"/>
    <s v="意向/渠道客户邀请"/>
    <s v="意向客户"/>
    <n v="2086.5"/>
    <d v="2018-06-09T00:00:00"/>
    <d v="2018-06-09T00:00:00"/>
    <s v="山西转型综改示范区学府园区云茂广告中心"/>
    <m/>
    <m/>
    <m/>
  </r>
  <r>
    <x v="125"/>
    <s v="严玲"/>
    <x v="125"/>
    <s v=""/>
    <m/>
    <m/>
    <m/>
    <m/>
    <m/>
    <m/>
    <m/>
    <m/>
    <m/>
    <m/>
    <m/>
    <m/>
    <m/>
    <m/>
    <m/>
    <m/>
    <m/>
    <m/>
    <m/>
    <m/>
    <m/>
    <m/>
    <m/>
    <m/>
    <m/>
    <m/>
    <m/>
    <n v="122"/>
    <s v="线下活动（地产）"/>
    <s v="看房团"/>
    <s v="中巴"/>
    <n v="1209.8"/>
    <d v="2018-06-09T00:00:00"/>
    <d v="2018-06-09T00:00:00"/>
    <s v="北京切吧"/>
    <m/>
    <m/>
    <m/>
  </r>
  <r>
    <x v="125"/>
    <s v="严玲"/>
    <x v="125"/>
    <s v=""/>
    <m/>
    <m/>
    <m/>
    <m/>
    <m/>
    <m/>
    <m/>
    <m/>
    <m/>
    <m/>
    <m/>
    <m/>
    <m/>
    <m/>
    <m/>
    <m/>
    <m/>
    <m/>
    <m/>
    <m/>
    <m/>
    <m/>
    <m/>
    <m/>
    <m/>
    <m/>
    <m/>
    <n v="126"/>
    <s v="线下活动（地产）"/>
    <s v="意向/渠道客户邀请"/>
    <s v="意向客户"/>
    <n v="1043.25"/>
    <d v="2018-06-24T00:00:00"/>
    <d v="2018-06-24T00:00:00"/>
    <s v="山西转型综改示范区学府园区云茂广告中心"/>
    <m/>
    <m/>
    <m/>
  </r>
  <r>
    <x v="125"/>
    <s v="严玲"/>
    <x v="125"/>
    <s v=""/>
    <m/>
    <m/>
    <m/>
    <m/>
    <m/>
    <m/>
    <m/>
    <m/>
    <m/>
    <m/>
    <m/>
    <m/>
    <m/>
    <m/>
    <m/>
    <m/>
    <m/>
    <m/>
    <m/>
    <m/>
    <m/>
    <m/>
    <m/>
    <m/>
    <m/>
    <m/>
    <m/>
    <n v="122"/>
    <s v="线下活动（地产）"/>
    <s v="看房团"/>
    <s v="中巴"/>
    <n v="1133.8999999999999"/>
    <d v="2018-06-24T00:00:00"/>
    <d v="2018-06-24T00:00:00"/>
    <s v="北京切吧"/>
    <m/>
    <m/>
    <m/>
  </r>
  <r>
    <x v="125"/>
    <s v="严玲"/>
    <x v="125"/>
    <s v=""/>
    <m/>
    <m/>
    <m/>
    <m/>
    <m/>
    <m/>
    <m/>
    <m/>
    <m/>
    <m/>
    <m/>
    <m/>
    <m/>
    <m/>
    <m/>
    <m/>
    <m/>
    <m/>
    <m/>
    <m/>
    <m/>
    <m/>
    <m/>
    <m/>
    <m/>
    <m/>
    <m/>
    <n v="120"/>
    <s v="线下活动（地产）"/>
    <s v="看房团"/>
    <s v="餐费"/>
    <n v="225"/>
    <d v="2018-06-24T00:00:00"/>
    <d v="2018-06-24T00:00:00"/>
    <s v="业务凭票报销"/>
    <m/>
    <m/>
    <m/>
  </r>
  <r>
    <x v="125"/>
    <s v="严玲"/>
    <x v="125"/>
    <s v=""/>
    <m/>
    <m/>
    <m/>
    <m/>
    <m/>
    <m/>
    <m/>
    <m/>
    <m/>
    <m/>
    <m/>
    <m/>
    <m/>
    <m/>
    <m/>
    <m/>
    <m/>
    <m/>
    <m/>
    <m/>
    <m/>
    <m/>
    <m/>
    <m/>
    <m/>
    <m/>
    <m/>
    <n v="126"/>
    <s v="线下活动（地产）"/>
    <s v="意向/渠道客户邀请"/>
    <s v="意向客户"/>
    <n v="1193.0500000000002"/>
    <d v="2018-06-30T00:00:00"/>
    <d v="2018-06-30T00:00:00"/>
    <s v="山西转型综改示范区学府园区云茂广告中心"/>
    <m/>
    <m/>
    <m/>
  </r>
  <r>
    <x v="125"/>
    <s v="严玲"/>
    <x v="125"/>
    <s v=""/>
    <m/>
    <m/>
    <m/>
    <m/>
    <m/>
    <m/>
    <m/>
    <m/>
    <m/>
    <m/>
    <m/>
    <m/>
    <m/>
    <m/>
    <m/>
    <m/>
    <m/>
    <m/>
    <m/>
    <m/>
    <m/>
    <m/>
    <m/>
    <m/>
    <m/>
    <m/>
    <m/>
    <n v="121"/>
    <s v="线下活动（地产）"/>
    <s v="看房团"/>
    <s v="大巴"/>
    <n v="1084.4499999999998"/>
    <d v="2018-06-30T00:00:00"/>
    <d v="2018-06-30T00:00:00"/>
    <s v="北京切吧"/>
    <m/>
    <m/>
    <m/>
  </r>
  <r>
    <x v="125"/>
    <s v="严玲"/>
    <x v="125"/>
    <s v=""/>
    <m/>
    <m/>
    <m/>
    <m/>
    <m/>
    <m/>
    <m/>
    <m/>
    <m/>
    <m/>
    <m/>
    <m/>
    <m/>
    <m/>
    <m/>
    <m/>
    <m/>
    <m/>
    <m/>
    <m/>
    <m/>
    <m/>
    <m/>
    <m/>
    <m/>
    <m/>
    <m/>
    <n v="120"/>
    <s v="线下活动（地产）"/>
    <s v="看房团"/>
    <s v="餐费"/>
    <n v="555"/>
    <d v="2018-06-30T00:00:00"/>
    <d v="2018-06-30T00:00:00"/>
    <s v="业务凭票报销"/>
    <m/>
    <m/>
    <m/>
  </r>
  <r>
    <x v="125"/>
    <s v="严玲"/>
    <x v="125"/>
    <s v=""/>
    <m/>
    <m/>
    <m/>
    <m/>
    <m/>
    <m/>
    <m/>
    <m/>
    <m/>
    <m/>
    <m/>
    <m/>
    <m/>
    <m/>
    <m/>
    <m/>
    <m/>
    <m/>
    <m/>
    <m/>
    <m/>
    <m/>
    <m/>
    <m/>
    <m/>
    <m/>
    <m/>
    <n v="126"/>
    <s v="线下活动（地产）"/>
    <s v="意向/渠道客户邀请"/>
    <s v="意向客户"/>
    <n v="2086.5"/>
    <d v="2018-06-30T00:00:00"/>
    <d v="2018-06-30T00:00:00"/>
    <s v="山西转型综改示范区学府园区云茂广告中心"/>
    <m/>
    <m/>
    <m/>
  </r>
  <r>
    <x v="125"/>
    <s v="严玲"/>
    <x v="125"/>
    <s v=""/>
    <m/>
    <m/>
    <m/>
    <m/>
    <m/>
    <m/>
    <m/>
    <m/>
    <m/>
    <m/>
    <m/>
    <m/>
    <m/>
    <m/>
    <m/>
    <m/>
    <m/>
    <m/>
    <m/>
    <m/>
    <m/>
    <m/>
    <m/>
    <m/>
    <m/>
    <m/>
    <m/>
    <n v="121"/>
    <s v="线下活动（地产）"/>
    <s v="看房团"/>
    <s v="大巴"/>
    <n v="1399.55"/>
    <d v="2018-06-30T00:00:00"/>
    <d v="2018-06-30T00:00:00"/>
    <s v="北京切吧"/>
    <m/>
    <m/>
    <m/>
  </r>
  <r>
    <x v="125"/>
    <s v="严玲"/>
    <x v="125"/>
    <s v=""/>
    <m/>
    <m/>
    <m/>
    <m/>
    <m/>
    <m/>
    <m/>
    <m/>
    <m/>
    <m/>
    <m/>
    <m/>
    <m/>
    <m/>
    <m/>
    <m/>
    <m/>
    <m/>
    <m/>
    <m/>
    <m/>
    <m/>
    <m/>
    <m/>
    <m/>
    <m/>
    <m/>
    <n v="120"/>
    <s v="线下活动（地产）"/>
    <s v="看房团"/>
    <s v="餐费"/>
    <n v="450"/>
    <d v="2018-06-30T00:00:00"/>
    <d v="2018-06-30T00:00:00"/>
    <s v="业务凭票报销"/>
    <m/>
    <m/>
    <m/>
  </r>
  <r>
    <x v="125"/>
    <s v="严玲"/>
    <x v="125"/>
    <s v=""/>
    <m/>
    <m/>
    <m/>
    <m/>
    <m/>
    <m/>
    <m/>
    <m/>
    <m/>
    <m/>
    <m/>
    <m/>
    <m/>
    <m/>
    <m/>
    <m/>
    <m/>
    <m/>
    <m/>
    <m/>
    <m/>
    <m/>
    <m/>
    <m/>
    <m/>
    <m/>
    <m/>
    <n v="126"/>
    <s v="线下活动（地产）"/>
    <s v="意向/渠道客户邀请"/>
    <s v="意向客户"/>
    <n v="2091.85"/>
    <d v="2018-06-16T00:00:00"/>
    <d v="2018-06-16T00:00:00"/>
    <s v="山西转型综改示范区学府园区云茂广告中心"/>
    <m/>
    <m/>
    <m/>
  </r>
  <r>
    <x v="125"/>
    <s v="严玲"/>
    <x v="125"/>
    <s v=""/>
    <m/>
    <m/>
    <m/>
    <m/>
    <m/>
    <m/>
    <m/>
    <m/>
    <m/>
    <m/>
    <m/>
    <m/>
    <m/>
    <m/>
    <m/>
    <m/>
    <m/>
    <m/>
    <m/>
    <m/>
    <m/>
    <m/>
    <m/>
    <m/>
    <m/>
    <m/>
    <m/>
    <n v="121"/>
    <s v="线下活动（地产）"/>
    <s v="看房团"/>
    <s v="大巴"/>
    <n v="1527.1999999999998"/>
    <d v="2018-06-16T00:00:00"/>
    <d v="2018-06-16T00:00:00"/>
    <s v="北京切吧"/>
    <m/>
    <m/>
    <m/>
  </r>
  <r>
    <x v="125"/>
    <s v="严玲"/>
    <x v="125"/>
    <s v=""/>
    <m/>
    <m/>
    <m/>
    <m/>
    <m/>
    <m/>
    <m/>
    <m/>
    <m/>
    <m/>
    <m/>
    <m/>
    <m/>
    <m/>
    <m/>
    <m/>
    <m/>
    <m/>
    <m/>
    <m/>
    <m/>
    <m/>
    <m/>
    <m/>
    <m/>
    <m/>
    <m/>
    <n v="120"/>
    <s v="线下活动（地产）"/>
    <s v="看房团"/>
    <s v="餐费"/>
    <n v="420"/>
    <d v="2018-06-16T00:00:00"/>
    <d v="2018-06-16T00:00:00"/>
    <s v="业务凭票报销"/>
    <m/>
    <m/>
    <m/>
  </r>
  <r>
    <x v="125"/>
    <s v="严玲"/>
    <x v="125"/>
    <s v=""/>
    <m/>
    <m/>
    <m/>
    <m/>
    <m/>
    <m/>
    <m/>
    <m/>
    <m/>
    <m/>
    <m/>
    <m/>
    <m/>
    <m/>
    <m/>
    <m/>
    <m/>
    <m/>
    <m/>
    <m/>
    <m/>
    <m/>
    <m/>
    <m/>
    <m/>
    <m/>
    <m/>
    <n v="126"/>
    <s v="线下活动（地产）"/>
    <s v="意向/渠道客户邀请"/>
    <s v="意向客户"/>
    <n v="1284"/>
    <d v="2018-06-16T00:00:00"/>
    <d v="2018-06-16T00:00:00"/>
    <s v="山西转型综改示范区学府园区云茂广告中心"/>
    <m/>
    <m/>
    <m/>
  </r>
  <r>
    <x v="125"/>
    <s v="严玲"/>
    <x v="125"/>
    <s v=""/>
    <m/>
    <m/>
    <m/>
    <m/>
    <m/>
    <m/>
    <m/>
    <m/>
    <m/>
    <m/>
    <m/>
    <m/>
    <m/>
    <m/>
    <m/>
    <m/>
    <m/>
    <m/>
    <m/>
    <m/>
    <m/>
    <m/>
    <m/>
    <m/>
    <m/>
    <m/>
    <m/>
    <n v="121"/>
    <s v="线下活动（地产）"/>
    <s v="看房团"/>
    <s v="大巴"/>
    <n v="1724.9999999999998"/>
    <d v="2018-06-16T00:00:00"/>
    <d v="2018-06-16T00:00:00"/>
    <s v="北京切吧"/>
    <m/>
    <m/>
    <m/>
  </r>
  <r>
    <x v="125"/>
    <s v="严玲"/>
    <x v="125"/>
    <s v=""/>
    <m/>
    <m/>
    <m/>
    <m/>
    <m/>
    <m/>
    <m/>
    <m/>
    <m/>
    <m/>
    <m/>
    <m/>
    <m/>
    <m/>
    <m/>
    <m/>
    <m/>
    <m/>
    <m/>
    <m/>
    <m/>
    <m/>
    <m/>
    <m/>
    <m/>
    <m/>
    <m/>
    <n v="120"/>
    <s v="线下活动（地产）"/>
    <s v="看房团"/>
    <s v="餐费"/>
    <n v="465"/>
    <d v="2018-06-16T00:00:00"/>
    <d v="2018-06-16T00:00:00"/>
    <s v="业务凭票报销"/>
    <m/>
    <m/>
    <m/>
  </r>
  <r>
    <x v="125"/>
    <s v="严玲"/>
    <x v="125"/>
    <s v=""/>
    <m/>
    <m/>
    <m/>
    <m/>
    <m/>
    <m/>
    <m/>
    <m/>
    <m/>
    <m/>
    <m/>
    <m/>
    <m/>
    <m/>
    <m/>
    <m/>
    <m/>
    <m/>
    <m/>
    <m/>
    <m/>
    <m/>
    <m/>
    <m/>
    <m/>
    <m/>
    <m/>
    <n v="126"/>
    <s v="线下活动（地产）"/>
    <s v="意向/渠道客户邀请"/>
    <s v="意向客户"/>
    <n v="856"/>
    <d v="2018-06-16T00:00:00"/>
    <d v="2018-06-16T00:00:00"/>
    <s v="山西转型综改示范区学府园区云茂广告中心"/>
    <m/>
    <m/>
    <m/>
  </r>
  <r>
    <x v="125"/>
    <s v="严玲"/>
    <x v="125"/>
    <s v=""/>
    <m/>
    <m/>
    <m/>
    <m/>
    <m/>
    <m/>
    <m/>
    <m/>
    <m/>
    <m/>
    <m/>
    <m/>
    <m/>
    <m/>
    <m/>
    <m/>
    <m/>
    <m/>
    <m/>
    <m/>
    <m/>
    <m/>
    <m/>
    <m/>
    <m/>
    <m/>
    <m/>
    <n v="121"/>
    <s v="线下活动（地产）"/>
    <s v="看房团"/>
    <s v="大巴"/>
    <n v="1074.0999999999999"/>
    <d v="2018-06-16T00:00:00"/>
    <d v="2018-06-16T00:00:00"/>
    <s v="北京切吧"/>
    <m/>
    <m/>
    <m/>
  </r>
  <r>
    <x v="125"/>
    <s v="严玲"/>
    <x v="125"/>
    <s v=""/>
    <m/>
    <m/>
    <m/>
    <m/>
    <m/>
    <m/>
    <m/>
    <m/>
    <m/>
    <m/>
    <m/>
    <m/>
    <m/>
    <m/>
    <m/>
    <m/>
    <m/>
    <m/>
    <m/>
    <m/>
    <m/>
    <m/>
    <m/>
    <m/>
    <m/>
    <m/>
    <m/>
    <n v="120"/>
    <s v="线下活动（地产）"/>
    <s v="看房团"/>
    <s v="餐费"/>
    <n v="262"/>
    <d v="2018-06-16T00:00:00"/>
    <d v="2018-06-16T00:00:00"/>
    <s v="业务凭票报销"/>
    <m/>
    <m/>
    <m/>
  </r>
  <r>
    <x v="125"/>
    <s v="严玲"/>
    <x v="125"/>
    <s v=""/>
    <m/>
    <m/>
    <m/>
    <m/>
    <m/>
    <m/>
    <m/>
    <m/>
    <m/>
    <m/>
    <m/>
    <m/>
    <m/>
    <m/>
    <m/>
    <m/>
    <m/>
    <m/>
    <m/>
    <m/>
    <m/>
    <m/>
    <m/>
    <m/>
    <m/>
    <m/>
    <m/>
    <n v="126"/>
    <s v="线下活动（地产）"/>
    <s v="意向/渠道客户邀请"/>
    <s v="意向客户"/>
    <n v="2086.5"/>
    <d v="2018-06-17T00:00:00"/>
    <d v="2018-06-17T00:00:00"/>
    <s v="山西转型综改示范区学府园区云茂广告中心"/>
    <m/>
    <m/>
    <m/>
  </r>
  <r>
    <x v="125"/>
    <s v="严玲"/>
    <x v="125"/>
    <s v=""/>
    <m/>
    <m/>
    <m/>
    <m/>
    <m/>
    <m/>
    <m/>
    <m/>
    <m/>
    <m/>
    <m/>
    <m/>
    <m/>
    <m/>
    <m/>
    <m/>
    <m/>
    <m/>
    <m/>
    <m/>
    <m/>
    <m/>
    <m/>
    <m/>
    <m/>
    <m/>
    <m/>
    <n v="122"/>
    <s v="线下活动（地产）"/>
    <s v="看房团"/>
    <s v="中巴"/>
    <n v="1190.25"/>
    <d v="2018-06-17T00:00:00"/>
    <d v="2018-06-17T00:00:00"/>
    <s v="北京切吧"/>
    <m/>
    <m/>
    <m/>
  </r>
  <r>
    <x v="125"/>
    <s v="严玲"/>
    <x v="125"/>
    <s v=""/>
    <m/>
    <m/>
    <m/>
    <m/>
    <m/>
    <m/>
    <m/>
    <m/>
    <m/>
    <m/>
    <m/>
    <m/>
    <m/>
    <m/>
    <m/>
    <m/>
    <m/>
    <m/>
    <m/>
    <m/>
    <m/>
    <m/>
    <m/>
    <m/>
    <m/>
    <m/>
    <m/>
    <n v="126"/>
    <s v="线下活动（地产）"/>
    <s v="意向/渠道客户邀请"/>
    <s v="意向客户"/>
    <n v="1765.5"/>
    <d v="2018-06-17T00:00:00"/>
    <d v="2018-06-17T00:00:00"/>
    <s v="山西转型综改示范区学府园区云茂广告中心"/>
    <m/>
    <m/>
    <m/>
  </r>
  <r>
    <x v="125"/>
    <s v="严玲"/>
    <x v="125"/>
    <s v=""/>
    <m/>
    <m/>
    <m/>
    <m/>
    <m/>
    <m/>
    <m/>
    <m/>
    <m/>
    <m/>
    <m/>
    <m/>
    <m/>
    <m/>
    <m/>
    <m/>
    <m/>
    <m/>
    <m/>
    <m/>
    <m/>
    <m/>
    <m/>
    <m/>
    <m/>
    <m/>
    <m/>
    <n v="122"/>
    <s v="线下活动（地产）"/>
    <s v="看房团"/>
    <s v="中巴"/>
    <n v="1133.8999999999999"/>
    <d v="2018-06-17T00:00:00"/>
    <d v="2018-06-17T00:00:00"/>
    <s v="北京切吧"/>
    <m/>
    <m/>
    <m/>
  </r>
  <r>
    <x v="125"/>
    <s v="严玲"/>
    <x v="125"/>
    <s v=""/>
    <m/>
    <m/>
    <m/>
    <m/>
    <m/>
    <m/>
    <m/>
    <m/>
    <m/>
    <m/>
    <m/>
    <m/>
    <m/>
    <m/>
    <m/>
    <m/>
    <m/>
    <m/>
    <m/>
    <m/>
    <m/>
    <m/>
    <m/>
    <m/>
    <m/>
    <m/>
    <m/>
    <n v="120"/>
    <s v="线下活动（地产）"/>
    <s v="看房团"/>
    <s v="餐费"/>
    <n v="360"/>
    <d v="2018-06-17T00:00:00"/>
    <d v="2018-06-17T00:00:00"/>
    <s v="业务凭票报销"/>
    <m/>
    <m/>
    <m/>
  </r>
  <r>
    <x v="125"/>
    <s v="严玲"/>
    <x v="125"/>
    <s v=""/>
    <m/>
    <m/>
    <m/>
    <m/>
    <m/>
    <m/>
    <m/>
    <m/>
    <m/>
    <m/>
    <m/>
    <m/>
    <m/>
    <m/>
    <m/>
    <m/>
    <m/>
    <m/>
    <m/>
    <m/>
    <m/>
    <m/>
    <m/>
    <m/>
    <m/>
    <m/>
    <m/>
    <n v="99"/>
    <s v="线下活动（地产）"/>
    <s v="案场活动"/>
    <s v="咖啡品鉴"/>
    <n v="19497.900000000001"/>
    <d v="2018-06-16T00:00:00"/>
    <d v="2018-06-18T00:00:00"/>
    <s v="广州天悦文化传播有限公司"/>
    <m/>
    <m/>
    <m/>
  </r>
  <r>
    <x v="125"/>
    <s v="严玲"/>
    <x v="125"/>
    <s v=""/>
    <m/>
    <m/>
    <m/>
    <m/>
    <m/>
    <m/>
    <m/>
    <m/>
    <m/>
    <m/>
    <m/>
    <m/>
    <m/>
    <m/>
    <m/>
    <m/>
    <m/>
    <m/>
    <m/>
    <m/>
    <m/>
    <m/>
    <m/>
    <m/>
    <m/>
    <m/>
    <m/>
    <n v="99"/>
    <s v="线下活动（地产）"/>
    <s v="案场活动"/>
    <s v="咖啡品鉴"/>
    <n v="8600"/>
    <d v="2018-06-16T00:00:00"/>
    <d v="2018-06-18T00:00:00"/>
    <s v="广州百诺品牌策划有限公司"/>
    <m/>
    <m/>
    <m/>
  </r>
  <r>
    <x v="125"/>
    <s v="严玲"/>
    <x v="125"/>
    <s v=""/>
    <m/>
    <m/>
    <m/>
    <m/>
    <m/>
    <m/>
    <m/>
    <m/>
    <m/>
    <m/>
    <m/>
    <m/>
    <m/>
    <m/>
    <m/>
    <m/>
    <m/>
    <m/>
    <m/>
    <m/>
    <m/>
    <m/>
    <m/>
    <m/>
    <m/>
    <m/>
    <m/>
    <n v="99"/>
    <s v="线下活动（地产）"/>
    <s v="案场活动"/>
    <s v="咖啡品鉴"/>
    <n v="450"/>
    <d v="2018-06-16T00:00:00"/>
    <d v="2018-06-18T00:00:00"/>
    <s v="业务凭票报销"/>
    <m/>
    <m/>
    <m/>
  </r>
  <r>
    <x v="125"/>
    <s v="严玲"/>
    <x v="125"/>
    <s v=""/>
    <m/>
    <m/>
    <m/>
    <m/>
    <m/>
    <m/>
    <m/>
    <m/>
    <m/>
    <m/>
    <m/>
    <m/>
    <m/>
    <m/>
    <m/>
    <m/>
    <m/>
    <m/>
    <m/>
    <m/>
    <m/>
    <m/>
    <m/>
    <m/>
    <m/>
    <m/>
    <m/>
    <n v="10"/>
    <s v="户外投放（地产）"/>
    <s v="LED投放"/>
    <m/>
    <n v="2900.8"/>
    <d v="2018-06-30T00:00:00"/>
    <d v="2018-07-13T00:00:00"/>
    <s v="广州播了么传媒科技有限公司"/>
    <m/>
    <m/>
    <m/>
  </r>
  <r>
    <x v="126"/>
    <s v="严玲"/>
    <x v="126"/>
    <s v="032878"/>
    <m/>
    <m/>
    <m/>
    <m/>
    <m/>
    <m/>
    <m/>
    <n v="0.12"/>
    <s v="否"/>
    <s v="是"/>
    <n v="28749.999999999996"/>
    <m/>
    <m/>
    <m/>
    <m/>
    <m/>
    <m/>
    <m/>
    <m/>
    <m/>
    <m/>
    <m/>
    <m/>
    <s v="广告营销服务成本"/>
    <s v="地产销售-华南"/>
    <m/>
    <n v="0.22088769230769234"/>
    <n v="97"/>
    <s v="线下活动（地产）"/>
    <s v="案场活动"/>
    <s v="户外运动"/>
    <n v="28749.999999999996"/>
    <d v="2018-05-20T00:00:00"/>
    <d v="2018-05-20T00:00:00"/>
    <s v="北京切吧"/>
    <m/>
    <m/>
    <n v="0"/>
  </r>
  <r>
    <x v="127"/>
    <s v="严玲"/>
    <x v="127"/>
    <s v="032863"/>
    <m/>
    <m/>
    <m/>
    <m/>
    <m/>
    <m/>
    <m/>
    <n v="0.2"/>
    <s v="否"/>
    <s v="是"/>
    <n v="707000"/>
    <m/>
    <m/>
    <m/>
    <m/>
    <m/>
    <m/>
    <m/>
    <m/>
    <m/>
    <m/>
    <m/>
    <m/>
    <s v="广告营销服务成本"/>
    <s v="地产销售-华南"/>
    <m/>
    <n v="0.59237678446601938"/>
    <n v="128"/>
    <s v="线下活动（非地产）"/>
    <s v="场地租赁"/>
    <m/>
    <n v="179445"/>
    <d v="2018-05-13T00:00:00"/>
    <d v="2018-05-13T00:00:00"/>
    <s v="云南海埂酒店管理有限公司"/>
    <m/>
    <m/>
    <n v="91618"/>
  </r>
  <r>
    <x v="127"/>
    <s v="严玲"/>
    <x v="127"/>
    <s v=""/>
    <m/>
    <m/>
    <m/>
    <m/>
    <m/>
    <m/>
    <m/>
    <m/>
    <m/>
    <m/>
    <m/>
    <m/>
    <m/>
    <m/>
    <m/>
    <m/>
    <m/>
    <m/>
    <m/>
    <m/>
    <m/>
    <m/>
    <m/>
    <m/>
    <m/>
    <m/>
    <m/>
    <n v="129"/>
    <s v="线下活动（非地产）"/>
    <s v="会场搭建及服务"/>
    <m/>
    <n v="343000"/>
    <d v="2018-05-13T00:00:00"/>
    <d v="2018-05-13T00:00:00"/>
    <s v="北京诺金文化传媒有限公司"/>
    <m/>
    <m/>
    <m/>
  </r>
  <r>
    <x v="127"/>
    <s v="严玲"/>
    <x v="127"/>
    <m/>
    <m/>
    <m/>
    <m/>
    <m/>
    <m/>
    <m/>
    <m/>
    <m/>
    <m/>
    <m/>
    <m/>
    <m/>
    <m/>
    <m/>
    <m/>
    <m/>
    <m/>
    <m/>
    <m/>
    <m/>
    <m/>
    <m/>
    <m/>
    <m/>
    <m/>
    <m/>
    <m/>
    <n v="130"/>
    <s v="线下活动（非地产）"/>
    <s v="活动报批"/>
    <m/>
    <n v="5000"/>
    <d v="2018-05-13T00:00:00"/>
    <d v="2018-05-13T00:00:00"/>
    <s v="北京诺金文化传媒有限公司"/>
    <m/>
    <m/>
    <m/>
  </r>
  <r>
    <x v="127"/>
    <s v="严玲"/>
    <x v="127"/>
    <s v=""/>
    <m/>
    <m/>
    <m/>
    <m/>
    <m/>
    <m/>
    <m/>
    <m/>
    <m/>
    <m/>
    <m/>
    <m/>
    <m/>
    <m/>
    <m/>
    <m/>
    <m/>
    <m/>
    <m/>
    <m/>
    <m/>
    <m/>
    <m/>
    <m/>
    <m/>
    <m/>
    <m/>
    <n v="100"/>
    <s v="线下活动（地产）"/>
    <s v="案场活动"/>
    <s v="论坛"/>
    <n v="2760"/>
    <d v="2018-05-13T00:00:00"/>
    <d v="2018-05-13T00:00:00"/>
    <s v="业务凭票报销"/>
    <m/>
    <m/>
    <m/>
  </r>
  <r>
    <x v="127"/>
    <s v="严玲"/>
    <x v="127"/>
    <s v=""/>
    <m/>
    <m/>
    <m/>
    <m/>
    <m/>
    <m/>
    <m/>
    <m/>
    <m/>
    <m/>
    <m/>
    <m/>
    <m/>
    <m/>
    <m/>
    <m/>
    <m/>
    <m/>
    <m/>
    <m/>
    <m/>
    <m/>
    <m/>
    <m/>
    <m/>
    <m/>
    <m/>
    <n v="100"/>
    <s v="线下活动（地产）"/>
    <s v="案场活动"/>
    <s v="论坛"/>
    <n v="85177"/>
    <d v="2018-05-13T00:00:00"/>
    <d v="2018-05-13T00:00:00"/>
    <s v="行政报销"/>
    <m/>
    <m/>
    <m/>
  </r>
  <r>
    <x v="128"/>
    <s v="严玲"/>
    <x v="128"/>
    <s v="032714"/>
    <m/>
    <m/>
    <m/>
    <m/>
    <m/>
    <m/>
    <m/>
    <n v="0.17"/>
    <s v="否"/>
    <s v="是"/>
    <n v="15499.999999999998"/>
    <m/>
    <m/>
    <m/>
    <m/>
    <m/>
    <m/>
    <m/>
    <m/>
    <m/>
    <m/>
    <m/>
    <m/>
    <s v="广告营销服务成本"/>
    <s v="地产销售-华南"/>
    <m/>
    <n v="0.33423651006711408"/>
    <n v="108"/>
    <s v="线下活动（地产）"/>
    <s v="案场活动"/>
    <s v="主题沙龙"/>
    <n v="11500"/>
    <d v="2018-05-20T00:00:00"/>
    <d v="2018-05-20T00:00:00"/>
    <s v="北京切吧"/>
    <m/>
    <m/>
    <n v="464.99999999999818"/>
  </r>
  <r>
    <x v="128"/>
    <s v="严玲"/>
    <x v="128"/>
    <s v=""/>
    <m/>
    <m/>
    <m/>
    <m/>
    <m/>
    <m/>
    <m/>
    <m/>
    <m/>
    <m/>
    <m/>
    <m/>
    <m/>
    <m/>
    <m/>
    <m/>
    <m/>
    <m/>
    <m/>
    <m/>
    <m/>
    <m/>
    <m/>
    <m/>
    <m/>
    <m/>
    <m/>
    <n v="108"/>
    <s v="线下活动（地产）"/>
    <s v="案场活动"/>
    <s v="主题沙龙"/>
    <n v="3000"/>
    <d v="2018-05-20T00:00:00"/>
    <d v="2018-05-20T00:00:00"/>
    <s v="北京切吧"/>
    <m/>
    <m/>
    <m/>
  </r>
  <r>
    <x v="128"/>
    <s v="严玲"/>
    <x v="128"/>
    <s v=""/>
    <m/>
    <m/>
    <m/>
    <m/>
    <m/>
    <m/>
    <m/>
    <m/>
    <m/>
    <m/>
    <m/>
    <m/>
    <m/>
    <m/>
    <m/>
    <m/>
    <m/>
    <m/>
    <m/>
    <m/>
    <m/>
    <m/>
    <m/>
    <m/>
    <m/>
    <m/>
    <m/>
    <n v="113"/>
    <s v="线下活动（地产）"/>
    <s v="进驻费"/>
    <s v="企业"/>
    <n v="535"/>
    <d v="2018-05-18T00:00:00"/>
    <d v="2018-05-18T00:00:00"/>
    <s v="山西转型综改示范区学府园区云茂广告中心"/>
    <m/>
    <m/>
    <m/>
  </r>
  <r>
    <x v="129"/>
    <s v="严玲"/>
    <x v="129"/>
    <s v="032923"/>
    <m/>
    <m/>
    <m/>
    <m/>
    <m/>
    <m/>
    <m/>
    <n v="0.12"/>
    <s v="否"/>
    <s v="是"/>
    <n v="7900"/>
    <m/>
    <m/>
    <m/>
    <m/>
    <m/>
    <m/>
    <m/>
    <m/>
    <m/>
    <m/>
    <m/>
    <m/>
    <s v="广告营销服务成本"/>
    <s v="地产销售-华南"/>
    <m/>
    <n v="0.23194540880503139"/>
    <n v="126"/>
    <s v="线下活动（地产）"/>
    <s v="意向/渠道客户邀请"/>
    <s v="意向客户"/>
    <n v="1605"/>
    <d v="2018-05-19T00:00:00"/>
    <d v="2018-05-19T00:00:00"/>
    <s v="山西转型综改示范区学府园区云茂广告中心"/>
    <m/>
    <m/>
    <n v="140.60000000000036"/>
  </r>
  <r>
    <x v="129"/>
    <s v="严玲"/>
    <x v="129"/>
    <s v=""/>
    <m/>
    <m/>
    <m/>
    <m/>
    <m/>
    <m/>
    <m/>
    <m/>
    <m/>
    <m/>
    <m/>
    <m/>
    <m/>
    <m/>
    <m/>
    <m/>
    <m/>
    <m/>
    <m/>
    <m/>
    <m/>
    <m/>
    <m/>
    <m/>
    <m/>
    <m/>
    <m/>
    <n v="121"/>
    <s v="线下活动（地产）"/>
    <s v="看房团"/>
    <s v="大巴"/>
    <n v="2262.0499999999997"/>
    <d v="2018-05-19T00:00:00"/>
    <d v="2018-05-19T00:00:00"/>
    <s v="北京切吧"/>
    <m/>
    <m/>
    <m/>
  </r>
  <r>
    <x v="129"/>
    <s v="严玲"/>
    <x v="129"/>
    <s v=""/>
    <m/>
    <m/>
    <m/>
    <m/>
    <m/>
    <m/>
    <m/>
    <m/>
    <m/>
    <m/>
    <m/>
    <m/>
    <m/>
    <m/>
    <m/>
    <m/>
    <m/>
    <m/>
    <m/>
    <m/>
    <m/>
    <m/>
    <m/>
    <m/>
    <m/>
    <m/>
    <m/>
    <n v="126"/>
    <s v="线下活动（地产）"/>
    <s v="意向/渠道客户邀请"/>
    <s v="意向客户"/>
    <n v="1605"/>
    <d v="2018-06-02T00:00:00"/>
    <d v="2018-06-02T00:00:00"/>
    <s v="山西转型综改示范区学府园区云茂广告中心"/>
    <m/>
    <m/>
    <m/>
  </r>
  <r>
    <x v="129"/>
    <s v="严玲"/>
    <x v="129"/>
    <s v=""/>
    <m/>
    <m/>
    <m/>
    <m/>
    <m/>
    <m/>
    <m/>
    <m/>
    <m/>
    <m/>
    <m/>
    <m/>
    <m/>
    <m/>
    <m/>
    <m/>
    <m/>
    <m/>
    <m/>
    <m/>
    <m/>
    <m/>
    <m/>
    <m/>
    <m/>
    <m/>
    <m/>
    <n v="121"/>
    <s v="线下活动（地产）"/>
    <s v="看房团"/>
    <s v="大巴"/>
    <n v="2287.35"/>
    <d v="2018-06-02T00:00:00"/>
    <d v="2018-06-02T00:00:00"/>
    <s v="北京切吧"/>
    <m/>
    <m/>
    <m/>
  </r>
  <r>
    <x v="130"/>
    <s v="严玲"/>
    <x v="130"/>
    <s v="033154、033296"/>
    <m/>
    <m/>
    <m/>
    <m/>
    <m/>
    <m/>
    <m/>
    <n v="0.2"/>
    <s v="否"/>
    <s v="是"/>
    <n v="12032.5"/>
    <m/>
    <m/>
    <m/>
    <m/>
    <m/>
    <m/>
    <m/>
    <m/>
    <m/>
    <m/>
    <m/>
    <m/>
    <s v="广告营销服务成本"/>
    <s v="地产销售-华南"/>
    <m/>
    <n v="0.38435212820512826"/>
    <n v="118"/>
    <s v="线下活动（地产）"/>
    <s v="进驻费"/>
    <s v="影院"/>
    <n v="3500"/>
    <d v="2018-05-19T00:00:00"/>
    <d v="2018-05-19T00:00:00"/>
    <s v="业务凭票报销"/>
    <m/>
    <m/>
    <n v="1660.5"/>
  </r>
  <r>
    <x v="130"/>
    <s v="严玲"/>
    <x v="130"/>
    <s v=""/>
    <m/>
    <m/>
    <m/>
    <m/>
    <m/>
    <m/>
    <m/>
    <m/>
    <m/>
    <m/>
    <m/>
    <m/>
    <m/>
    <m/>
    <m/>
    <m/>
    <m/>
    <m/>
    <m/>
    <m/>
    <m/>
    <m/>
    <m/>
    <m/>
    <m/>
    <m/>
    <m/>
    <n v="118"/>
    <s v="线下活动（地产）"/>
    <s v="进驻费"/>
    <s v="影院"/>
    <n v="3500"/>
    <d v="2018-05-19T00:00:00"/>
    <d v="2018-05-19T00:00:00"/>
    <s v="业务凭票报销"/>
    <m/>
    <m/>
    <m/>
  </r>
  <r>
    <x v="130"/>
    <s v="严玲"/>
    <x v="130"/>
    <s v=""/>
    <m/>
    <m/>
    <m/>
    <m/>
    <m/>
    <m/>
    <m/>
    <m/>
    <m/>
    <m/>
    <m/>
    <m/>
    <m/>
    <m/>
    <m/>
    <m/>
    <m/>
    <m/>
    <m/>
    <m/>
    <m/>
    <m/>
    <m/>
    <m/>
    <m/>
    <m/>
    <m/>
    <n v="121"/>
    <s v="线下活动（地产）"/>
    <s v="看房团"/>
    <s v="大巴"/>
    <n v="1713.4999999999998"/>
    <d v="2018-06-02T00:00:00"/>
    <d v="2018-06-02T00:00:00"/>
    <s v="北京切吧"/>
    <m/>
    <m/>
    <m/>
  </r>
  <r>
    <x v="130"/>
    <s v="严玲"/>
    <x v="130"/>
    <s v=""/>
    <m/>
    <m/>
    <m/>
    <m/>
    <m/>
    <m/>
    <m/>
    <m/>
    <m/>
    <m/>
    <m/>
    <m/>
    <m/>
    <m/>
    <m/>
    <m/>
    <m/>
    <m/>
    <m/>
    <m/>
    <m/>
    <m/>
    <m/>
    <m/>
    <m/>
    <m/>
    <m/>
    <n v="126"/>
    <s v="线下活动（地产）"/>
    <s v="意向/渠道客户邀请"/>
    <s v="意向客户"/>
    <n v="1658.5"/>
    <d v="2018-06-02T00:00:00"/>
    <d v="2018-06-02T00:00:00"/>
    <s v="山西转型综改示范区学府园区云茂广告中心"/>
    <m/>
    <m/>
    <m/>
  </r>
  <r>
    <x v="131"/>
    <s v="严玲"/>
    <x v="131"/>
    <s v="033051"/>
    <m/>
    <m/>
    <m/>
    <m/>
    <m/>
    <m/>
    <m/>
    <n v="0.2"/>
    <s v="否"/>
    <s v="是"/>
    <n v="12982"/>
    <m/>
    <m/>
    <m/>
    <m/>
    <m/>
    <m/>
    <m/>
    <m/>
    <m/>
    <m/>
    <m/>
    <m/>
    <s v="广告营销服务成本"/>
    <s v="地产销售-华南"/>
    <m/>
    <n v="0.32273833600000001"/>
    <n v="104"/>
    <s v="线下活动（地产）"/>
    <s v="案场活动"/>
    <s v="味央私宴"/>
    <n v="3160"/>
    <d v="2018-05-25T00:00:00"/>
    <d v="2018-05-25T00:00:00"/>
    <s v="未央凭票报销"/>
    <m/>
    <m/>
    <n v="6545.5"/>
  </r>
  <r>
    <x v="131"/>
    <s v="严玲"/>
    <x v="131"/>
    <s v=""/>
    <m/>
    <m/>
    <m/>
    <m/>
    <m/>
    <m/>
    <m/>
    <m/>
    <m/>
    <m/>
    <m/>
    <m/>
    <m/>
    <m/>
    <m/>
    <m/>
    <m/>
    <m/>
    <m/>
    <m/>
    <m/>
    <m/>
    <m/>
    <m/>
    <m/>
    <m/>
    <m/>
    <n v="104"/>
    <s v="线下活动（地产）"/>
    <s v="案场活动"/>
    <s v="味央私宴"/>
    <n v="654.5"/>
    <d v="2018-05-25T00:00:00"/>
    <d v="2018-05-25T00:00:00"/>
    <s v="严选凭票报销"/>
    <m/>
    <m/>
    <m/>
  </r>
  <r>
    <x v="131"/>
    <s v="严玲"/>
    <x v="131"/>
    <s v=""/>
    <m/>
    <m/>
    <m/>
    <m/>
    <m/>
    <m/>
    <m/>
    <m/>
    <m/>
    <m/>
    <m/>
    <m/>
    <m/>
    <m/>
    <m/>
    <m/>
    <m/>
    <m/>
    <m/>
    <m/>
    <m/>
    <m/>
    <m/>
    <m/>
    <m/>
    <m/>
    <m/>
    <n v="104"/>
    <s v="线下活动（地产）"/>
    <s v="案场活动"/>
    <s v="味央私宴"/>
    <n v="1980"/>
    <d v="2018-05-25T00:00:00"/>
    <d v="2018-05-25T00:00:00"/>
    <s v="北京切吧"/>
    <m/>
    <m/>
    <m/>
  </r>
  <r>
    <x v="131"/>
    <s v="严玲"/>
    <x v="131"/>
    <s v=""/>
    <m/>
    <m/>
    <m/>
    <m/>
    <m/>
    <m/>
    <m/>
    <m/>
    <m/>
    <m/>
    <m/>
    <m/>
    <m/>
    <m/>
    <m/>
    <m/>
    <m/>
    <m/>
    <m/>
    <m/>
    <m/>
    <m/>
    <m/>
    <m/>
    <m/>
    <m/>
    <m/>
    <n v="125"/>
    <s v="线下活动（地产）"/>
    <s v="意向/渠道客户邀请"/>
    <s v="渠道客户"/>
    <n v="642"/>
    <d v="2018-05-25T00:00:00"/>
    <d v="2018-05-25T00:00:00"/>
    <s v="山西转型综改示范区学府园区云茂广告中心"/>
    <m/>
    <m/>
    <m/>
  </r>
  <r>
    <x v="132"/>
    <s v="严玲"/>
    <x v="132"/>
    <s v="031874"/>
    <m/>
    <m/>
    <m/>
    <m/>
    <m/>
    <m/>
    <m/>
    <n v="0.17"/>
    <s v="否"/>
    <s v="是"/>
    <n v="13768"/>
    <m/>
    <m/>
    <m/>
    <m/>
    <m/>
    <m/>
    <m/>
    <m/>
    <m/>
    <m/>
    <m/>
    <m/>
    <s v="广告营销服务成本"/>
    <s v="地产销售-华南"/>
    <m/>
    <n v="0.25117397606837599"/>
    <n v="98"/>
    <s v="线下活动（地产）"/>
    <s v="案场活动"/>
    <s v="精致生活体验系列"/>
    <n v="10000"/>
    <d v="2018-06-02T00:00:00"/>
    <d v="2018-06-02T00:00:00"/>
    <s v="张又兮团队"/>
    <m/>
    <m/>
    <n v="1895.5"/>
  </r>
  <r>
    <x v="132"/>
    <s v="严玲"/>
    <x v="132"/>
    <s v=""/>
    <m/>
    <m/>
    <m/>
    <m/>
    <m/>
    <m/>
    <m/>
    <m/>
    <m/>
    <m/>
    <m/>
    <m/>
    <m/>
    <m/>
    <m/>
    <m/>
    <m/>
    <m/>
    <m/>
    <m/>
    <m/>
    <m/>
    <m/>
    <m/>
    <m/>
    <m/>
    <m/>
    <n v="126"/>
    <s v="线下活动（地产）"/>
    <s v="意向/渠道客户邀请"/>
    <s v="意向客户"/>
    <n v="1872.5"/>
    <d v="2018-06-02T00:00:00"/>
    <d v="2018-06-02T00:00:00"/>
    <s v="山西转型综改示范区学府园区云茂广告中心"/>
    <m/>
    <m/>
    <m/>
  </r>
  <r>
    <x v="133"/>
    <s v="郭西哲"/>
    <x v="133"/>
    <s v="031789"/>
    <m/>
    <m/>
    <m/>
    <m/>
    <m/>
    <m/>
    <m/>
    <n v="0.19"/>
    <s v="否"/>
    <s v="是"/>
    <n v="22311"/>
    <m/>
    <m/>
    <m/>
    <m/>
    <m/>
    <m/>
    <m/>
    <m/>
    <m/>
    <m/>
    <m/>
    <m/>
    <s v="广告营销服务成本"/>
    <s v="地产销售-华北"/>
    <m/>
    <n v="0.30077881184000005"/>
    <n v="113"/>
    <s v="线下活动（地产）"/>
    <s v="进驻费"/>
    <s v="企业"/>
    <n v="1724.9999999999998"/>
    <d v="2018-05-25T00:00:00"/>
    <d v="2018-05-25T00:00:00"/>
    <s v="北京切吧"/>
    <m/>
    <m/>
    <n v="8557"/>
  </r>
  <r>
    <x v="133"/>
    <s v="郭西哲"/>
    <x v="133"/>
    <s v=""/>
    <m/>
    <m/>
    <m/>
    <m/>
    <m/>
    <m/>
    <m/>
    <m/>
    <m/>
    <m/>
    <m/>
    <m/>
    <m/>
    <m/>
    <m/>
    <m/>
    <m/>
    <m/>
    <m/>
    <m/>
    <m/>
    <m/>
    <m/>
    <m/>
    <m/>
    <m/>
    <m/>
    <n v="121"/>
    <s v="线下活动（地产）"/>
    <s v="看房团"/>
    <s v="大巴"/>
    <n v="2500"/>
    <d v="2018-04-22T00:00:00"/>
    <d v="2018-04-22T00:00:00"/>
    <s v="北京启程瑞通商务服务有限公司"/>
    <m/>
    <m/>
    <m/>
  </r>
  <r>
    <x v="133"/>
    <s v="郭西哲"/>
    <x v="133"/>
    <s v=""/>
    <m/>
    <m/>
    <m/>
    <m/>
    <m/>
    <m/>
    <m/>
    <m/>
    <m/>
    <m/>
    <m/>
    <m/>
    <m/>
    <m/>
    <m/>
    <m/>
    <m/>
    <m/>
    <m/>
    <m/>
    <m/>
    <m/>
    <m/>
    <m/>
    <m/>
    <m/>
    <m/>
    <n v="121"/>
    <s v="线下活动（地产）"/>
    <s v="看房团"/>
    <s v="大巴"/>
    <n v="1500"/>
    <d v="2018-04-30T00:00:00"/>
    <d v="2018-04-30T00:00:00"/>
    <s v="北京启程瑞通商务服务有限公司"/>
    <m/>
    <m/>
    <m/>
  </r>
  <r>
    <x v="133"/>
    <s v="郭西哲"/>
    <x v="133"/>
    <s v=""/>
    <m/>
    <m/>
    <m/>
    <m/>
    <m/>
    <m/>
    <m/>
    <m/>
    <m/>
    <m/>
    <m/>
    <m/>
    <m/>
    <m/>
    <m/>
    <m/>
    <m/>
    <m/>
    <m/>
    <m/>
    <m/>
    <m/>
    <m/>
    <m/>
    <m/>
    <m/>
    <m/>
    <n v="126"/>
    <s v="线下活动（地产）"/>
    <s v="意向/渠道客户邀请"/>
    <s v="意向客户"/>
    <n v="4494"/>
    <d v="2018-04-01T00:00:00"/>
    <d v="2018-04-01T00:00:00"/>
    <s v="山西转型综改示范区学府园区云茂广告中心"/>
    <m/>
    <m/>
    <m/>
  </r>
  <r>
    <x v="133"/>
    <s v="郭西哲"/>
    <x v="133"/>
    <s v=""/>
    <m/>
    <m/>
    <m/>
    <m/>
    <m/>
    <m/>
    <m/>
    <m/>
    <m/>
    <m/>
    <m/>
    <m/>
    <m/>
    <m/>
    <m/>
    <m/>
    <m/>
    <m/>
    <m/>
    <m/>
    <m/>
    <m/>
    <m/>
    <m/>
    <m/>
    <m/>
    <m/>
    <n v="114"/>
    <s v="线下活动（地产）"/>
    <s v="进驻费"/>
    <s v="商超"/>
    <n v="2875"/>
    <d v="2018-04-30T00:00:00"/>
    <d v="2018-04-30T00:00:00"/>
    <s v="北京切吧"/>
    <m/>
    <m/>
    <m/>
  </r>
  <r>
    <x v="133"/>
    <s v="郭西哲"/>
    <x v="133"/>
    <s v=""/>
    <m/>
    <m/>
    <m/>
    <m/>
    <m/>
    <m/>
    <m/>
    <m/>
    <m/>
    <m/>
    <m/>
    <m/>
    <m/>
    <m/>
    <m/>
    <m/>
    <m/>
    <m/>
    <m/>
    <m/>
    <m/>
    <m/>
    <m/>
    <m/>
    <m/>
    <m/>
    <m/>
    <n v="73"/>
    <s v="线上传播（地产）"/>
    <s v="渠道电开"/>
    <s v="回访"/>
    <n v="660"/>
    <d v="2018-04-01T00:00:00"/>
    <d v="2018-05-31T00:00:00"/>
    <s v="渠道电开"/>
    <m/>
    <m/>
    <m/>
  </r>
  <r>
    <x v="134"/>
    <s v="严玲"/>
    <x v="134"/>
    <s v="031809"/>
    <m/>
    <m/>
    <m/>
    <m/>
    <m/>
    <m/>
    <m/>
    <n v="0.27"/>
    <s v="否"/>
    <s v="是"/>
    <n v="43120"/>
    <m/>
    <m/>
    <m/>
    <m/>
    <m/>
    <m/>
    <m/>
    <m/>
    <m/>
    <m/>
    <m/>
    <m/>
    <s v="广告营销服务成本"/>
    <s v="地产销售-华南"/>
    <m/>
    <n v="0.29968911183144248"/>
    <n v="74"/>
    <s v="线上传播（地产）"/>
    <s v="UV"/>
    <m/>
    <n v="43120"/>
    <d v="2018-03-02T00:00:00"/>
    <d v="2018-03-31T00:00:00"/>
    <s v="渠道电开"/>
    <m/>
    <m/>
    <n v="0"/>
  </r>
  <r>
    <x v="135"/>
    <s v="严玲"/>
    <x v="135"/>
    <s v="031691"/>
    <m/>
    <m/>
    <m/>
    <m/>
    <m/>
    <m/>
    <m/>
    <n v="0.17"/>
    <s v="否"/>
    <s v="是"/>
    <n v="13351.7"/>
    <m/>
    <m/>
    <m/>
    <m/>
    <m/>
    <m/>
    <m/>
    <m/>
    <m/>
    <m/>
    <m/>
    <m/>
    <s v="广告营销服务成本"/>
    <s v="地产销售-华南"/>
    <m/>
    <n v="0.20034395818449349"/>
    <n v="74"/>
    <s v="线上传播（地产）"/>
    <s v="UV"/>
    <m/>
    <n v="3209"/>
    <d v="2018-02-27T00:00:00"/>
    <d v="2018-04-10T00:00:00"/>
    <s v="渠道电开"/>
    <m/>
    <m/>
    <n v="4701.7000000000007"/>
  </r>
  <r>
    <x v="135"/>
    <s v="严玲"/>
    <x v="135"/>
    <s v=""/>
    <m/>
    <m/>
    <m/>
    <m/>
    <m/>
    <m/>
    <m/>
    <m/>
    <m/>
    <m/>
    <m/>
    <m/>
    <m/>
    <m/>
    <m/>
    <m/>
    <m/>
    <m/>
    <m/>
    <m/>
    <m/>
    <m/>
    <m/>
    <m/>
    <m/>
    <m/>
    <m/>
    <n v="76"/>
    <s v="线上传播（地产）"/>
    <s v="程序安装"/>
    <m/>
    <n v="5441"/>
    <d v="2018-02-27T00:00:00"/>
    <d v="2018-04-10T00:00:00"/>
    <s v="渠道电开"/>
    <m/>
    <m/>
    <m/>
  </r>
  <r>
    <x v="136"/>
    <s v="严玲"/>
    <x v="136"/>
    <s v="031979"/>
    <m/>
    <m/>
    <m/>
    <m/>
    <m/>
    <m/>
    <m/>
    <n v="0.2"/>
    <s v="否"/>
    <s v="是"/>
    <n v="5750"/>
    <m/>
    <m/>
    <m/>
    <m/>
    <m/>
    <m/>
    <m/>
    <m/>
    <m/>
    <m/>
    <m/>
    <m/>
    <s v="广告营销服务成本"/>
    <s v="地产销售-华南"/>
    <m/>
    <n v="0.27056965517241383"/>
    <n v="116"/>
    <s v="线下活动（地产）"/>
    <s v="进驻费"/>
    <s v="社区"/>
    <n v="1900.8"/>
    <d v="2018-04-21T00:00:00"/>
    <d v="2018-04-21T00:00:00"/>
    <s v="广州迪派文化传播有限公司"/>
    <m/>
    <m/>
    <n v="1948.4"/>
  </r>
  <r>
    <x v="136"/>
    <s v="严玲"/>
    <x v="136"/>
    <s v=""/>
    <m/>
    <m/>
    <m/>
    <m/>
    <m/>
    <m/>
    <m/>
    <m/>
    <m/>
    <m/>
    <m/>
    <m/>
    <m/>
    <m/>
    <m/>
    <m/>
    <m/>
    <m/>
    <m/>
    <m/>
    <m/>
    <m/>
    <m/>
    <m/>
    <m/>
    <m/>
    <m/>
    <n v="116"/>
    <s v="线下活动（地产）"/>
    <s v="进驻费"/>
    <s v="社区"/>
    <n v="1900.8"/>
    <d v="2018-04-22T00:00:00"/>
    <d v="2018-04-22T00:00:00"/>
    <s v="广州迪派文化传播有限公司"/>
    <m/>
    <m/>
    <m/>
  </r>
  <r>
    <x v="137"/>
    <s v="严玲"/>
    <x v="137"/>
    <s v="032918"/>
    <m/>
    <m/>
    <m/>
    <m/>
    <m/>
    <m/>
    <m/>
    <n v="0.17"/>
    <s v="否"/>
    <s v="是"/>
    <n v="9445"/>
    <m/>
    <m/>
    <m/>
    <m/>
    <m/>
    <m/>
    <m/>
    <m/>
    <m/>
    <m/>
    <m/>
    <m/>
    <s v="广告营销服务成本"/>
    <s v="地产销售-华南"/>
    <m/>
    <n v="0.33065699999999998"/>
    <n v="111"/>
    <s v="线下活动（地产）"/>
    <s v="进驻餐点"/>
    <s v="早餐"/>
    <n v="2070"/>
    <d v="2018-05-23T00:00:00"/>
    <d v="2018-05-23T00:00:00"/>
    <s v="北京切吧"/>
    <m/>
    <m/>
    <n v="4675.2250000000004"/>
  </r>
  <r>
    <x v="137"/>
    <s v="严玲"/>
    <x v="137"/>
    <s v=""/>
    <m/>
    <m/>
    <m/>
    <m/>
    <m/>
    <m/>
    <m/>
    <m/>
    <m/>
    <m/>
    <m/>
    <m/>
    <m/>
    <m/>
    <m/>
    <m/>
    <m/>
    <m/>
    <m/>
    <m/>
    <m/>
    <m/>
    <m/>
    <m/>
    <m/>
    <m/>
    <m/>
    <n v="113"/>
    <s v="线下活动（地产）"/>
    <s v="进驻费"/>
    <s v="企业"/>
    <n v="229.99999999999997"/>
    <d v="2018-06-01T00:00:00"/>
    <d v="2018-06-01T00:00:00"/>
    <s v="北京切吧"/>
    <m/>
    <m/>
    <m/>
  </r>
  <r>
    <x v="137"/>
    <s v="严玲"/>
    <x v="137"/>
    <s v=""/>
    <m/>
    <m/>
    <m/>
    <m/>
    <m/>
    <m/>
    <m/>
    <m/>
    <m/>
    <m/>
    <m/>
    <m/>
    <m/>
    <m/>
    <m/>
    <m/>
    <m/>
    <m/>
    <m/>
    <m/>
    <m/>
    <m/>
    <m/>
    <m/>
    <m/>
    <m/>
    <m/>
    <n v="121"/>
    <s v="线下活动（地产）"/>
    <s v="看房团"/>
    <s v="大巴"/>
    <n v="673.32500000000005"/>
    <d v="2018-05-26T00:00:00"/>
    <d v="2018-05-26T00:00:00"/>
    <s v="北京切吧"/>
    <m/>
    <m/>
    <m/>
  </r>
  <r>
    <x v="137"/>
    <s v="严玲"/>
    <x v="137"/>
    <s v=""/>
    <m/>
    <m/>
    <m/>
    <m/>
    <m/>
    <m/>
    <m/>
    <m/>
    <m/>
    <m/>
    <m/>
    <m/>
    <m/>
    <m/>
    <m/>
    <m/>
    <m/>
    <m/>
    <m/>
    <m/>
    <m/>
    <m/>
    <m/>
    <m/>
    <m/>
    <m/>
    <m/>
    <n v="126"/>
    <s v="线下活动（地产）"/>
    <s v="意向/渠道客户邀请"/>
    <s v="意向客户"/>
    <n v="449.4"/>
    <d v="2018-05-26T00:00:00"/>
    <d v="2018-05-26T00:00:00"/>
    <s v="山西转型综改示范区学府园区云茂广告中心"/>
    <m/>
    <m/>
    <m/>
  </r>
  <r>
    <x v="137"/>
    <s v="严玲"/>
    <x v="137"/>
    <s v=""/>
    <m/>
    <m/>
    <m/>
    <m/>
    <m/>
    <m/>
    <m/>
    <m/>
    <m/>
    <m/>
    <m/>
    <m/>
    <m/>
    <m/>
    <m/>
    <m/>
    <m/>
    <m/>
    <m/>
    <m/>
    <m/>
    <m/>
    <m/>
    <m/>
    <m/>
    <m/>
    <m/>
    <n v="120"/>
    <s v="线下活动（地产）"/>
    <s v="看房团"/>
    <s v="餐费"/>
    <n v="252"/>
    <d v="2018-05-26T00:00:00"/>
    <d v="2018-05-26T00:00:00"/>
    <s v="业务凭票报销"/>
    <m/>
    <m/>
    <m/>
  </r>
  <r>
    <x v="137"/>
    <s v="严玲"/>
    <x v="137"/>
    <s v=""/>
    <m/>
    <m/>
    <m/>
    <m/>
    <m/>
    <m/>
    <m/>
    <m/>
    <m/>
    <m/>
    <m/>
    <m/>
    <m/>
    <m/>
    <m/>
    <m/>
    <m/>
    <m/>
    <m/>
    <m/>
    <m/>
    <m/>
    <m/>
    <m/>
    <m/>
    <m/>
    <m/>
    <n v="121"/>
    <s v="线下活动（地产）"/>
    <s v="看房团"/>
    <s v="大巴"/>
    <n v="537.04999999999995"/>
    <d v="2018-06-16T00:00:00"/>
    <d v="2018-06-16T00:00:00"/>
    <s v="北京切吧"/>
    <m/>
    <m/>
    <m/>
  </r>
  <r>
    <x v="137"/>
    <s v="严玲"/>
    <x v="137"/>
    <s v=""/>
    <m/>
    <m/>
    <m/>
    <m/>
    <m/>
    <m/>
    <m/>
    <m/>
    <m/>
    <m/>
    <m/>
    <m/>
    <m/>
    <m/>
    <m/>
    <m/>
    <m/>
    <m/>
    <m/>
    <m/>
    <m/>
    <m/>
    <m/>
    <m/>
    <m/>
    <m/>
    <m/>
    <n v="126"/>
    <s v="线下活动（地产）"/>
    <s v="意向/渠道客户邀请"/>
    <s v="意向客户"/>
    <n v="428"/>
    <d v="2018-06-16T00:00:00"/>
    <d v="2018-06-16T00:00:00"/>
    <s v="山西转型综改示范区学府园区云茂广告中心"/>
    <m/>
    <m/>
    <m/>
  </r>
  <r>
    <x v="137"/>
    <s v="严玲"/>
    <x v="137"/>
    <s v=""/>
    <m/>
    <m/>
    <m/>
    <m/>
    <m/>
    <m/>
    <m/>
    <m/>
    <m/>
    <m/>
    <m/>
    <m/>
    <m/>
    <m/>
    <m/>
    <m/>
    <m/>
    <m/>
    <m/>
    <m/>
    <m/>
    <m/>
    <m/>
    <m/>
    <m/>
    <m/>
    <m/>
    <n v="120"/>
    <s v="线下活动（地产）"/>
    <s v="看房团"/>
    <s v="餐费"/>
    <n v="130"/>
    <d v="2018-06-16T00:00:00"/>
    <d v="2018-06-16T00:00:00"/>
    <s v="业务凭票报销"/>
    <m/>
    <m/>
    <m/>
  </r>
  <r>
    <x v="138"/>
    <s v="严玲"/>
    <x v="138"/>
    <s v="033000"/>
    <m/>
    <m/>
    <m/>
    <m/>
    <m/>
    <m/>
    <m/>
    <n v="0.2"/>
    <s v="否"/>
    <s v="是"/>
    <n v="16624.7"/>
    <m/>
    <m/>
    <m/>
    <m/>
    <m/>
    <m/>
    <m/>
    <m/>
    <m/>
    <m/>
    <m/>
    <m/>
    <s v="广告营销服务成本"/>
    <s v="地产销售-华南"/>
    <m/>
    <n v="0.33975058820512821"/>
    <n v="110"/>
    <s v="线下活动（地产）"/>
    <s v="进驻餐点"/>
    <s v="下午茶"/>
    <n v="690"/>
    <d v="2018-06-14T00:00:00"/>
    <d v="2018-06-14T00:00:00"/>
    <s v="北京切吧"/>
    <m/>
    <m/>
    <n v="5805.3000000000011"/>
  </r>
  <r>
    <x v="138"/>
    <s v="严玲"/>
    <x v="138"/>
    <s v=""/>
    <m/>
    <m/>
    <m/>
    <m/>
    <m/>
    <m/>
    <m/>
    <m/>
    <m/>
    <m/>
    <m/>
    <m/>
    <m/>
    <m/>
    <m/>
    <m/>
    <m/>
    <m/>
    <m/>
    <m/>
    <m/>
    <m/>
    <m/>
    <m/>
    <m/>
    <m/>
    <m/>
    <n v="113"/>
    <s v="线下活动（地产）"/>
    <s v="进驻费"/>
    <s v="企业"/>
    <n v="214"/>
    <d v="2018-06-14T00:00:00"/>
    <d v="2018-06-14T00:00:00"/>
    <s v="山西转型综改示范区学府园区云茂广告中心"/>
    <m/>
    <m/>
    <m/>
  </r>
  <r>
    <x v="138"/>
    <s v="严玲"/>
    <x v="138"/>
    <s v=""/>
    <m/>
    <m/>
    <m/>
    <m/>
    <m/>
    <m/>
    <m/>
    <m/>
    <m/>
    <m/>
    <m/>
    <m/>
    <m/>
    <m/>
    <m/>
    <m/>
    <m/>
    <m/>
    <m/>
    <m/>
    <m/>
    <m/>
    <m/>
    <m/>
    <m/>
    <m/>
    <m/>
    <n v="121"/>
    <s v="线下活动（地产）"/>
    <s v="看房团"/>
    <s v="大巴"/>
    <n v="1529.4999999999998"/>
    <d v="2018-05-26T00:00:00"/>
    <d v="2018-05-26T00:00:00"/>
    <s v="北京切吧"/>
    <m/>
    <m/>
    <m/>
  </r>
  <r>
    <x v="138"/>
    <s v="严玲"/>
    <x v="138"/>
    <s v=""/>
    <m/>
    <m/>
    <m/>
    <m/>
    <m/>
    <m/>
    <m/>
    <m/>
    <m/>
    <m/>
    <m/>
    <m/>
    <m/>
    <m/>
    <m/>
    <m/>
    <m/>
    <m/>
    <m/>
    <m/>
    <m/>
    <m/>
    <m/>
    <m/>
    <m/>
    <m/>
    <m/>
    <n v="126"/>
    <s v="线下活动（地产）"/>
    <s v="意向/渠道客户邀请"/>
    <s v="意向客户"/>
    <n v="802.5"/>
    <d v="2018-05-26T00:00:00"/>
    <d v="2018-05-26T00:00:00"/>
    <s v="山西转型综改示范区学府园区云茂广告中心"/>
    <m/>
    <m/>
    <m/>
  </r>
  <r>
    <x v="138"/>
    <s v="严玲"/>
    <x v="138"/>
    <s v=""/>
    <m/>
    <m/>
    <m/>
    <m/>
    <m/>
    <m/>
    <m/>
    <m/>
    <m/>
    <m/>
    <m/>
    <m/>
    <m/>
    <m/>
    <m/>
    <m/>
    <m/>
    <m/>
    <m/>
    <m/>
    <m/>
    <m/>
    <m/>
    <m/>
    <m/>
    <m/>
    <m/>
    <n v="121"/>
    <s v="线下活动（地产）"/>
    <s v="看房团"/>
    <s v="大巴"/>
    <n v="1260.3999999999999"/>
    <d v="2018-06-16T00:00:00"/>
    <d v="2018-06-16T00:00:00"/>
    <s v="北京切吧"/>
    <m/>
    <m/>
    <m/>
  </r>
  <r>
    <x v="138"/>
    <s v="严玲"/>
    <x v="138"/>
    <s v=""/>
    <m/>
    <m/>
    <m/>
    <m/>
    <m/>
    <m/>
    <m/>
    <m/>
    <m/>
    <m/>
    <m/>
    <m/>
    <m/>
    <m/>
    <m/>
    <m/>
    <m/>
    <m/>
    <m/>
    <m/>
    <m/>
    <m/>
    <m/>
    <m/>
    <m/>
    <m/>
    <m/>
    <n v="126"/>
    <s v="线下活动（地产）"/>
    <s v="意向/渠道客户邀请"/>
    <s v="意向客户"/>
    <n v="1605"/>
    <d v="2018-06-16T00:00:00"/>
    <d v="2018-06-16T00:00:00"/>
    <s v="山西转型综改示范区学府园区云茂广告中心"/>
    <m/>
    <m/>
    <m/>
  </r>
  <r>
    <x v="138"/>
    <s v="严玲"/>
    <x v="138"/>
    <s v=""/>
    <m/>
    <m/>
    <m/>
    <m/>
    <m/>
    <m/>
    <m/>
    <m/>
    <m/>
    <m/>
    <m/>
    <m/>
    <m/>
    <m/>
    <m/>
    <m/>
    <m/>
    <m/>
    <m/>
    <m/>
    <m/>
    <m/>
    <m/>
    <m/>
    <m/>
    <m/>
    <m/>
    <n v="10"/>
    <s v="户外投放（地产）"/>
    <s v="LED投放"/>
    <m/>
    <n v="518"/>
    <d v="2018-06-23T00:00:00"/>
    <d v="2018-06-29T00:00:00"/>
    <s v="广州播了么传媒科技有限公司"/>
    <m/>
    <m/>
    <m/>
  </r>
  <r>
    <x v="138"/>
    <s v="严玲"/>
    <x v="138"/>
    <s v=""/>
    <m/>
    <m/>
    <m/>
    <m/>
    <m/>
    <m/>
    <m/>
    <m/>
    <m/>
    <m/>
    <m/>
    <m/>
    <m/>
    <m/>
    <m/>
    <m/>
    <m/>
    <m/>
    <m/>
    <m/>
    <m/>
    <m/>
    <m/>
    <m/>
    <m/>
    <m/>
    <m/>
    <n v="104"/>
    <s v="线下活动（地产）"/>
    <s v="案场活动"/>
    <s v="味央私宴"/>
    <n v="4200"/>
    <d v="2018-06-01T00:00:00"/>
    <d v="2018-06-30T00:00:00"/>
    <s v="未央凭票报销"/>
    <m/>
    <m/>
    <m/>
  </r>
  <r>
    <x v="139"/>
    <s v="严玲"/>
    <x v="139"/>
    <s v="033186"/>
    <m/>
    <m/>
    <m/>
    <m/>
    <m/>
    <m/>
    <m/>
    <n v="0.12"/>
    <s v="否"/>
    <s v="是"/>
    <n v="5130"/>
    <m/>
    <m/>
    <m/>
    <m/>
    <m/>
    <m/>
    <m/>
    <m/>
    <m/>
    <m/>
    <m/>
    <m/>
    <s v="广告营销服务成本"/>
    <s v="地产销售-华南"/>
    <m/>
    <n v="0.22905919999999999"/>
    <n v="110"/>
    <s v="线下活动（地产）"/>
    <s v="进驻餐点"/>
    <s v="下午茶"/>
    <n v="1340.9"/>
    <d v="2018-05-26T00:00:00"/>
    <d v="2018-05-26T00:00:00"/>
    <s v="北京切吧"/>
    <m/>
    <m/>
    <n v="1847.6"/>
  </r>
  <r>
    <x v="139"/>
    <s v="严玲"/>
    <x v="139"/>
    <s v=""/>
    <m/>
    <m/>
    <m/>
    <m/>
    <m/>
    <m/>
    <m/>
    <m/>
    <m/>
    <m/>
    <m/>
    <m/>
    <m/>
    <m/>
    <m/>
    <m/>
    <m/>
    <m/>
    <m/>
    <m/>
    <m/>
    <m/>
    <m/>
    <m/>
    <m/>
    <m/>
    <m/>
    <n v="113"/>
    <s v="线下活动（地产）"/>
    <s v="进驻费"/>
    <s v="企业"/>
    <n v="321"/>
    <d v="2018-05-26T00:00:00"/>
    <d v="2018-05-26T00:00:00"/>
    <s v="山西转型综改示范区学府园区云茂广告中心"/>
    <m/>
    <m/>
    <m/>
  </r>
  <r>
    <x v="139"/>
    <s v="严玲"/>
    <x v="139"/>
    <s v=""/>
    <m/>
    <m/>
    <m/>
    <m/>
    <m/>
    <m/>
    <m/>
    <m/>
    <m/>
    <m/>
    <m/>
    <m/>
    <m/>
    <m/>
    <m/>
    <m/>
    <m/>
    <m/>
    <m/>
    <m/>
    <m/>
    <m/>
    <m/>
    <m/>
    <m/>
    <m/>
    <m/>
    <n v="110"/>
    <s v="线下活动（地产）"/>
    <s v="进驻餐点"/>
    <s v="下午茶"/>
    <n v="1299.5"/>
    <d v="2018-05-27T00:00:00"/>
    <d v="2018-05-27T00:00:00"/>
    <s v="北京切吧"/>
    <m/>
    <m/>
    <m/>
  </r>
  <r>
    <x v="139"/>
    <s v="严玲"/>
    <x v="139"/>
    <s v=""/>
    <m/>
    <m/>
    <m/>
    <m/>
    <m/>
    <m/>
    <m/>
    <m/>
    <m/>
    <m/>
    <m/>
    <m/>
    <m/>
    <m/>
    <m/>
    <m/>
    <m/>
    <m/>
    <m/>
    <m/>
    <m/>
    <m/>
    <m/>
    <m/>
    <m/>
    <m/>
    <m/>
    <n v="113"/>
    <s v="线下活动（地产）"/>
    <s v="进驻费"/>
    <s v="企业"/>
    <n v="321"/>
    <d v="2018-05-27T00:00:00"/>
    <d v="2018-05-27T00:00:00"/>
    <s v="山西转型综改示范区学府园区云茂广告中心"/>
    <m/>
    <m/>
    <m/>
  </r>
  <r>
    <x v="140"/>
    <s v="严玲"/>
    <x v="140"/>
    <s v="032774"/>
    <m/>
    <m/>
    <m/>
    <m/>
    <m/>
    <m/>
    <m/>
    <n v="0.17"/>
    <s v="否"/>
    <s v="是"/>
    <n v="28582.5"/>
    <m/>
    <m/>
    <m/>
    <m/>
    <m/>
    <m/>
    <m/>
    <m/>
    <m/>
    <m/>
    <m/>
    <m/>
    <s v="广告营销服务成本"/>
    <s v="地产销售-华南"/>
    <m/>
    <n v="0.32788717142857143"/>
    <n v="110"/>
    <s v="线下活动（地产）"/>
    <s v="进驻餐点"/>
    <s v="下午茶"/>
    <n v="1380"/>
    <d v="2018-06-14T00:00:00"/>
    <d v="2018-06-14T00:00:00"/>
    <s v="北京切吧"/>
    <m/>
    <m/>
    <n v="2954.9500000000007"/>
  </r>
  <r>
    <x v="140"/>
    <s v="严玲"/>
    <x v="140"/>
    <s v=""/>
    <m/>
    <m/>
    <m/>
    <m/>
    <m/>
    <m/>
    <m/>
    <m/>
    <m/>
    <m/>
    <m/>
    <m/>
    <m/>
    <m/>
    <m/>
    <m/>
    <m/>
    <m/>
    <m/>
    <m/>
    <m/>
    <m/>
    <m/>
    <m/>
    <m/>
    <m/>
    <m/>
    <n v="113"/>
    <s v="线下活动（地产）"/>
    <s v="进驻费"/>
    <s v="企业"/>
    <n v="535"/>
    <d v="2018-06-14T00:00:00"/>
    <d v="2018-06-14T00:00:00"/>
    <s v="山西转型综改示范区学府园区云茂广告中心"/>
    <m/>
    <m/>
    <m/>
  </r>
  <r>
    <x v="140"/>
    <s v="严玲"/>
    <x v="140"/>
    <s v=""/>
    <m/>
    <m/>
    <m/>
    <m/>
    <m/>
    <m/>
    <m/>
    <m/>
    <m/>
    <m/>
    <m/>
    <m/>
    <m/>
    <m/>
    <m/>
    <m/>
    <m/>
    <m/>
    <m/>
    <m/>
    <m/>
    <m/>
    <m/>
    <m/>
    <m/>
    <m/>
    <m/>
    <n v="110"/>
    <s v="线下活动（地产）"/>
    <s v="进驻餐点"/>
    <s v="下午茶"/>
    <n v="459.99999999999994"/>
    <d v="2018-06-14T00:00:00"/>
    <d v="2018-06-14T00:00:00"/>
    <s v="北京切吧"/>
    <m/>
    <m/>
    <m/>
  </r>
  <r>
    <x v="140"/>
    <s v="严玲"/>
    <x v="140"/>
    <s v=""/>
    <m/>
    <m/>
    <m/>
    <m/>
    <m/>
    <m/>
    <m/>
    <m/>
    <m/>
    <m/>
    <m/>
    <m/>
    <m/>
    <m/>
    <m/>
    <m/>
    <m/>
    <m/>
    <m/>
    <m/>
    <m/>
    <m/>
    <m/>
    <m/>
    <m/>
    <m/>
    <m/>
    <n v="113"/>
    <s v="线下活动（地产）"/>
    <s v="进驻费"/>
    <s v="企业"/>
    <n v="535"/>
    <d v="2018-06-14T00:00:00"/>
    <d v="2018-06-14T00:00:00"/>
    <s v="山西转型综改示范区学府园区云茂广告中心"/>
    <m/>
    <m/>
    <m/>
  </r>
  <r>
    <x v="140"/>
    <s v="严玲"/>
    <x v="140"/>
    <s v=""/>
    <m/>
    <m/>
    <m/>
    <m/>
    <m/>
    <m/>
    <m/>
    <m/>
    <m/>
    <m/>
    <m/>
    <m/>
    <m/>
    <m/>
    <m/>
    <m/>
    <m/>
    <m/>
    <m/>
    <m/>
    <m/>
    <m/>
    <m/>
    <m/>
    <m/>
    <m/>
    <m/>
    <n v="121"/>
    <s v="线下活动（地产）"/>
    <s v="看房团"/>
    <s v="大巴"/>
    <n v="1637.6"/>
    <d v="2018-05-26T00:00:00"/>
    <d v="2018-05-26T00:00:00"/>
    <s v="北京切吧"/>
    <m/>
    <m/>
    <m/>
  </r>
  <r>
    <x v="140"/>
    <s v="严玲"/>
    <x v="140"/>
    <s v=""/>
    <m/>
    <m/>
    <m/>
    <m/>
    <m/>
    <m/>
    <m/>
    <m/>
    <m/>
    <m/>
    <m/>
    <m/>
    <m/>
    <m/>
    <m/>
    <m/>
    <m/>
    <m/>
    <m/>
    <m/>
    <m/>
    <m/>
    <m/>
    <m/>
    <m/>
    <m/>
    <m/>
    <n v="126"/>
    <s v="线下活动（地产）"/>
    <s v="意向/渠道客户邀请"/>
    <s v="意向客户"/>
    <n v="1765.5"/>
    <d v="2018-05-26T00:00:00"/>
    <d v="2018-05-26T00:00:00"/>
    <s v="山西转型综改示范区学府园区云茂广告中心"/>
    <m/>
    <m/>
    <m/>
  </r>
  <r>
    <x v="140"/>
    <s v="严玲"/>
    <x v="140"/>
    <s v=""/>
    <m/>
    <m/>
    <m/>
    <m/>
    <m/>
    <m/>
    <m/>
    <m/>
    <m/>
    <m/>
    <m/>
    <m/>
    <m/>
    <m/>
    <m/>
    <m/>
    <m/>
    <m/>
    <m/>
    <m/>
    <m/>
    <m/>
    <m/>
    <m/>
    <m/>
    <m/>
    <m/>
    <n v="121"/>
    <s v="线下活动（地产）"/>
    <s v="看房团"/>
    <s v="大巴"/>
    <n v="1584.6999999999998"/>
    <d v="2018-05-26T00:00:00"/>
    <d v="2018-05-26T00:00:00"/>
    <s v="北京切吧"/>
    <m/>
    <m/>
    <m/>
  </r>
  <r>
    <x v="140"/>
    <s v="严玲"/>
    <x v="140"/>
    <s v=""/>
    <m/>
    <m/>
    <m/>
    <m/>
    <m/>
    <m/>
    <m/>
    <m/>
    <m/>
    <m/>
    <m/>
    <m/>
    <m/>
    <m/>
    <m/>
    <m/>
    <m/>
    <m/>
    <m/>
    <m/>
    <m/>
    <m/>
    <m/>
    <m/>
    <m/>
    <m/>
    <m/>
    <n v="121"/>
    <s v="线下活动（地产）"/>
    <s v="看房团"/>
    <s v="大巴"/>
    <n v="1678.9999999999998"/>
    <d v="2018-05-26T00:00:00"/>
    <d v="2018-05-26T00:00:00"/>
    <s v="北京切吧"/>
    <m/>
    <m/>
    <m/>
  </r>
  <r>
    <x v="140"/>
    <s v="严玲"/>
    <x v="140"/>
    <s v=""/>
    <m/>
    <m/>
    <m/>
    <m/>
    <m/>
    <m/>
    <m/>
    <m/>
    <m/>
    <m/>
    <m/>
    <m/>
    <m/>
    <m/>
    <m/>
    <m/>
    <m/>
    <m/>
    <m/>
    <m/>
    <m/>
    <m/>
    <m/>
    <m/>
    <m/>
    <m/>
    <m/>
    <n v="121"/>
    <s v="线下活动（地产）"/>
    <s v="看房团"/>
    <s v="大巴"/>
    <n v="1730.7499999999998"/>
    <d v="2018-05-26T00:00:00"/>
    <d v="2018-05-26T00:00:00"/>
    <s v="北京切吧"/>
    <m/>
    <m/>
    <m/>
  </r>
  <r>
    <x v="140"/>
    <s v="严玲"/>
    <x v="140"/>
    <s v=""/>
    <m/>
    <m/>
    <m/>
    <m/>
    <m/>
    <m/>
    <m/>
    <m/>
    <m/>
    <m/>
    <m/>
    <m/>
    <m/>
    <m/>
    <m/>
    <m/>
    <m/>
    <m/>
    <m/>
    <m/>
    <m/>
    <m/>
    <m/>
    <m/>
    <m/>
    <m/>
    <m/>
    <n v="120"/>
    <s v="线下活动（地产）"/>
    <s v="看房团"/>
    <s v="餐费"/>
    <n v="1750"/>
    <d v="2018-05-26T00:00:00"/>
    <d v="2018-05-26T00:00:00"/>
    <s v="业务凭票报销"/>
    <m/>
    <m/>
    <m/>
  </r>
  <r>
    <x v="140"/>
    <s v="严玲"/>
    <x v="140"/>
    <s v=""/>
    <m/>
    <m/>
    <m/>
    <m/>
    <m/>
    <m/>
    <m/>
    <m/>
    <m/>
    <m/>
    <m/>
    <m/>
    <m/>
    <m/>
    <m/>
    <m/>
    <m/>
    <m/>
    <m/>
    <m/>
    <m/>
    <m/>
    <m/>
    <m/>
    <m/>
    <m/>
    <m/>
    <n v="125"/>
    <s v="线下活动（地产）"/>
    <s v="意向/渠道客户邀请"/>
    <s v="渠道客户"/>
    <n v="1070"/>
    <d v="2018-05-26T00:00:00"/>
    <d v="2018-05-26T00:00:00"/>
    <s v="山西转型综改示范区学府园区云茂广告中心"/>
    <m/>
    <m/>
    <m/>
  </r>
  <r>
    <x v="140"/>
    <s v="严玲"/>
    <x v="140"/>
    <s v=""/>
    <m/>
    <m/>
    <m/>
    <m/>
    <m/>
    <m/>
    <m/>
    <m/>
    <m/>
    <m/>
    <m/>
    <m/>
    <m/>
    <m/>
    <m/>
    <m/>
    <m/>
    <m/>
    <m/>
    <m/>
    <m/>
    <m/>
    <m/>
    <m/>
    <m/>
    <m/>
    <m/>
    <n v="98"/>
    <s v="线下活动（地产）"/>
    <s v="案场活动"/>
    <s v="精致生活体验系列"/>
    <n v="11500"/>
    <d v="2018-05-26T00:00:00"/>
    <d v="2018-05-26T00:00:00"/>
    <s v="北京切吧"/>
    <m/>
    <s v="广绣"/>
    <m/>
  </r>
  <r>
    <x v="141"/>
    <s v="严玲"/>
    <x v="141"/>
    <s v="032904"/>
    <m/>
    <m/>
    <m/>
    <m/>
    <m/>
    <m/>
    <m/>
    <n v="0.17"/>
    <s v="否"/>
    <s v="是"/>
    <n v="30232.799999999999"/>
    <m/>
    <m/>
    <m/>
    <m/>
    <m/>
    <m/>
    <m/>
    <m/>
    <m/>
    <m/>
    <m/>
    <m/>
    <s v="广告营销服务成本"/>
    <s v="地产销售-华南"/>
    <m/>
    <n v="0.36439268435498623"/>
    <n v="121"/>
    <s v="线下活动（地产）"/>
    <s v="看房团"/>
    <s v="大巴"/>
    <n v="542.79999999999995"/>
    <d v="2018-06-24T00:00:00"/>
    <d v="2018-06-24T00:00:00"/>
    <s v="北京切吧"/>
    <m/>
    <m/>
    <n v="11239.650000000001"/>
  </r>
  <r>
    <x v="141"/>
    <s v="严玲"/>
    <x v="141"/>
    <s v=""/>
    <m/>
    <m/>
    <m/>
    <m/>
    <m/>
    <m/>
    <m/>
    <m/>
    <m/>
    <m/>
    <m/>
    <m/>
    <m/>
    <m/>
    <m/>
    <m/>
    <m/>
    <m/>
    <m/>
    <m/>
    <m/>
    <m/>
    <m/>
    <m/>
    <m/>
    <m/>
    <m/>
    <n v="125"/>
    <s v="线下活动（地产）"/>
    <s v="意向/渠道客户邀请"/>
    <s v="渠道客户"/>
    <n v="535"/>
    <d v="2018-06-24T00:00:00"/>
    <d v="2018-06-24T00:00:00"/>
    <s v="山西转型综改示范区学府园区云茂广告中心"/>
    <m/>
    <m/>
    <m/>
  </r>
  <r>
    <x v="141"/>
    <s v="严玲"/>
    <x v="141"/>
    <s v=""/>
    <m/>
    <m/>
    <m/>
    <m/>
    <m/>
    <m/>
    <m/>
    <m/>
    <m/>
    <m/>
    <m/>
    <m/>
    <m/>
    <m/>
    <m/>
    <m/>
    <m/>
    <m/>
    <m/>
    <m/>
    <m/>
    <m/>
    <m/>
    <m/>
    <m/>
    <m/>
    <m/>
    <n v="120"/>
    <s v="线下活动（地产）"/>
    <s v="看房团"/>
    <s v="餐费"/>
    <n v="525"/>
    <d v="2018-06-24T00:00:00"/>
    <d v="2018-06-24T00:00:00"/>
    <s v="业务凭票报销"/>
    <m/>
    <m/>
    <m/>
  </r>
  <r>
    <x v="141"/>
    <s v="严玲"/>
    <x v="141"/>
    <s v=""/>
    <m/>
    <m/>
    <m/>
    <m/>
    <m/>
    <m/>
    <m/>
    <m/>
    <m/>
    <m/>
    <m/>
    <m/>
    <m/>
    <m/>
    <m/>
    <m/>
    <m/>
    <m/>
    <m/>
    <m/>
    <m/>
    <m/>
    <m/>
    <m/>
    <m/>
    <m/>
    <m/>
    <n v="121"/>
    <s v="线下活动（地产）"/>
    <s v="看房团"/>
    <s v="大巴"/>
    <n v="1029.25"/>
    <d v="2018-07-01T00:00:00"/>
    <d v="2018-07-01T00:00:00"/>
    <s v="北京切吧"/>
    <m/>
    <m/>
    <m/>
  </r>
  <r>
    <x v="141"/>
    <s v="严玲"/>
    <x v="141"/>
    <s v=""/>
    <m/>
    <m/>
    <m/>
    <m/>
    <m/>
    <m/>
    <m/>
    <m/>
    <m/>
    <m/>
    <m/>
    <m/>
    <m/>
    <m/>
    <m/>
    <m/>
    <m/>
    <m/>
    <m/>
    <m/>
    <m/>
    <m/>
    <m/>
    <m/>
    <m/>
    <m/>
    <m/>
    <n v="125"/>
    <s v="线下活动（地产）"/>
    <s v="意向/渠道客户邀请"/>
    <s v="渠道客户"/>
    <n v="1070"/>
    <d v="2018-07-01T00:00:00"/>
    <d v="2018-07-01T00:00:00"/>
    <s v="山西转型综改示范区学府园区云茂广告中心"/>
    <m/>
    <m/>
    <m/>
  </r>
  <r>
    <x v="141"/>
    <s v="严玲"/>
    <x v="141"/>
    <s v=""/>
    <m/>
    <m/>
    <m/>
    <m/>
    <m/>
    <m/>
    <m/>
    <m/>
    <m/>
    <m/>
    <m/>
    <m/>
    <m/>
    <m/>
    <m/>
    <m/>
    <m/>
    <m/>
    <m/>
    <m/>
    <m/>
    <m/>
    <m/>
    <m/>
    <m/>
    <m/>
    <m/>
    <n v="120"/>
    <s v="线下活动（地产）"/>
    <s v="看房团"/>
    <s v="餐费"/>
    <n v="1050"/>
    <d v="2018-07-01T00:00:00"/>
    <d v="2018-07-01T00:00:00"/>
    <s v="业务凭票报销"/>
    <m/>
    <m/>
    <m/>
  </r>
  <r>
    <x v="141"/>
    <s v="严玲"/>
    <x v="141"/>
    <s v=""/>
    <m/>
    <m/>
    <m/>
    <m/>
    <m/>
    <m/>
    <m/>
    <m/>
    <m/>
    <m/>
    <m/>
    <m/>
    <m/>
    <m/>
    <m/>
    <m/>
    <m/>
    <m/>
    <m/>
    <m/>
    <m/>
    <m/>
    <m/>
    <m/>
    <m/>
    <m/>
    <m/>
    <n v="122"/>
    <s v="线下活动（地产）"/>
    <s v="看房团"/>
    <s v="中巴"/>
    <n v="1011.9999999999999"/>
    <d v="2018-07-08T00:00:00"/>
    <d v="2018-07-08T00:00:00"/>
    <s v="北京切吧"/>
    <m/>
    <m/>
    <m/>
  </r>
  <r>
    <x v="141"/>
    <s v="严玲"/>
    <x v="141"/>
    <s v=""/>
    <m/>
    <m/>
    <m/>
    <m/>
    <m/>
    <m/>
    <m/>
    <m/>
    <m/>
    <m/>
    <m/>
    <m/>
    <m/>
    <m/>
    <m/>
    <m/>
    <m/>
    <m/>
    <m/>
    <m/>
    <m/>
    <m/>
    <m/>
    <m/>
    <m/>
    <m/>
    <m/>
    <n v="125"/>
    <s v="线下活动（地产）"/>
    <s v="意向/渠道客户邀请"/>
    <s v="渠道客户"/>
    <n v="1070"/>
    <d v="2018-07-08T00:00:00"/>
    <d v="2018-07-08T00:00:00"/>
    <s v="山西转型综改示范区学府园区云茂广告中心"/>
    <m/>
    <m/>
    <m/>
  </r>
  <r>
    <x v="141"/>
    <s v="严玲"/>
    <x v="141"/>
    <s v=""/>
    <m/>
    <m/>
    <m/>
    <m/>
    <m/>
    <m/>
    <m/>
    <m/>
    <m/>
    <m/>
    <m/>
    <m/>
    <m/>
    <m/>
    <m/>
    <m/>
    <m/>
    <m/>
    <m/>
    <m/>
    <m/>
    <m/>
    <m/>
    <m/>
    <m/>
    <m/>
    <m/>
    <n v="120"/>
    <s v="线下活动（地产）"/>
    <s v="看房团"/>
    <s v="餐费"/>
    <n v="1050"/>
    <d v="2018-07-08T00:00:00"/>
    <d v="2018-07-08T00:00:00"/>
    <s v="业务凭票报销"/>
    <m/>
    <m/>
    <m/>
  </r>
  <r>
    <x v="141"/>
    <s v="严玲"/>
    <x v="141"/>
    <s v=""/>
    <m/>
    <m/>
    <m/>
    <m/>
    <m/>
    <m/>
    <m/>
    <m/>
    <m/>
    <m/>
    <m/>
    <m/>
    <m/>
    <m/>
    <m/>
    <m/>
    <m/>
    <m/>
    <m/>
    <m/>
    <m/>
    <m/>
    <m/>
    <m/>
    <m/>
    <m/>
    <m/>
    <n v="121"/>
    <s v="线下活动（地产）"/>
    <s v="看房团"/>
    <s v="大巴"/>
    <n v="1048.8"/>
    <d v="2018-07-15T00:00:00"/>
    <d v="2018-07-15T00:00:00"/>
    <s v="北京切吧"/>
    <m/>
    <m/>
    <m/>
  </r>
  <r>
    <x v="141"/>
    <s v="严玲"/>
    <x v="141"/>
    <s v=""/>
    <m/>
    <m/>
    <m/>
    <m/>
    <m/>
    <m/>
    <m/>
    <m/>
    <m/>
    <m/>
    <m/>
    <m/>
    <m/>
    <m/>
    <m/>
    <m/>
    <m/>
    <m/>
    <m/>
    <m/>
    <m/>
    <m/>
    <m/>
    <m/>
    <m/>
    <m/>
    <m/>
    <n v="125"/>
    <s v="线下活动（地产）"/>
    <s v="意向/渠道客户邀请"/>
    <s v="渠道客户"/>
    <n v="1070"/>
    <d v="2018-07-15T00:00:00"/>
    <d v="2018-07-15T00:00:00"/>
    <s v="山西转型综改示范区学府园区云茂广告中心"/>
    <m/>
    <m/>
    <m/>
  </r>
  <r>
    <x v="141"/>
    <s v="严玲"/>
    <x v="141"/>
    <s v=""/>
    <m/>
    <m/>
    <m/>
    <m/>
    <m/>
    <m/>
    <m/>
    <m/>
    <m/>
    <m/>
    <m/>
    <m/>
    <m/>
    <m/>
    <m/>
    <m/>
    <m/>
    <m/>
    <m/>
    <m/>
    <m/>
    <m/>
    <m/>
    <m/>
    <m/>
    <m/>
    <m/>
    <n v="120"/>
    <s v="线下活动（地产）"/>
    <s v="看房团"/>
    <s v="餐费"/>
    <n v="1400"/>
    <d v="2018-07-15T00:00:00"/>
    <d v="2018-07-15T00:00:00"/>
    <s v="业务凭票报销"/>
    <m/>
    <m/>
    <m/>
  </r>
  <r>
    <x v="141"/>
    <s v="严玲"/>
    <x v="141"/>
    <s v=""/>
    <m/>
    <m/>
    <m/>
    <m/>
    <m/>
    <m/>
    <m/>
    <m/>
    <m/>
    <m/>
    <m/>
    <m/>
    <m/>
    <m/>
    <m/>
    <m/>
    <m/>
    <m/>
    <m/>
    <m/>
    <m/>
    <m/>
    <m/>
    <m/>
    <m/>
    <m/>
    <m/>
    <n v="113"/>
    <s v="线下活动（地产）"/>
    <s v="进驻费"/>
    <s v="企业"/>
    <n v="1284"/>
    <d v="2018-05-25T00:00:00"/>
    <d v="2018-05-25T00:00:00"/>
    <s v="山西转型综改示范区学府园区云茂广告中心"/>
    <m/>
    <m/>
    <m/>
  </r>
  <r>
    <x v="141"/>
    <s v="严玲"/>
    <x v="141"/>
    <s v=""/>
    <m/>
    <m/>
    <m/>
    <m/>
    <m/>
    <m/>
    <m/>
    <m/>
    <m/>
    <m/>
    <m/>
    <m/>
    <m/>
    <m/>
    <m/>
    <m/>
    <m/>
    <m/>
    <m/>
    <m/>
    <m/>
    <m/>
    <m/>
    <m/>
    <m/>
    <m/>
    <m/>
    <n v="110"/>
    <s v="线下活动（地产）"/>
    <s v="进驻餐点"/>
    <s v="下午茶"/>
    <n v="874.25"/>
    <d v="2018-05-25T00:00:00"/>
    <d v="2018-05-25T00:00:00"/>
    <s v="北京切吧"/>
    <m/>
    <m/>
    <m/>
  </r>
  <r>
    <x v="141"/>
    <s v="严玲"/>
    <x v="141"/>
    <s v=""/>
    <m/>
    <m/>
    <m/>
    <m/>
    <m/>
    <m/>
    <m/>
    <m/>
    <m/>
    <m/>
    <m/>
    <m/>
    <m/>
    <m/>
    <m/>
    <m/>
    <m/>
    <m/>
    <m/>
    <m/>
    <m/>
    <m/>
    <m/>
    <m/>
    <m/>
    <m/>
    <m/>
    <n v="113"/>
    <s v="线下活动（地产）"/>
    <s v="进驻费"/>
    <s v="企业"/>
    <n v="214"/>
    <d v="2018-05-26T00:00:00"/>
    <d v="2018-05-26T00:00:00"/>
    <s v="山西转型综改示范区学府园区云茂广告中心"/>
    <m/>
    <m/>
    <m/>
  </r>
  <r>
    <x v="141"/>
    <s v="严玲"/>
    <x v="141"/>
    <s v=""/>
    <m/>
    <m/>
    <m/>
    <m/>
    <m/>
    <m/>
    <m/>
    <m/>
    <m/>
    <m/>
    <m/>
    <m/>
    <m/>
    <m/>
    <m/>
    <m/>
    <m/>
    <m/>
    <m/>
    <m/>
    <m/>
    <m/>
    <m/>
    <m/>
    <m/>
    <m/>
    <m/>
    <n v="113"/>
    <s v="线下活动（地产）"/>
    <s v="进驻费"/>
    <s v="企业"/>
    <n v="642"/>
    <d v="2018-05-29T00:00:00"/>
    <d v="2018-05-29T00:00:00"/>
    <s v="山西转型综改示范区学府园区云茂广告中心"/>
    <m/>
    <m/>
    <m/>
  </r>
  <r>
    <x v="141"/>
    <s v="严玲"/>
    <x v="141"/>
    <s v=""/>
    <m/>
    <m/>
    <m/>
    <m/>
    <m/>
    <m/>
    <m/>
    <m/>
    <m/>
    <m/>
    <m/>
    <m/>
    <m/>
    <m/>
    <m/>
    <m/>
    <m/>
    <m/>
    <m/>
    <m/>
    <m/>
    <m/>
    <m/>
    <m/>
    <m/>
    <m/>
    <m/>
    <n v="110"/>
    <s v="线下活动（地产）"/>
    <s v="进驻餐点"/>
    <s v="下午茶"/>
    <n v="514.04999999999995"/>
    <d v="2018-05-29T00:00:00"/>
    <d v="2018-05-29T00:00:00"/>
    <s v="北京切吧"/>
    <m/>
    <m/>
    <m/>
  </r>
  <r>
    <x v="141"/>
    <s v="严玲"/>
    <x v="141"/>
    <s v=""/>
    <m/>
    <m/>
    <m/>
    <m/>
    <m/>
    <m/>
    <m/>
    <m/>
    <m/>
    <m/>
    <m/>
    <m/>
    <m/>
    <m/>
    <m/>
    <m/>
    <m/>
    <m/>
    <m/>
    <m/>
    <m/>
    <m/>
    <m/>
    <m/>
    <m/>
    <m/>
    <m/>
    <n v="113"/>
    <s v="线下活动（地产）"/>
    <s v="进驻费"/>
    <s v="企业"/>
    <n v="1070"/>
    <d v="2018-06-24T00:00:00"/>
    <d v="2018-06-24T00:00:00"/>
    <s v="山西转型综改示范区学府园区云茂广告中心"/>
    <m/>
    <m/>
    <m/>
  </r>
  <r>
    <x v="141"/>
    <s v="严玲"/>
    <x v="141"/>
    <s v=""/>
    <m/>
    <m/>
    <m/>
    <m/>
    <m/>
    <m/>
    <m/>
    <m/>
    <m/>
    <m/>
    <m/>
    <m/>
    <m/>
    <m/>
    <m/>
    <m/>
    <m/>
    <m/>
    <m/>
    <m/>
    <m/>
    <m/>
    <m/>
    <m/>
    <m/>
    <m/>
    <m/>
    <n v="110"/>
    <s v="线下活动（地产）"/>
    <s v="进驻餐点"/>
    <s v="下午茶"/>
    <n v="919.99999999999989"/>
    <d v="2018-06-24T00:00:00"/>
    <d v="2018-06-24T00:00:00"/>
    <s v="北京切吧"/>
    <m/>
    <m/>
    <m/>
  </r>
  <r>
    <x v="141"/>
    <s v="严玲"/>
    <x v="141"/>
    <s v=""/>
    <m/>
    <m/>
    <m/>
    <m/>
    <m/>
    <m/>
    <m/>
    <m/>
    <m/>
    <m/>
    <m/>
    <m/>
    <m/>
    <m/>
    <m/>
    <m/>
    <m/>
    <m/>
    <m/>
    <m/>
    <m/>
    <m/>
    <m/>
    <m/>
    <m/>
    <m/>
    <m/>
    <n v="10"/>
    <s v="户外投放（地产）"/>
    <s v="LED投放"/>
    <m/>
    <n v="2072"/>
    <d v="2018-05-26T00:00:00"/>
    <d v="2018-06-22T00:00:00"/>
    <s v="广州播了么传媒科技有限公司"/>
    <m/>
    <m/>
    <m/>
  </r>
  <r>
    <x v="142"/>
    <s v="严玲"/>
    <x v="142"/>
    <s v="033099"/>
    <m/>
    <m/>
    <m/>
    <m/>
    <m/>
    <m/>
    <m/>
    <n v="0.2"/>
    <s v="否"/>
    <s v="是"/>
    <n v="17690"/>
    <m/>
    <m/>
    <m/>
    <m/>
    <m/>
    <m/>
    <m/>
    <m/>
    <m/>
    <m/>
    <m/>
    <m/>
    <s v="广告营销服务成本"/>
    <s v="地产销售-华南"/>
    <m/>
    <n v="0.280266607010355"/>
    <n v="121"/>
    <s v="线下活动（地产）"/>
    <s v="看房团"/>
    <s v="大巴"/>
    <n v="1415.65"/>
    <d v="2018-06-02T00:00:00"/>
    <d v="2018-06-02T00:00:00"/>
    <s v="北京切吧"/>
    <m/>
    <m/>
    <n v="5475.3000000000011"/>
  </r>
  <r>
    <x v="142"/>
    <s v="严玲"/>
    <x v="142"/>
    <s v=""/>
    <m/>
    <m/>
    <m/>
    <m/>
    <m/>
    <m/>
    <m/>
    <m/>
    <m/>
    <m/>
    <m/>
    <m/>
    <m/>
    <m/>
    <m/>
    <m/>
    <m/>
    <m/>
    <m/>
    <m/>
    <m/>
    <m/>
    <m/>
    <m/>
    <m/>
    <m/>
    <m/>
    <n v="126"/>
    <s v="线下活动（地产）"/>
    <s v="意向/渠道客户邀请"/>
    <s v="意向客户"/>
    <n v="2140"/>
    <d v="2018-06-02T00:00:00"/>
    <d v="2018-06-02T00:00:00"/>
    <s v="山西转型综改示范区学府园区云茂广告中心"/>
    <m/>
    <m/>
    <m/>
  </r>
  <r>
    <x v="142"/>
    <s v="严玲"/>
    <x v="142"/>
    <s v=""/>
    <m/>
    <m/>
    <m/>
    <m/>
    <m/>
    <m/>
    <m/>
    <m/>
    <m/>
    <m/>
    <m/>
    <m/>
    <m/>
    <m/>
    <m/>
    <m/>
    <m/>
    <m/>
    <m/>
    <m/>
    <m/>
    <m/>
    <m/>
    <m/>
    <m/>
    <m/>
    <m/>
    <n v="121"/>
    <s v="线下活动（地产）"/>
    <s v="看房团"/>
    <s v="大巴"/>
    <n v="1415.65"/>
    <d v="2018-06-03T00:00:00"/>
    <d v="2018-06-03T00:00:00"/>
    <s v="北京切吧"/>
    <m/>
    <m/>
    <m/>
  </r>
  <r>
    <x v="142"/>
    <s v="严玲"/>
    <x v="142"/>
    <s v=""/>
    <m/>
    <m/>
    <m/>
    <m/>
    <m/>
    <m/>
    <m/>
    <m/>
    <m/>
    <m/>
    <m/>
    <m/>
    <m/>
    <m/>
    <m/>
    <m/>
    <m/>
    <m/>
    <m/>
    <m/>
    <m/>
    <m/>
    <m/>
    <m/>
    <m/>
    <m/>
    <m/>
    <n v="126"/>
    <s v="线下活动（地产）"/>
    <s v="意向/渠道客户邀请"/>
    <s v="意向客户"/>
    <n v="2675"/>
    <d v="2018-06-03T00:00:00"/>
    <d v="2018-06-03T00:00:00"/>
    <s v="山西转型综改示范区学府园区云茂广告中心"/>
    <m/>
    <m/>
    <m/>
  </r>
  <r>
    <x v="142"/>
    <s v="严玲"/>
    <x v="142"/>
    <s v=""/>
    <m/>
    <m/>
    <m/>
    <m/>
    <m/>
    <m/>
    <m/>
    <m/>
    <m/>
    <m/>
    <m/>
    <m/>
    <m/>
    <m/>
    <m/>
    <m/>
    <m/>
    <m/>
    <m/>
    <m/>
    <m/>
    <m/>
    <m/>
    <m/>
    <m/>
    <m/>
    <m/>
    <n v="116"/>
    <s v="线下活动（地产）"/>
    <s v="进驻费"/>
    <s v="社区"/>
    <n v="1522.8"/>
    <d v="2018-06-01T00:00:00"/>
    <d v="2018-06-01T00:00:00"/>
    <s v="广州迪派文化传播有限公司"/>
    <m/>
    <m/>
    <m/>
  </r>
  <r>
    <x v="142"/>
    <s v="严玲"/>
    <x v="142"/>
    <s v=""/>
    <m/>
    <m/>
    <m/>
    <m/>
    <m/>
    <m/>
    <m/>
    <m/>
    <m/>
    <m/>
    <m/>
    <m/>
    <m/>
    <m/>
    <m/>
    <m/>
    <m/>
    <m/>
    <m/>
    <m/>
    <m/>
    <m/>
    <m/>
    <m/>
    <m/>
    <m/>
    <m/>
    <n v="116"/>
    <s v="线下活动（地产）"/>
    <s v="进驻费"/>
    <s v="社区"/>
    <n v="1522.8"/>
    <d v="2018-06-02T00:00:00"/>
    <d v="2018-06-02T00:00:00"/>
    <s v="广州迪派文化传播有限公司"/>
    <m/>
    <m/>
    <m/>
  </r>
  <r>
    <x v="142"/>
    <s v="严玲"/>
    <x v="142"/>
    <s v=""/>
    <m/>
    <m/>
    <m/>
    <m/>
    <m/>
    <m/>
    <m/>
    <m/>
    <m/>
    <m/>
    <m/>
    <m/>
    <m/>
    <m/>
    <m/>
    <m/>
    <m/>
    <m/>
    <m/>
    <m/>
    <m/>
    <m/>
    <m/>
    <m/>
    <m/>
    <m/>
    <m/>
    <n v="116"/>
    <s v="线下活动（地产）"/>
    <s v="进驻费"/>
    <s v="社区"/>
    <n v="1522.8"/>
    <d v="2018-06-03T00:00:00"/>
    <d v="2018-06-03T00:00:00"/>
    <s v="广州迪派文化传播有限公司"/>
    <m/>
    <m/>
    <m/>
  </r>
  <r>
    <x v="143"/>
    <s v="严玲"/>
    <x v="143"/>
    <s v="031410"/>
    <m/>
    <m/>
    <m/>
    <m/>
    <m/>
    <m/>
    <m/>
    <n v="0.17"/>
    <s v="否"/>
    <s v="是"/>
    <n v="29425"/>
    <m/>
    <m/>
    <m/>
    <m/>
    <m/>
    <m/>
    <m/>
    <m/>
    <m/>
    <m/>
    <m/>
    <m/>
    <s v="广告营销服务成本"/>
    <s v="地产销售-华南"/>
    <m/>
    <n v="0.32615124799999995"/>
    <n v="67"/>
    <s v="线上传播（非地产）"/>
    <s v="KOL发稿"/>
    <s v="公司"/>
    <n v="19200"/>
    <d v="2018-06-01T00:00:00"/>
    <d v="2018-06-30T00:00:00"/>
    <s v="北京切吧"/>
    <m/>
    <m/>
    <n v="10225"/>
  </r>
  <r>
    <x v="144"/>
    <s v="郭西哲"/>
    <x v="144"/>
    <s v="032526、032523"/>
    <m/>
    <m/>
    <m/>
    <m/>
    <m/>
    <m/>
    <m/>
    <n v="0.18"/>
    <s v="否"/>
    <s v="是"/>
    <n v="92308.999999999985"/>
    <m/>
    <m/>
    <m/>
    <m/>
    <m/>
    <m/>
    <m/>
    <m/>
    <m/>
    <m/>
    <m/>
    <m/>
    <s v="广告营销服务成本"/>
    <s v="地产销售-华北"/>
    <m/>
    <n v="0.39121077991369169"/>
    <n v="21"/>
    <s v="明星/嘉宾邀请"/>
    <s v="嘉宾邀请"/>
    <m/>
    <n v="40250"/>
    <d v="2018-04-21T00:00:00"/>
    <d v="2018-04-21T00:00:00"/>
    <s v="北京切吧"/>
    <m/>
    <m/>
    <n v="5363.2499999999854"/>
  </r>
  <r>
    <x v="144"/>
    <s v="郭西哲"/>
    <x v="144"/>
    <s v=""/>
    <m/>
    <m/>
    <m/>
    <m/>
    <m/>
    <m/>
    <m/>
    <m/>
    <m/>
    <m/>
    <m/>
    <m/>
    <m/>
    <m/>
    <m/>
    <m/>
    <m/>
    <m/>
    <m/>
    <m/>
    <m/>
    <m/>
    <m/>
    <m/>
    <m/>
    <m/>
    <m/>
    <n v="21"/>
    <s v="明星/嘉宾邀请"/>
    <s v="嘉宾邀请"/>
    <m/>
    <n v="17250"/>
    <d v="2018-04-21T00:00:00"/>
    <d v="2018-04-21T00:00:00"/>
    <s v="北京切吧"/>
    <m/>
    <m/>
    <m/>
  </r>
  <r>
    <x v="144"/>
    <s v="郭西哲"/>
    <x v="144"/>
    <s v=""/>
    <m/>
    <m/>
    <m/>
    <m/>
    <m/>
    <m/>
    <m/>
    <m/>
    <m/>
    <m/>
    <m/>
    <m/>
    <m/>
    <m/>
    <m/>
    <m/>
    <m/>
    <m/>
    <m/>
    <m/>
    <m/>
    <m/>
    <m/>
    <m/>
    <m/>
    <m/>
    <m/>
    <n v="100"/>
    <s v="线下活动（地产）"/>
    <s v="案场活动"/>
    <s v="论坛"/>
    <n v="20940"/>
    <d v="2018-04-21T00:00:00"/>
    <d v="2018-04-21T00:00:00"/>
    <s v="北京切吧"/>
    <m/>
    <m/>
    <m/>
  </r>
  <r>
    <x v="144"/>
    <s v="郭西哲"/>
    <x v="144"/>
    <s v=""/>
    <m/>
    <m/>
    <m/>
    <m/>
    <m/>
    <m/>
    <m/>
    <m/>
    <m/>
    <m/>
    <m/>
    <m/>
    <m/>
    <m/>
    <m/>
    <m/>
    <m/>
    <m/>
    <m/>
    <m/>
    <m/>
    <m/>
    <m/>
    <m/>
    <m/>
    <m/>
    <m/>
    <n v="73"/>
    <s v="线上传播（地产）"/>
    <s v="渠道电开"/>
    <s v="回访"/>
    <n v="1980.0000000000002"/>
    <d v="2018-04-01T00:00:00"/>
    <d v="2018-05-31T00:00:00"/>
    <s v="渠道电开"/>
    <m/>
    <m/>
    <m/>
  </r>
  <r>
    <x v="144"/>
    <s v="郭西哲"/>
    <x v="144"/>
    <s v=""/>
    <m/>
    <m/>
    <m/>
    <m/>
    <m/>
    <m/>
    <m/>
    <m/>
    <m/>
    <m/>
    <m/>
    <m/>
    <m/>
    <m/>
    <m/>
    <m/>
    <m/>
    <m/>
    <m/>
    <m/>
    <m/>
    <m/>
    <m/>
    <m/>
    <m/>
    <m/>
    <m/>
    <n v="59"/>
    <s v="商品采购"/>
    <s v="礼品"/>
    <s v="严选礼品"/>
    <n v="6525.75"/>
    <d v="2018-04-21T00:00:00"/>
    <d v="2018-04-21T00:00:00"/>
    <s v="严选凭票报销"/>
    <m/>
    <m/>
    <m/>
  </r>
  <r>
    <x v="145"/>
    <s v="严玲"/>
    <x v="145"/>
    <s v="032834"/>
    <m/>
    <m/>
    <m/>
    <m/>
    <m/>
    <m/>
    <m/>
    <n v="0.17"/>
    <s v="否"/>
    <s v="是"/>
    <n v="5863.125"/>
    <m/>
    <m/>
    <m/>
    <m/>
    <m/>
    <m/>
    <m/>
    <m/>
    <m/>
    <m/>
    <m/>
    <m/>
    <s v="广告营销服务成本"/>
    <s v="地产销售-华南"/>
    <m/>
    <n v="0.3420141153846154"/>
    <n v="122"/>
    <s v="线下活动（地产）"/>
    <s v="看房团"/>
    <s v="中巴"/>
    <n v="742.32500000000005"/>
    <d v="2018-06-02T00:00:00"/>
    <d v="2018-06-02T00:00:00"/>
    <s v="北京切吧"/>
    <m/>
    <m/>
    <n v="4559.05"/>
  </r>
  <r>
    <x v="145"/>
    <s v="严玲"/>
    <x v="145"/>
    <s v=""/>
    <m/>
    <m/>
    <m/>
    <m/>
    <m/>
    <m/>
    <m/>
    <m/>
    <m/>
    <m/>
    <m/>
    <m/>
    <m/>
    <m/>
    <m/>
    <m/>
    <m/>
    <m/>
    <m/>
    <m/>
    <m/>
    <m/>
    <m/>
    <m/>
    <m/>
    <m/>
    <m/>
    <n v="126"/>
    <s v="线下活动（地产）"/>
    <s v="意向/渠道客户邀请"/>
    <s v="意向客户"/>
    <n v="561.75"/>
    <d v="2018-06-02T00:00:00"/>
    <d v="2018-06-02T00:00:00"/>
    <s v="山西转型综改示范区学府园区云茂广告中心"/>
    <m/>
    <m/>
    <m/>
  </r>
  <r>
    <x v="146"/>
    <s v="严玲"/>
    <x v="146"/>
    <s v="033080、033075"/>
    <m/>
    <m/>
    <m/>
    <m/>
    <m/>
    <m/>
    <m/>
    <n v="0.17"/>
    <s v="否"/>
    <s v="是"/>
    <n v="64035"/>
    <m/>
    <m/>
    <m/>
    <m/>
    <m/>
    <m/>
    <m/>
    <m/>
    <m/>
    <m/>
    <m/>
    <m/>
    <s v="广告营销服务成本"/>
    <s v="地产销售-华南"/>
    <m/>
    <n v="0.35576910482051277"/>
    <n v="100"/>
    <s v="线下活动（地产）"/>
    <s v="案场活动"/>
    <s v="论坛"/>
    <n v="6899.9999999999991"/>
    <d v="2018-06-17T00:00:00"/>
    <d v="2018-06-17T00:00:00"/>
    <s v="北京切吧"/>
    <m/>
    <m/>
    <n v="20562.400000000001"/>
  </r>
  <r>
    <x v="146"/>
    <s v="严玲"/>
    <x v="146"/>
    <s v=""/>
    <m/>
    <m/>
    <m/>
    <m/>
    <m/>
    <m/>
    <m/>
    <m/>
    <m/>
    <m/>
    <m/>
    <m/>
    <m/>
    <m/>
    <m/>
    <m/>
    <m/>
    <m/>
    <m/>
    <m/>
    <m/>
    <m/>
    <m/>
    <m/>
    <m/>
    <m/>
    <m/>
    <n v="100"/>
    <s v="线下活动（地产）"/>
    <s v="案场活动"/>
    <s v="论坛"/>
    <n v="6899.9999999999991"/>
    <d v="2018-06-17T00:00:00"/>
    <d v="2018-06-17T00:00:00"/>
    <s v="北京切吧"/>
    <m/>
    <m/>
    <m/>
  </r>
  <r>
    <x v="146"/>
    <s v="严玲"/>
    <x v="146"/>
    <s v=""/>
    <m/>
    <m/>
    <m/>
    <m/>
    <m/>
    <m/>
    <m/>
    <m/>
    <m/>
    <m/>
    <m/>
    <m/>
    <m/>
    <m/>
    <m/>
    <m/>
    <m/>
    <m/>
    <m/>
    <m/>
    <m/>
    <m/>
    <m/>
    <m/>
    <m/>
    <m/>
    <m/>
    <n v="100"/>
    <s v="线下活动（地产）"/>
    <s v="案场活动"/>
    <s v="论坛"/>
    <n v="6899.9999999999991"/>
    <d v="2018-06-17T00:00:00"/>
    <d v="2018-06-17T00:00:00"/>
    <s v="北京切吧"/>
    <m/>
    <m/>
    <m/>
  </r>
  <r>
    <x v="146"/>
    <s v="严玲"/>
    <x v="146"/>
    <s v=""/>
    <m/>
    <m/>
    <m/>
    <m/>
    <m/>
    <m/>
    <m/>
    <m/>
    <m/>
    <m/>
    <m/>
    <m/>
    <m/>
    <m/>
    <m/>
    <m/>
    <m/>
    <m/>
    <m/>
    <m/>
    <m/>
    <m/>
    <m/>
    <m/>
    <m/>
    <m/>
    <m/>
    <n v="126"/>
    <s v="线下活动（地产）"/>
    <s v="意向/渠道客户邀请"/>
    <s v="意向客户"/>
    <n v="561.75"/>
    <d v="2018-06-02T00:00:00"/>
    <d v="2018-06-02T00:00:00"/>
    <s v="山西转型综改示范区学府园区云茂广告中心"/>
    <m/>
    <m/>
    <m/>
  </r>
  <r>
    <x v="146"/>
    <s v="严玲"/>
    <x v="146"/>
    <s v=""/>
    <m/>
    <m/>
    <m/>
    <m/>
    <m/>
    <m/>
    <m/>
    <m/>
    <m/>
    <m/>
    <m/>
    <m/>
    <m/>
    <m/>
    <m/>
    <m/>
    <m/>
    <m/>
    <m/>
    <m/>
    <m/>
    <m/>
    <m/>
    <m/>
    <m/>
    <m/>
    <m/>
    <n v="121"/>
    <s v="线下活动（地产）"/>
    <s v="看房团"/>
    <s v="大巴"/>
    <n v="862.49999999999989"/>
    <d v="2018-06-16T00:00:00"/>
    <d v="2018-06-16T00:00:00"/>
    <s v="北京切吧"/>
    <m/>
    <m/>
    <m/>
  </r>
  <r>
    <x v="146"/>
    <s v="严玲"/>
    <x v="146"/>
    <s v=""/>
    <m/>
    <m/>
    <m/>
    <m/>
    <m/>
    <m/>
    <m/>
    <m/>
    <m/>
    <m/>
    <m/>
    <m/>
    <m/>
    <m/>
    <m/>
    <m/>
    <m/>
    <m/>
    <m/>
    <m/>
    <m/>
    <m/>
    <m/>
    <m/>
    <m/>
    <m/>
    <m/>
    <n v="126"/>
    <s v="线下活动（地产）"/>
    <s v="意向/渠道客户邀请"/>
    <s v="意向客户"/>
    <n v="1005.8"/>
    <d v="2018-06-16T00:00:00"/>
    <d v="2018-06-16T00:00:00"/>
    <s v="山西转型综改示范区学府园区云茂广告中心"/>
    <m/>
    <m/>
    <m/>
  </r>
  <r>
    <x v="146"/>
    <s v="严玲"/>
    <x v="146"/>
    <s v=""/>
    <m/>
    <m/>
    <m/>
    <m/>
    <m/>
    <m/>
    <m/>
    <m/>
    <m/>
    <m/>
    <m/>
    <m/>
    <m/>
    <m/>
    <m/>
    <m/>
    <m/>
    <m/>
    <m/>
    <m/>
    <m/>
    <m/>
    <m/>
    <m/>
    <m/>
    <m/>
    <m/>
    <n v="120"/>
    <s v="线下活动（地产）"/>
    <s v="看房团"/>
    <s v="餐费"/>
    <n v="300"/>
    <d v="2018-06-16T00:00:00"/>
    <d v="2018-06-16T00:00:00"/>
    <s v="业务凭票报销"/>
    <m/>
    <m/>
    <m/>
  </r>
  <r>
    <x v="146"/>
    <s v="严玲"/>
    <x v="146"/>
    <s v=""/>
    <m/>
    <m/>
    <m/>
    <m/>
    <m/>
    <m/>
    <m/>
    <m/>
    <m/>
    <m/>
    <m/>
    <m/>
    <m/>
    <m/>
    <m/>
    <m/>
    <m/>
    <m/>
    <m/>
    <m/>
    <m/>
    <m/>
    <m/>
    <m/>
    <m/>
    <m/>
    <m/>
    <n v="121"/>
    <s v="线下活动（地产）"/>
    <s v="看房团"/>
    <s v="大巴"/>
    <n v="799.24999999999989"/>
    <d v="2018-06-30T00:00:00"/>
    <d v="2018-06-30T00:00:00"/>
    <s v="北京切吧"/>
    <m/>
    <m/>
    <m/>
  </r>
  <r>
    <x v="146"/>
    <s v="严玲"/>
    <x v="146"/>
    <s v=""/>
    <m/>
    <m/>
    <m/>
    <m/>
    <m/>
    <m/>
    <m/>
    <m/>
    <m/>
    <m/>
    <m/>
    <m/>
    <m/>
    <m/>
    <m/>
    <m/>
    <m/>
    <m/>
    <m/>
    <m/>
    <m/>
    <m/>
    <m/>
    <m/>
    <m/>
    <m/>
    <m/>
    <n v="126"/>
    <s v="线下活动（地产）"/>
    <s v="意向/渠道客户邀请"/>
    <s v="意向客户"/>
    <n v="642"/>
    <d v="2018-06-30T00:00:00"/>
    <d v="2018-06-30T00:00:00"/>
    <s v="山西转型综改示范区学府园区云茂广告中心"/>
    <m/>
    <m/>
    <m/>
  </r>
  <r>
    <x v="146"/>
    <s v="严玲"/>
    <x v="146"/>
    <s v=""/>
    <m/>
    <m/>
    <m/>
    <m/>
    <m/>
    <m/>
    <m/>
    <m/>
    <m/>
    <m/>
    <m/>
    <m/>
    <m/>
    <m/>
    <m/>
    <m/>
    <m/>
    <m/>
    <m/>
    <m/>
    <m/>
    <m/>
    <m/>
    <m/>
    <m/>
    <m/>
    <m/>
    <n v="120"/>
    <s v="线下活动（地产）"/>
    <s v="看房团"/>
    <s v="餐费"/>
    <n v="225"/>
    <d v="2018-06-30T00:00:00"/>
    <d v="2018-06-30T00:00:00"/>
    <s v="业务凭票报销"/>
    <m/>
    <m/>
    <m/>
  </r>
  <r>
    <x v="146"/>
    <s v="严玲"/>
    <x v="146"/>
    <s v=""/>
    <m/>
    <m/>
    <m/>
    <m/>
    <m/>
    <m/>
    <m/>
    <m/>
    <m/>
    <m/>
    <m/>
    <m/>
    <m/>
    <m/>
    <m/>
    <m/>
    <m/>
    <m/>
    <m/>
    <m/>
    <m/>
    <m/>
    <m/>
    <m/>
    <m/>
    <m/>
    <m/>
    <n v="126"/>
    <s v="线下活动（地产）"/>
    <s v="意向/渠道客户邀请"/>
    <s v="意向客户"/>
    <n v="374.5"/>
    <d v="2018-06-30T00:00:00"/>
    <d v="2018-06-30T00:00:00"/>
    <s v="山西转型综改示范区学府园区云茂广告中心"/>
    <m/>
    <m/>
    <m/>
  </r>
  <r>
    <x v="146"/>
    <s v="严玲"/>
    <x v="146"/>
    <s v=""/>
    <m/>
    <m/>
    <m/>
    <m/>
    <m/>
    <m/>
    <m/>
    <m/>
    <m/>
    <m/>
    <m/>
    <m/>
    <m/>
    <m/>
    <m/>
    <m/>
    <m/>
    <m/>
    <m/>
    <m/>
    <m/>
    <m/>
    <m/>
    <m/>
    <m/>
    <m/>
    <m/>
    <n v="120"/>
    <s v="线下活动（地产）"/>
    <s v="看房团"/>
    <s v="餐费"/>
    <n v="168"/>
    <d v="2018-06-30T00:00:00"/>
    <d v="2018-06-30T00:00:00"/>
    <s v="业务凭票报销"/>
    <m/>
    <m/>
    <m/>
  </r>
  <r>
    <x v="146"/>
    <s v="严玲"/>
    <x v="146"/>
    <s v=""/>
    <m/>
    <m/>
    <m/>
    <m/>
    <m/>
    <m/>
    <m/>
    <m/>
    <m/>
    <m/>
    <m/>
    <m/>
    <m/>
    <m/>
    <m/>
    <m/>
    <m/>
    <m/>
    <m/>
    <m/>
    <m/>
    <m/>
    <m/>
    <m/>
    <m/>
    <m/>
    <m/>
    <n v="114"/>
    <s v="线下活动（地产）"/>
    <s v="进驻费"/>
    <s v="商超"/>
    <n v="1739"/>
    <d v="2018-06-20T00:00:00"/>
    <d v="2018-06-20T00:00:00"/>
    <s v="广州迪派文化传播有限公司"/>
    <m/>
    <m/>
    <m/>
  </r>
  <r>
    <x v="146"/>
    <s v="严玲"/>
    <x v="146"/>
    <s v=""/>
    <m/>
    <m/>
    <m/>
    <m/>
    <m/>
    <m/>
    <m/>
    <m/>
    <m/>
    <m/>
    <m/>
    <m/>
    <m/>
    <m/>
    <m/>
    <m/>
    <m/>
    <m/>
    <m/>
    <m/>
    <m/>
    <m/>
    <m/>
    <m/>
    <m/>
    <m/>
    <m/>
    <n v="113"/>
    <s v="线下活动（地产）"/>
    <s v="进驻费"/>
    <s v="企业"/>
    <n v="2171"/>
    <d v="2018-06-22T00:00:00"/>
    <d v="2018-06-22T00:00:00"/>
    <s v="广州迪派文化传播有限公司"/>
    <m/>
    <m/>
    <m/>
  </r>
  <r>
    <x v="146"/>
    <s v="严玲"/>
    <x v="146"/>
    <s v=""/>
    <m/>
    <m/>
    <m/>
    <m/>
    <m/>
    <m/>
    <m/>
    <m/>
    <m/>
    <m/>
    <m/>
    <m/>
    <m/>
    <m/>
    <m/>
    <m/>
    <m/>
    <m/>
    <m/>
    <m/>
    <m/>
    <m/>
    <m/>
    <m/>
    <m/>
    <m/>
    <m/>
    <n v="114"/>
    <s v="线下活动（地产）"/>
    <s v="进驻费"/>
    <s v="商超"/>
    <n v="2225"/>
    <d v="2018-06-23T00:00:00"/>
    <d v="2018-06-23T00:00:00"/>
    <s v="广州迪派文化传播有限公司"/>
    <m/>
    <m/>
    <m/>
  </r>
  <r>
    <x v="146"/>
    <s v="严玲"/>
    <x v="146"/>
    <s v=""/>
    <m/>
    <m/>
    <m/>
    <m/>
    <m/>
    <m/>
    <m/>
    <m/>
    <m/>
    <m/>
    <m/>
    <m/>
    <m/>
    <m/>
    <m/>
    <m/>
    <m/>
    <m/>
    <m/>
    <m/>
    <m/>
    <m/>
    <m/>
    <m/>
    <m/>
    <m/>
    <m/>
    <n v="114"/>
    <s v="线下活动（地产）"/>
    <s v="进驻费"/>
    <s v="商超"/>
    <n v="3251"/>
    <d v="2018-06-25T00:00:00"/>
    <d v="2018-06-25T00:00:00"/>
    <s v="广州迪派文化传播有限公司"/>
    <m/>
    <m/>
    <m/>
  </r>
  <r>
    <x v="146"/>
    <s v="严玲"/>
    <x v="146"/>
    <s v=""/>
    <m/>
    <m/>
    <m/>
    <m/>
    <m/>
    <m/>
    <m/>
    <m/>
    <m/>
    <m/>
    <m/>
    <m/>
    <m/>
    <m/>
    <m/>
    <m/>
    <m/>
    <m/>
    <m/>
    <m/>
    <m/>
    <m/>
    <m/>
    <m/>
    <m/>
    <m/>
    <m/>
    <n v="114"/>
    <s v="线下活动（地产）"/>
    <s v="进驻费"/>
    <s v="商超"/>
    <n v="3251"/>
    <d v="2018-06-27T00:00:00"/>
    <d v="2018-06-27T00:00:00"/>
    <s v="广州迪派文化传播有限公司"/>
    <m/>
    <m/>
    <m/>
  </r>
  <r>
    <x v="146"/>
    <s v="严玲"/>
    <x v="146"/>
    <s v=""/>
    <m/>
    <m/>
    <m/>
    <m/>
    <m/>
    <m/>
    <m/>
    <m/>
    <m/>
    <m/>
    <m/>
    <m/>
    <m/>
    <m/>
    <m/>
    <m/>
    <m/>
    <m/>
    <m/>
    <m/>
    <m/>
    <m/>
    <m/>
    <m/>
    <m/>
    <m/>
    <m/>
    <n v="113"/>
    <s v="线下活动（地产）"/>
    <s v="进驻费"/>
    <s v="企业"/>
    <n v="1955"/>
    <d v="2018-06-27T00:00:00"/>
    <d v="2018-06-27T00:00:00"/>
    <s v="广州迪派文化传播有限公司"/>
    <m/>
    <m/>
    <m/>
  </r>
  <r>
    <x v="146"/>
    <s v="严玲"/>
    <x v="146"/>
    <s v=""/>
    <m/>
    <m/>
    <m/>
    <m/>
    <m/>
    <m/>
    <m/>
    <m/>
    <m/>
    <m/>
    <m/>
    <m/>
    <m/>
    <m/>
    <m/>
    <m/>
    <m/>
    <m/>
    <m/>
    <m/>
    <m/>
    <m/>
    <m/>
    <m/>
    <m/>
    <m/>
    <m/>
    <n v="113"/>
    <s v="线下活动（地产）"/>
    <s v="进驻费"/>
    <s v="企业"/>
    <n v="214"/>
    <d v="2018-05-31T00:00:00"/>
    <d v="2018-05-31T00:00:00"/>
    <s v="山西转型综改示范区学府园区云茂广告中心"/>
    <m/>
    <m/>
    <m/>
  </r>
  <r>
    <x v="146"/>
    <s v="严玲"/>
    <x v="146"/>
    <s v=""/>
    <m/>
    <m/>
    <m/>
    <m/>
    <m/>
    <m/>
    <m/>
    <m/>
    <m/>
    <m/>
    <m/>
    <m/>
    <m/>
    <m/>
    <m/>
    <m/>
    <m/>
    <m/>
    <m/>
    <m/>
    <m/>
    <m/>
    <m/>
    <m/>
    <m/>
    <m/>
    <m/>
    <n v="110"/>
    <s v="线下活动（地产）"/>
    <s v="进驻餐点"/>
    <s v="下午茶"/>
    <n v="596"/>
    <d v="2018-05-31T00:00:00"/>
    <d v="2018-05-31T00:00:00"/>
    <s v="业务凭票报销"/>
    <m/>
    <m/>
    <m/>
  </r>
  <r>
    <x v="146"/>
    <s v="严玲"/>
    <x v="146"/>
    <s v=""/>
    <m/>
    <m/>
    <m/>
    <m/>
    <m/>
    <m/>
    <m/>
    <m/>
    <m/>
    <m/>
    <m/>
    <m/>
    <m/>
    <m/>
    <m/>
    <m/>
    <m/>
    <m/>
    <m/>
    <m/>
    <m/>
    <m/>
    <m/>
    <m/>
    <m/>
    <m/>
    <m/>
    <n v="113"/>
    <s v="线下活动（地产）"/>
    <s v="进驻费"/>
    <s v="企业"/>
    <n v="642"/>
    <d v="2018-06-07T00:00:00"/>
    <d v="2018-06-07T00:00:00"/>
    <s v="山西转型综改示范区学府园区云茂广告中心"/>
    <m/>
    <m/>
    <m/>
  </r>
  <r>
    <x v="146"/>
    <s v="严玲"/>
    <x v="146"/>
    <s v=""/>
    <m/>
    <m/>
    <m/>
    <m/>
    <m/>
    <m/>
    <m/>
    <m/>
    <m/>
    <m/>
    <m/>
    <m/>
    <m/>
    <m/>
    <m/>
    <m/>
    <m/>
    <m/>
    <m/>
    <m/>
    <m/>
    <m/>
    <m/>
    <m/>
    <m/>
    <m/>
    <m/>
    <n v="111"/>
    <s v="线下活动（地产）"/>
    <s v="进驻餐点"/>
    <s v="早餐"/>
    <n v="628"/>
    <d v="2018-06-07T00:00:00"/>
    <d v="2018-06-07T00:00:00"/>
    <s v="业务凭票报销"/>
    <m/>
    <m/>
    <m/>
  </r>
  <r>
    <x v="146"/>
    <s v="严玲"/>
    <x v="146"/>
    <s v=""/>
    <m/>
    <m/>
    <m/>
    <m/>
    <m/>
    <m/>
    <m/>
    <m/>
    <m/>
    <m/>
    <m/>
    <m/>
    <m/>
    <m/>
    <m/>
    <m/>
    <m/>
    <m/>
    <m/>
    <m/>
    <m/>
    <m/>
    <m/>
    <m/>
    <m/>
    <m/>
    <m/>
    <n v="113"/>
    <s v="线下活动（地产）"/>
    <s v="进驻费"/>
    <s v="企业"/>
    <n v="642"/>
    <d v="2018-06-07T00:00:00"/>
    <d v="2018-06-07T00:00:00"/>
    <s v="山西转型综改示范区学府园区云茂广告中心"/>
    <m/>
    <m/>
    <m/>
  </r>
  <r>
    <x v="146"/>
    <s v="严玲"/>
    <x v="146"/>
    <s v=""/>
    <m/>
    <m/>
    <m/>
    <m/>
    <m/>
    <m/>
    <m/>
    <m/>
    <m/>
    <m/>
    <m/>
    <m/>
    <m/>
    <m/>
    <m/>
    <m/>
    <m/>
    <m/>
    <m/>
    <m/>
    <m/>
    <m/>
    <m/>
    <m/>
    <m/>
    <m/>
    <m/>
    <n v="110"/>
    <s v="线下活动（地产）"/>
    <s v="进驻餐点"/>
    <s v="下午茶"/>
    <n v="519.79999999999995"/>
    <d v="2018-06-07T00:00:00"/>
    <d v="2018-06-07T00:00:00"/>
    <s v="北京切吧"/>
    <m/>
    <m/>
    <m/>
  </r>
  <r>
    <x v="147"/>
    <s v="严玲"/>
    <x v="147"/>
    <s v="032915"/>
    <m/>
    <m/>
    <m/>
    <m/>
    <m/>
    <m/>
    <m/>
    <n v="0.17"/>
    <s v="否"/>
    <s v="是"/>
    <n v="4827.5"/>
    <m/>
    <m/>
    <m/>
    <m/>
    <m/>
    <m/>
    <m/>
    <m/>
    <m/>
    <m/>
    <m/>
    <m/>
    <s v="广告营销服务成本"/>
    <s v="地产销售-华南"/>
    <m/>
    <n v="0.25841399999999998"/>
    <n v="115"/>
    <s v="线下活动（地产）"/>
    <s v="进驻费"/>
    <s v="商圈"/>
    <n v="2170"/>
    <d v="2018-06-06T00:00:00"/>
    <d v="2018-06-06T00:00:00"/>
    <s v="广州迪派文化传播有限公司"/>
    <m/>
    <m/>
    <n v="2657.5"/>
  </r>
  <r>
    <x v="148"/>
    <s v="严玲"/>
    <x v="148"/>
    <s v="033134"/>
    <m/>
    <m/>
    <m/>
    <m/>
    <m/>
    <m/>
    <m/>
    <n v="0.17"/>
    <s v="否"/>
    <s v="是"/>
    <n v="12275"/>
    <m/>
    <m/>
    <m/>
    <m/>
    <m/>
    <m/>
    <m/>
    <m/>
    <m/>
    <m/>
    <m/>
    <m/>
    <s v="广告营销服务成本"/>
    <s v="地产销售-华南"/>
    <m/>
    <n v="0.31278153866666664"/>
    <n v="122"/>
    <s v="线下活动（地产）"/>
    <s v="看房团"/>
    <s v="中巴"/>
    <n v="890.09999999999991"/>
    <d v="2018-06-15T00:00:00"/>
    <d v="2018-06-15T00:00:00"/>
    <s v="北京切吧"/>
    <m/>
    <m/>
    <n v="579.89999999999964"/>
  </r>
  <r>
    <x v="148"/>
    <s v="严玲"/>
    <x v="148"/>
    <s v=""/>
    <m/>
    <m/>
    <m/>
    <m/>
    <m/>
    <m/>
    <m/>
    <m/>
    <m/>
    <m/>
    <m/>
    <m/>
    <m/>
    <m/>
    <m/>
    <m/>
    <m/>
    <m/>
    <m/>
    <m/>
    <m/>
    <m/>
    <m/>
    <m/>
    <m/>
    <m/>
    <m/>
    <n v="126"/>
    <s v="线下活动（地产）"/>
    <s v="意向/渠道客户邀请"/>
    <s v="意向客户"/>
    <n v="1605"/>
    <d v="2018-06-15T00:00:00"/>
    <d v="2018-06-15T00:00:00"/>
    <s v="山西转型综改示范区学府园区云茂广告中心"/>
    <m/>
    <m/>
    <m/>
  </r>
  <r>
    <x v="148"/>
    <s v="严玲"/>
    <x v="148"/>
    <s v=""/>
    <m/>
    <m/>
    <m/>
    <m/>
    <m/>
    <m/>
    <m/>
    <m/>
    <m/>
    <m/>
    <m/>
    <m/>
    <m/>
    <m/>
    <m/>
    <m/>
    <m/>
    <m/>
    <m/>
    <m/>
    <m/>
    <m/>
    <m/>
    <m/>
    <m/>
    <m/>
    <m/>
    <n v="115"/>
    <s v="线下活动（地产）"/>
    <s v="进驻费"/>
    <s v="商圈"/>
    <n v="9200"/>
    <d v="2018-06-17T00:00:00"/>
    <d v="2018-06-17T00:00:00"/>
    <s v="北京切吧"/>
    <m/>
    <m/>
    <m/>
  </r>
  <r>
    <x v="149"/>
    <s v="严玲"/>
    <x v="149"/>
    <s v="033116、033111"/>
    <m/>
    <m/>
    <m/>
    <m/>
    <m/>
    <m/>
    <m/>
    <n v="0.17"/>
    <s v="否"/>
    <s v="是"/>
    <n v="23574.999999999996"/>
    <m/>
    <m/>
    <m/>
    <m/>
    <m/>
    <m/>
    <m/>
    <m/>
    <m/>
    <m/>
    <m/>
    <m/>
    <s v="广告营销服务成本"/>
    <s v="地产销售-华南"/>
    <m/>
    <n v="0.35307312800000001"/>
    <n v="100"/>
    <s v="线下活动（地产）"/>
    <s v="案场活动"/>
    <s v="论坛"/>
    <n v="16099.999999999998"/>
    <d v="2018-06-23T00:00:00"/>
    <d v="2018-06-23T00:00:00"/>
    <s v="北京切吧"/>
    <m/>
    <m/>
    <n v="360.70000000000073"/>
  </r>
  <r>
    <x v="149"/>
    <s v="严玲"/>
    <x v="149"/>
    <s v=""/>
    <m/>
    <m/>
    <m/>
    <m/>
    <m/>
    <m/>
    <m/>
    <m/>
    <m/>
    <m/>
    <m/>
    <m/>
    <m/>
    <m/>
    <m/>
    <m/>
    <m/>
    <m/>
    <m/>
    <m/>
    <m/>
    <m/>
    <m/>
    <m/>
    <m/>
    <m/>
    <m/>
    <n v="121"/>
    <s v="线下活动（地产）"/>
    <s v="看房团"/>
    <s v="大巴"/>
    <n v="5614.2999999999993"/>
    <d v="2018-06-23T00:00:00"/>
    <d v="2018-06-24T00:00:00"/>
    <s v="北京切吧"/>
    <m/>
    <m/>
    <m/>
  </r>
  <r>
    <x v="149"/>
    <s v="严玲"/>
    <x v="149"/>
    <s v=""/>
    <m/>
    <m/>
    <m/>
    <m/>
    <m/>
    <m/>
    <m/>
    <m/>
    <m/>
    <m/>
    <m/>
    <m/>
    <m/>
    <m/>
    <m/>
    <m/>
    <m/>
    <m/>
    <m/>
    <m/>
    <m/>
    <m/>
    <m/>
    <m/>
    <m/>
    <m/>
    <m/>
    <n v="120"/>
    <s v="线下活动（地产）"/>
    <s v="看房团"/>
    <s v="餐费"/>
    <n v="1500"/>
    <d v="2018-06-23T00:00:00"/>
    <d v="2018-06-24T00:00:00"/>
    <s v="业务凭票报销"/>
    <m/>
    <m/>
    <m/>
  </r>
  <r>
    <x v="150"/>
    <s v="严玲"/>
    <x v="150"/>
    <s v="033336"/>
    <m/>
    <m/>
    <m/>
    <m/>
    <m/>
    <m/>
    <m/>
    <n v="0.12"/>
    <s v="否"/>
    <s v="是"/>
    <n v="7900"/>
    <m/>
    <m/>
    <m/>
    <m/>
    <m/>
    <m/>
    <m/>
    <m/>
    <m/>
    <m/>
    <m/>
    <m/>
    <s v="广告营销服务成本"/>
    <s v="地产销售-华南"/>
    <m/>
    <n v="0.25123455185028848"/>
    <n v="126"/>
    <s v="线下活动（地产）"/>
    <s v="意向/渠道客户邀请"/>
    <s v="意向客户"/>
    <n v="1551.5"/>
    <d v="2018-06-09T00:00:00"/>
    <d v="2018-06-09T00:00:00"/>
    <s v="山西转型综改示范区学府园区云茂广告中心"/>
    <m/>
    <m/>
    <n v="248.14999999999964"/>
  </r>
  <r>
    <x v="150"/>
    <s v="严玲"/>
    <x v="150"/>
    <s v=""/>
    <m/>
    <m/>
    <m/>
    <m/>
    <m/>
    <m/>
    <m/>
    <m/>
    <m/>
    <m/>
    <m/>
    <m/>
    <m/>
    <m/>
    <m/>
    <m/>
    <m/>
    <m/>
    <m/>
    <m/>
    <m/>
    <m/>
    <m/>
    <m/>
    <m/>
    <m/>
    <m/>
    <n v="121"/>
    <s v="线下活动（地产）"/>
    <s v="看房团"/>
    <s v="大巴"/>
    <n v="2248.25"/>
    <d v="2018-06-09T00:00:00"/>
    <d v="2018-06-09T00:00:00"/>
    <s v="北京切吧"/>
    <m/>
    <m/>
    <m/>
  </r>
  <r>
    <x v="150"/>
    <s v="严玲"/>
    <x v="150"/>
    <s v=""/>
    <m/>
    <m/>
    <m/>
    <m/>
    <m/>
    <m/>
    <m/>
    <m/>
    <m/>
    <m/>
    <m/>
    <m/>
    <m/>
    <m/>
    <m/>
    <m/>
    <m/>
    <m/>
    <m/>
    <m/>
    <m/>
    <m/>
    <m/>
    <m/>
    <m/>
    <m/>
    <m/>
    <n v="121"/>
    <s v="线下活动（地产）"/>
    <s v="看房团"/>
    <s v="大巴"/>
    <n v="2247.1"/>
    <d v="2018-06-23T00:00:00"/>
    <d v="2018-06-23T00:00:00"/>
    <s v="北京切吧"/>
    <m/>
    <m/>
    <m/>
  </r>
  <r>
    <x v="150"/>
    <s v="严玲"/>
    <x v="150"/>
    <s v=""/>
    <m/>
    <m/>
    <m/>
    <m/>
    <m/>
    <m/>
    <m/>
    <m/>
    <m/>
    <m/>
    <m/>
    <m/>
    <m/>
    <m/>
    <m/>
    <m/>
    <m/>
    <m/>
    <m/>
    <m/>
    <m/>
    <m/>
    <m/>
    <m/>
    <m/>
    <m/>
    <m/>
    <n v="126"/>
    <s v="线下活动（地产）"/>
    <s v="意向/渠道客户邀请"/>
    <s v="意向客户"/>
    <n v="1605"/>
    <d v="2018-06-23T00:00:00"/>
    <d v="2018-06-23T00:00:00"/>
    <s v="山西转型综改示范区学府园区云茂广告中心"/>
    <m/>
    <m/>
    <m/>
  </r>
  <r>
    <x v="151"/>
    <s v="严玲"/>
    <x v="151"/>
    <s v="033273"/>
    <m/>
    <m/>
    <m/>
    <m/>
    <m/>
    <m/>
    <m/>
    <n v="0.17"/>
    <s v="否"/>
    <s v="是"/>
    <n v="13697.5"/>
    <m/>
    <m/>
    <m/>
    <m/>
    <m/>
    <m/>
    <m/>
    <m/>
    <m/>
    <m/>
    <m/>
    <m/>
    <s v="广告营销服务成本"/>
    <s v="地产销售-华南"/>
    <m/>
    <n v="0.3277932586666667"/>
    <n v="113"/>
    <s v="线下活动（地产）"/>
    <s v="进驻费"/>
    <s v="企业"/>
    <n v="856"/>
    <d v="2018-06-14T00:00:00"/>
    <d v="2018-06-14T00:00:00"/>
    <s v="山西转型综改示范区学府园区云茂广告中心"/>
    <m/>
    <m/>
    <n v="12841.5"/>
  </r>
  <r>
    <x v="152"/>
    <s v="严玲"/>
    <x v="152"/>
    <s v="033258"/>
    <m/>
    <m/>
    <m/>
    <m/>
    <m/>
    <m/>
    <m/>
    <n v="0.17"/>
    <s v="否"/>
    <s v="是"/>
    <n v="17622.5"/>
    <m/>
    <m/>
    <m/>
    <m/>
    <m/>
    <m/>
    <m/>
    <m/>
    <m/>
    <m/>
    <m/>
    <m/>
    <s v="广告营销服务成本"/>
    <s v="地产销售-华南"/>
    <m/>
    <n v="0.38682551245791252"/>
    <n v="95"/>
    <s v="线下活动（地产）"/>
    <s v="案场活动"/>
    <s v="购物市场"/>
    <n v="3300"/>
    <d v="2018-06-30T00:00:00"/>
    <d v="2018-06-30T00:00:00"/>
    <s v="广州迪派文化传播有限公司"/>
    <m/>
    <m/>
    <n v="2414.8999999999996"/>
  </r>
  <r>
    <x v="152"/>
    <s v="严玲"/>
    <x v="152"/>
    <s v=""/>
    <m/>
    <m/>
    <m/>
    <m/>
    <m/>
    <m/>
    <m/>
    <m/>
    <m/>
    <m/>
    <m/>
    <m/>
    <m/>
    <m/>
    <m/>
    <m/>
    <m/>
    <m/>
    <m/>
    <m/>
    <m/>
    <m/>
    <m/>
    <m/>
    <m/>
    <m/>
    <m/>
    <n v="108"/>
    <s v="线下活动（地产）"/>
    <s v="案场活动"/>
    <s v="主题沙龙"/>
    <n v="2290"/>
    <d v="2018-07-01T00:00:00"/>
    <d v="2018-07-01T00:00:00"/>
    <s v="无确定供应商"/>
    <m/>
    <m/>
    <m/>
  </r>
  <r>
    <x v="152"/>
    <s v="严玲"/>
    <x v="152"/>
    <s v=""/>
    <m/>
    <m/>
    <m/>
    <m/>
    <m/>
    <m/>
    <m/>
    <m/>
    <m/>
    <m/>
    <m/>
    <m/>
    <m/>
    <m/>
    <m/>
    <m/>
    <m/>
    <m/>
    <m/>
    <m/>
    <m/>
    <m/>
    <m/>
    <m/>
    <m/>
    <m/>
    <m/>
    <n v="97"/>
    <s v="线下活动（地产）"/>
    <s v="案场活动"/>
    <s v="户外运动"/>
    <n v="2410"/>
    <d v="2018-07-14T00:00:00"/>
    <d v="2018-07-14T00:00:00"/>
    <s v="无确定供应商"/>
    <m/>
    <m/>
    <m/>
  </r>
  <r>
    <x v="152"/>
    <s v="严玲"/>
    <x v="152"/>
    <s v=""/>
    <m/>
    <m/>
    <m/>
    <m/>
    <m/>
    <m/>
    <m/>
    <m/>
    <m/>
    <m/>
    <m/>
    <m/>
    <m/>
    <m/>
    <m/>
    <m/>
    <m/>
    <m/>
    <m/>
    <m/>
    <m/>
    <m/>
    <m/>
    <m/>
    <m/>
    <m/>
    <m/>
    <n v="59"/>
    <s v="商品采购"/>
    <s v="礼品"/>
    <s v="严选礼品"/>
    <n v="6244.6"/>
    <d v="2018-06-01T00:00:00"/>
    <d v="2018-06-30T00:00:00"/>
    <s v="严选凭票报销"/>
    <m/>
    <m/>
    <m/>
  </r>
  <r>
    <x v="152"/>
    <s v="严玲"/>
    <x v="152"/>
    <s v=""/>
    <m/>
    <m/>
    <m/>
    <m/>
    <m/>
    <m/>
    <m/>
    <m/>
    <m/>
    <m/>
    <m/>
    <m/>
    <m/>
    <m/>
    <m/>
    <m/>
    <m/>
    <m/>
    <m/>
    <m/>
    <m/>
    <m/>
    <m/>
    <m/>
    <m/>
    <m/>
    <m/>
    <n v="126"/>
    <s v="线下活动（地产）"/>
    <s v="意向/渠道客户邀请"/>
    <s v="意向客户"/>
    <n v="963"/>
    <d v="2018-06-30T00:00:00"/>
    <d v="2018-06-30T00:00:00"/>
    <s v="山西转型综改示范区学府园区云茂广告中心"/>
    <m/>
    <m/>
    <m/>
  </r>
  <r>
    <x v="153"/>
    <s v="严玲"/>
    <x v="153"/>
    <s v="033305"/>
    <m/>
    <m/>
    <m/>
    <m/>
    <m/>
    <m/>
    <m/>
    <n v="0.2"/>
    <s v="否"/>
    <s v="是"/>
    <n v="4532.5"/>
    <m/>
    <m/>
    <m/>
    <m/>
    <m/>
    <m/>
    <m/>
    <m/>
    <m/>
    <m/>
    <m/>
    <m/>
    <s v="广告营销服务成本"/>
    <s v="地产销售-华南"/>
    <m/>
    <n v="0.28053620327892176"/>
    <n v="121"/>
    <s v="线下活动（地产）"/>
    <s v="看房团"/>
    <s v="大巴"/>
    <n v="1415.65"/>
    <d v="2018-06-16T00:00:00"/>
    <d v="2018-06-16T00:00:00"/>
    <s v="北京切吧"/>
    <m/>
    <m/>
    <n v="1083.8499999999995"/>
  </r>
  <r>
    <x v="153"/>
    <s v="严玲"/>
    <x v="153"/>
    <s v=""/>
    <m/>
    <m/>
    <m/>
    <m/>
    <m/>
    <m/>
    <m/>
    <m/>
    <m/>
    <m/>
    <m/>
    <m/>
    <m/>
    <m/>
    <m/>
    <m/>
    <m/>
    <m/>
    <m/>
    <m/>
    <m/>
    <m/>
    <m/>
    <m/>
    <m/>
    <m/>
    <m/>
    <n v="126"/>
    <s v="线下活动（地产）"/>
    <s v="意向/渠道客户邀请"/>
    <s v="意向客户"/>
    <n v="2033.0000000000002"/>
    <d v="2018-06-16T00:00:00"/>
    <d v="2018-06-16T00:00:00"/>
    <s v="山西转型综改示范区学府园区云茂广告中心"/>
    <m/>
    <m/>
    <m/>
  </r>
  <r>
    <x v="154"/>
    <s v="严玲"/>
    <x v="154"/>
    <s v="033195"/>
    <m/>
    <m/>
    <m/>
    <m/>
    <m/>
    <m/>
    <m/>
    <n v="0.2"/>
    <s v="否"/>
    <s v="是"/>
    <n v="16740"/>
    <m/>
    <m/>
    <m/>
    <m/>
    <m/>
    <m/>
    <m/>
    <m/>
    <m/>
    <m/>
    <m/>
    <m/>
    <s v="广告营销服务成本"/>
    <s v="地产销售-华南"/>
    <m/>
    <n v="0.3023607643760684"/>
    <n v="54"/>
    <s v="商品采购"/>
    <s v="活动物料"/>
    <s v="其他物料"/>
    <n v="10000"/>
    <d v="2018-06-24T00:00:00"/>
    <d v="2018-06-24T00:00:00"/>
    <s v="明狮工作室凭票报销"/>
    <m/>
    <m/>
    <n v="2990.6000000000004"/>
  </r>
  <r>
    <x v="154"/>
    <s v="严玲"/>
    <x v="154"/>
    <s v=""/>
    <m/>
    <m/>
    <m/>
    <m/>
    <m/>
    <m/>
    <m/>
    <m/>
    <m/>
    <m/>
    <m/>
    <m/>
    <m/>
    <m/>
    <m/>
    <m/>
    <m/>
    <m/>
    <m/>
    <m/>
    <m/>
    <m/>
    <m/>
    <m/>
    <m/>
    <m/>
    <m/>
    <n v="125"/>
    <s v="线下活动（地产）"/>
    <s v="意向/渠道客户邀请"/>
    <s v="渠道客户"/>
    <n v="1070"/>
    <d v="2018-06-24T00:00:00"/>
    <d v="2018-06-24T00:00:00"/>
    <s v="山西转型综改示范区学府园区云茂广告中心"/>
    <m/>
    <m/>
    <m/>
  </r>
  <r>
    <x v="154"/>
    <s v="严玲"/>
    <x v="154"/>
    <s v=""/>
    <m/>
    <m/>
    <m/>
    <m/>
    <m/>
    <m/>
    <m/>
    <m/>
    <m/>
    <m/>
    <m/>
    <m/>
    <m/>
    <m/>
    <m/>
    <m/>
    <m/>
    <m/>
    <m/>
    <m/>
    <m/>
    <m/>
    <m/>
    <m/>
    <m/>
    <m/>
    <m/>
    <n v="120"/>
    <s v="线下活动（地产）"/>
    <s v="看房团"/>
    <s v="餐费"/>
    <n v="900"/>
    <d v="2018-06-24T00:00:00"/>
    <d v="2018-06-24T00:00:00"/>
    <s v="业务凭票报销"/>
    <m/>
    <m/>
    <m/>
  </r>
  <r>
    <x v="154"/>
    <s v="严玲"/>
    <x v="154"/>
    <s v=""/>
    <m/>
    <m/>
    <m/>
    <m/>
    <m/>
    <m/>
    <m/>
    <m/>
    <m/>
    <m/>
    <m/>
    <m/>
    <m/>
    <m/>
    <m/>
    <m/>
    <m/>
    <m/>
    <m/>
    <m/>
    <m/>
    <m/>
    <m/>
    <m/>
    <m/>
    <m/>
    <m/>
    <n v="121"/>
    <s v="线下活动（地产）"/>
    <s v="看房团"/>
    <s v="大巴"/>
    <n v="1329.4"/>
    <d v="2018-06-24T00:00:00"/>
    <d v="2018-06-24T00:00:00"/>
    <s v="北京切吧"/>
    <m/>
    <m/>
    <m/>
  </r>
  <r>
    <x v="154"/>
    <s v="严玲"/>
    <x v="154"/>
    <s v=""/>
    <m/>
    <m/>
    <m/>
    <m/>
    <m/>
    <m/>
    <m/>
    <m/>
    <m/>
    <m/>
    <m/>
    <m/>
    <m/>
    <m/>
    <m/>
    <m/>
    <m/>
    <m/>
    <m/>
    <m/>
    <m/>
    <m/>
    <m/>
    <m/>
    <m/>
    <m/>
    <m/>
    <n v="85"/>
    <s v="线上素材制作"/>
    <s v="视频拍摄"/>
    <s v="公司"/>
    <n v="450"/>
    <d v="2018-06-24T00:00:00"/>
    <d v="2018-06-24T00:00:00"/>
    <s v="广州迪派文化传播有限公司"/>
    <m/>
    <m/>
    <m/>
  </r>
  <r>
    <x v="155"/>
    <s v="郭西哲"/>
    <x v="155"/>
    <s v="031948、032309"/>
    <m/>
    <m/>
    <m/>
    <m/>
    <m/>
    <m/>
    <m/>
    <n v="0.19"/>
    <s v="否"/>
    <s v="是"/>
    <n v="90748.400000000009"/>
    <m/>
    <m/>
    <m/>
    <m/>
    <m/>
    <m/>
    <m/>
    <m/>
    <m/>
    <m/>
    <m/>
    <m/>
    <s v="广告营销服务成本"/>
    <s v="地产销售-华北"/>
    <m/>
    <n v="0.39563440627692315"/>
    <n v="56"/>
    <s v="商品采购"/>
    <s v="礼品"/>
    <s v="考拉礼品"/>
    <n v="43252.875"/>
    <d v="2018-04-28T00:00:00"/>
    <d v="2018-04-28T00:00:00"/>
    <s v="考拉凭票报销"/>
    <m/>
    <m/>
    <n v="5495.5250000000087"/>
  </r>
  <r>
    <x v="155"/>
    <s v="郭西哲"/>
    <x v="155"/>
    <s v=""/>
    <m/>
    <m/>
    <m/>
    <m/>
    <m/>
    <m/>
    <m/>
    <m/>
    <m/>
    <m/>
    <m/>
    <m/>
    <m/>
    <m/>
    <m/>
    <m/>
    <m/>
    <m/>
    <m/>
    <m/>
    <m/>
    <m/>
    <m/>
    <m/>
    <m/>
    <m/>
    <m/>
    <n v="95"/>
    <s v="线下活动（地产）"/>
    <s v="案场活动"/>
    <s v="购物市场"/>
    <n v="42000"/>
    <d v="2018-09-15T00:00:00"/>
    <d v="2018-10-07T00:00:00"/>
    <s v="北京切吧"/>
    <m/>
    <m/>
    <m/>
  </r>
  <r>
    <x v="156"/>
    <s v="严玲"/>
    <x v="156"/>
    <s v="033235"/>
    <m/>
    <m/>
    <m/>
    <m/>
    <m/>
    <m/>
    <m/>
    <n v="0.2"/>
    <s v="否"/>
    <s v="是"/>
    <n v="6899.9999999999991"/>
    <m/>
    <m/>
    <m/>
    <m/>
    <m/>
    <m/>
    <m/>
    <m/>
    <m/>
    <m/>
    <m/>
    <m/>
    <s v="广告营销服务成本"/>
    <s v="地产销售-华南"/>
    <m/>
    <n v="0.27867276507276512"/>
    <n v="114"/>
    <s v="线下活动（地产）"/>
    <s v="进驻费"/>
    <s v="商超"/>
    <n v="1900.8"/>
    <d v="2018-06-16T00:00:00"/>
    <d v="2018-06-17T00:00:00"/>
    <s v="广州迪派文化传播有限公司"/>
    <m/>
    <m/>
    <n v="3098.3999999999992"/>
  </r>
  <r>
    <x v="156"/>
    <s v="严玲"/>
    <x v="156"/>
    <s v=""/>
    <m/>
    <m/>
    <m/>
    <m/>
    <m/>
    <m/>
    <m/>
    <m/>
    <m/>
    <m/>
    <m/>
    <m/>
    <m/>
    <m/>
    <m/>
    <m/>
    <m/>
    <m/>
    <m/>
    <m/>
    <m/>
    <m/>
    <m/>
    <m/>
    <m/>
    <m/>
    <m/>
    <n v="114"/>
    <s v="线下活动（地产）"/>
    <s v="进驻费"/>
    <s v="商超"/>
    <n v="1900.8"/>
    <d v="2018-06-16T00:00:00"/>
    <d v="2018-06-17T00:00:00"/>
    <s v="广州迪派文化传播有限公司"/>
    <m/>
    <m/>
    <m/>
  </r>
  <r>
    <x v="157"/>
    <s v="严玲"/>
    <x v="157"/>
    <s v="032986"/>
    <m/>
    <m/>
    <m/>
    <m/>
    <m/>
    <m/>
    <m/>
    <n v="0.17"/>
    <s v="否"/>
    <s v="是"/>
    <n v="4722.5"/>
    <m/>
    <m/>
    <m/>
    <m/>
    <m/>
    <m/>
    <m/>
    <m/>
    <m/>
    <m/>
    <m/>
    <m/>
    <s v="广告营销服务成本"/>
    <s v="地产销售-华南"/>
    <m/>
    <n v="0.23903751132686085"/>
    <n v="125"/>
    <s v="线下活动（地产）"/>
    <s v="意向/渠道客户邀请"/>
    <s v="渠道客户"/>
    <n v="1070"/>
    <d v="2018-06-17T00:00:00"/>
    <d v="2018-06-17T00:00:00"/>
    <s v="山西转型综改示范区学府园区云茂广告中心"/>
    <m/>
    <m/>
    <n v="651.30000000000018"/>
  </r>
  <r>
    <x v="157"/>
    <s v="严玲"/>
    <x v="157"/>
    <s v=""/>
    <m/>
    <m/>
    <m/>
    <m/>
    <m/>
    <m/>
    <m/>
    <m/>
    <m/>
    <m/>
    <m/>
    <m/>
    <m/>
    <m/>
    <m/>
    <m/>
    <m/>
    <m/>
    <m/>
    <m/>
    <m/>
    <m/>
    <m/>
    <m/>
    <m/>
    <m/>
    <m/>
    <n v="120"/>
    <s v="线下活动（地产）"/>
    <s v="看房团"/>
    <s v="餐费"/>
    <n v="1750"/>
    <d v="2018-06-17T00:00:00"/>
    <d v="2018-06-17T00:00:00"/>
    <s v="业务凭票报销"/>
    <m/>
    <m/>
    <m/>
  </r>
  <r>
    <x v="157"/>
    <s v="严玲"/>
    <x v="157"/>
    <s v=""/>
    <m/>
    <m/>
    <m/>
    <m/>
    <m/>
    <m/>
    <m/>
    <m/>
    <m/>
    <m/>
    <m/>
    <m/>
    <m/>
    <m/>
    <m/>
    <m/>
    <m/>
    <m/>
    <m/>
    <m/>
    <m/>
    <m/>
    <m/>
    <m/>
    <m/>
    <m/>
    <m/>
    <n v="121"/>
    <s v="线下活动（地产）"/>
    <s v="看房团"/>
    <s v="大巴"/>
    <n v="1251.1999999999998"/>
    <d v="2018-06-17T00:00:00"/>
    <d v="2018-06-17T00:00:00"/>
    <s v="北京切吧"/>
    <m/>
    <m/>
    <m/>
  </r>
  <r>
    <x v="158"/>
    <s v="严玲"/>
    <x v="158"/>
    <s v="032772"/>
    <m/>
    <m/>
    <m/>
    <m/>
    <m/>
    <m/>
    <m/>
    <n v="0.17"/>
    <s v="否"/>
    <s v="是"/>
    <n v="9682.5"/>
    <m/>
    <m/>
    <m/>
    <m/>
    <m/>
    <m/>
    <m/>
    <m/>
    <m/>
    <m/>
    <m/>
    <m/>
    <s v="广告营销服务成本"/>
    <s v="地产销售-华南"/>
    <m/>
    <n v="0.28700299999999995"/>
    <n v="114"/>
    <s v="线下活动（地产）"/>
    <s v="进驻费"/>
    <s v="商超"/>
    <n v="2224.8000000000002"/>
    <d v="2018-06-22T00:00:00"/>
    <d v="2018-06-22T00:00:00"/>
    <s v="广州迪派文化传播有限公司"/>
    <m/>
    <m/>
    <n v="7457.7"/>
  </r>
  <r>
    <x v="159"/>
    <s v="严玲"/>
    <x v="159"/>
    <s v="033385"/>
    <m/>
    <m/>
    <m/>
    <m/>
    <m/>
    <m/>
    <m/>
    <n v="0.2"/>
    <s v="否"/>
    <s v="是"/>
    <n v="4475"/>
    <m/>
    <m/>
    <m/>
    <m/>
    <m/>
    <m/>
    <m/>
    <m/>
    <m/>
    <m/>
    <m/>
    <m/>
    <s v="广告营销服务成本"/>
    <s v="地产销售-华南"/>
    <m/>
    <n v="0.29562023345227229"/>
    <n v="126"/>
    <s v="线下活动（地产）"/>
    <s v="意向/渠道客户邀请"/>
    <s v="意向客户"/>
    <n v="2675"/>
    <d v="2018-06-24T00:00:00"/>
    <d v="2018-06-24T00:00:00"/>
    <s v="山西转型综改示范区学府园区云茂广告中心"/>
    <m/>
    <m/>
    <n v="178.5"/>
  </r>
  <r>
    <x v="159"/>
    <s v="严玲"/>
    <x v="159"/>
    <s v=""/>
    <m/>
    <m/>
    <m/>
    <m/>
    <m/>
    <m/>
    <m/>
    <m/>
    <m/>
    <m/>
    <m/>
    <m/>
    <m/>
    <m/>
    <m/>
    <m/>
    <m/>
    <m/>
    <m/>
    <m/>
    <m/>
    <m/>
    <m/>
    <m/>
    <m/>
    <m/>
    <m/>
    <n v="121"/>
    <s v="线下活动（地产）"/>
    <s v="看房团"/>
    <s v="大巴"/>
    <n v="1621.4999999999998"/>
    <d v="2018-06-24T00:00:00"/>
    <d v="2018-06-24T00:00:00"/>
    <s v="北京切吧"/>
    <m/>
    <m/>
    <m/>
  </r>
  <r>
    <x v="160"/>
    <s v="严玲"/>
    <x v="160"/>
    <s v="033124"/>
    <m/>
    <m/>
    <m/>
    <m/>
    <m/>
    <m/>
    <m/>
    <n v="0.17"/>
    <s v="否"/>
    <s v="是"/>
    <n v="4837.5"/>
    <m/>
    <m/>
    <m/>
    <m/>
    <m/>
    <m/>
    <m/>
    <m/>
    <m/>
    <m/>
    <m/>
    <m/>
    <s v="广告营销服务成本"/>
    <s v="地产销售-华南"/>
    <m/>
    <n v="0.25898572815533977"/>
    <n v="121"/>
    <s v="线下活动（地产）"/>
    <s v="看房团"/>
    <s v="大巴"/>
    <n v="542.79999999999995"/>
    <d v="2018-06-24T00:00:00"/>
    <d v="2018-06-24T00:00:00"/>
    <s v="北京切吧"/>
    <m/>
    <m/>
    <n v="3234.7"/>
  </r>
  <r>
    <x v="160"/>
    <s v="严玲"/>
    <x v="160"/>
    <s v=""/>
    <m/>
    <m/>
    <m/>
    <m/>
    <m/>
    <m/>
    <m/>
    <m/>
    <m/>
    <m/>
    <m/>
    <m/>
    <m/>
    <m/>
    <m/>
    <m/>
    <m/>
    <m/>
    <m/>
    <m/>
    <m/>
    <m/>
    <m/>
    <m/>
    <m/>
    <m/>
    <m/>
    <n v="125"/>
    <s v="线下活动（地产）"/>
    <s v="意向/渠道客户邀请"/>
    <s v="渠道客户"/>
    <n v="535"/>
    <d v="2018-06-24T00:00:00"/>
    <d v="2018-06-24T00:00:00"/>
    <s v="山西转型综改示范区学府园区云茂广告中心"/>
    <m/>
    <m/>
    <m/>
  </r>
  <r>
    <x v="160"/>
    <s v="严玲"/>
    <x v="160"/>
    <s v=""/>
    <m/>
    <m/>
    <m/>
    <m/>
    <m/>
    <m/>
    <m/>
    <m/>
    <m/>
    <m/>
    <m/>
    <m/>
    <m/>
    <m/>
    <m/>
    <m/>
    <m/>
    <m/>
    <m/>
    <m/>
    <m/>
    <m/>
    <m/>
    <m/>
    <m/>
    <m/>
    <m/>
    <n v="120"/>
    <s v="线下活动（地产）"/>
    <s v="看房团"/>
    <s v="餐费"/>
    <n v="525"/>
    <d v="2018-06-24T00:00:00"/>
    <d v="2018-06-24T00:00:00"/>
    <s v="业务凭票报销"/>
    <m/>
    <m/>
    <m/>
  </r>
  <r>
    <x v="161"/>
    <s v="严玲"/>
    <x v="161"/>
    <s v="033345"/>
    <m/>
    <m/>
    <m/>
    <m/>
    <m/>
    <m/>
    <m/>
    <n v="0.17"/>
    <s v="否"/>
    <s v="是"/>
    <n v="7105.2999999999993"/>
    <m/>
    <m/>
    <m/>
    <m/>
    <m/>
    <m/>
    <m/>
    <m/>
    <m/>
    <m/>
    <m/>
    <m/>
    <s v="广告营销服务成本"/>
    <s v="地产销售-华南"/>
    <m/>
    <n v="0.22854582698989895"/>
    <n v="122"/>
    <s v="线下活动（地产）"/>
    <s v="看房团"/>
    <s v="中巴"/>
    <n v="1011.9999999999999"/>
    <d v="2018-06-23T00:00:00"/>
    <d v="2018-06-23T00:00:00"/>
    <s v="北京切吧"/>
    <m/>
    <m/>
    <n v="1901.2999999999993"/>
  </r>
  <r>
    <x v="161"/>
    <s v="严玲"/>
    <x v="161"/>
    <s v=""/>
    <m/>
    <m/>
    <m/>
    <m/>
    <m/>
    <m/>
    <m/>
    <m/>
    <m/>
    <m/>
    <m/>
    <m/>
    <m/>
    <m/>
    <m/>
    <m/>
    <m/>
    <m/>
    <m/>
    <m/>
    <m/>
    <m/>
    <m/>
    <m/>
    <m/>
    <m/>
    <m/>
    <n v="125"/>
    <s v="线下活动（地产）"/>
    <s v="意向/渠道客户邀请"/>
    <s v="渠道客户"/>
    <n v="1070"/>
    <d v="2018-06-23T00:00:00"/>
    <d v="2018-06-23T00:00:00"/>
    <s v="山西转型综改示范区学府园区云茂广告中心"/>
    <m/>
    <m/>
    <m/>
  </r>
  <r>
    <x v="161"/>
    <s v="严玲"/>
    <x v="161"/>
    <s v=""/>
    <m/>
    <m/>
    <m/>
    <m/>
    <m/>
    <m/>
    <m/>
    <m/>
    <m/>
    <m/>
    <m/>
    <m/>
    <m/>
    <m/>
    <m/>
    <m/>
    <m/>
    <m/>
    <m/>
    <m/>
    <m/>
    <m/>
    <m/>
    <m/>
    <m/>
    <m/>
    <m/>
    <n v="120"/>
    <s v="线下活动（地产）"/>
    <s v="看房团"/>
    <s v="餐费"/>
    <n v="1050"/>
    <d v="2018-06-23T00:00:00"/>
    <d v="2018-06-23T00:00:00"/>
    <s v="业务凭票报销"/>
    <m/>
    <m/>
    <m/>
  </r>
  <r>
    <x v="161"/>
    <s v="严玲"/>
    <x v="161"/>
    <s v=""/>
    <m/>
    <m/>
    <m/>
    <m/>
    <m/>
    <m/>
    <m/>
    <m/>
    <m/>
    <m/>
    <m/>
    <m/>
    <m/>
    <m/>
    <m/>
    <m/>
    <m/>
    <m/>
    <m/>
    <m/>
    <m/>
    <m/>
    <m/>
    <m/>
    <m/>
    <m/>
    <m/>
    <n v="10"/>
    <s v="户外投放（地产）"/>
    <s v="LED投放"/>
    <m/>
    <n v="2072"/>
    <d v="2018-06-30T00:00:00"/>
    <d v="2018-07-27T00:00:00"/>
    <s v="广州播了么传媒科技有限公司"/>
    <m/>
    <m/>
    <m/>
  </r>
  <r>
    <x v="162"/>
    <s v="严玲"/>
    <x v="162"/>
    <s v="033245"/>
    <m/>
    <m/>
    <m/>
    <m/>
    <m/>
    <m/>
    <m/>
    <n v="0.12"/>
    <s v="否"/>
    <s v="是"/>
    <n v="7850"/>
    <m/>
    <m/>
    <m/>
    <m/>
    <m/>
    <m/>
    <m/>
    <m/>
    <m/>
    <m/>
    <m/>
    <m/>
    <s v="广告营销服务成本"/>
    <s v="地产销售-华南"/>
    <m/>
    <n v="0.26094799672819091"/>
    <n v="126"/>
    <s v="线下活动（地产）"/>
    <s v="意向/渠道客户邀请"/>
    <s v="意向客户"/>
    <n v="1819"/>
    <d v="2018-06-23T00:00:00"/>
    <d v="2018-06-23T00:00:00"/>
    <s v="山西转型综改示范区学府园区云茂广告中心"/>
    <m/>
    <m/>
    <n v="1109.4000000000005"/>
  </r>
  <r>
    <x v="162"/>
    <s v="严玲"/>
    <x v="162"/>
    <s v=""/>
    <m/>
    <m/>
    <m/>
    <m/>
    <m/>
    <m/>
    <m/>
    <m/>
    <m/>
    <m/>
    <m/>
    <m/>
    <m/>
    <m/>
    <m/>
    <m/>
    <m/>
    <m/>
    <m/>
    <m/>
    <m/>
    <m/>
    <m/>
    <m/>
    <m/>
    <m/>
    <m/>
    <n v="121"/>
    <s v="线下活动（地产）"/>
    <s v="看房团"/>
    <s v="大巴"/>
    <n v="1674.4"/>
    <d v="2018-06-23T00:00:00"/>
    <d v="2018-06-23T00:00:00"/>
    <s v="北京切吧"/>
    <m/>
    <m/>
    <m/>
  </r>
  <r>
    <x v="162"/>
    <s v="严玲"/>
    <x v="162"/>
    <s v=""/>
    <m/>
    <m/>
    <m/>
    <m/>
    <m/>
    <m/>
    <m/>
    <m/>
    <m/>
    <m/>
    <m/>
    <m/>
    <m/>
    <m/>
    <m/>
    <m/>
    <m/>
    <m/>
    <m/>
    <m/>
    <m/>
    <m/>
    <m/>
    <m/>
    <m/>
    <m/>
    <m/>
    <n v="126"/>
    <s v="线下活动（地产）"/>
    <s v="意向/渠道客户邀请"/>
    <s v="意向客户"/>
    <n v="1605"/>
    <d v="2018-06-24T00:00:00"/>
    <d v="2018-06-24T00:00:00"/>
    <s v="山西转型综改示范区学府园区云茂广告中心"/>
    <m/>
    <m/>
    <m/>
  </r>
  <r>
    <x v="162"/>
    <s v="严玲"/>
    <x v="162"/>
    <s v=""/>
    <m/>
    <m/>
    <m/>
    <m/>
    <m/>
    <m/>
    <m/>
    <m/>
    <m/>
    <m/>
    <m/>
    <m/>
    <m/>
    <m/>
    <m/>
    <m/>
    <m/>
    <m/>
    <m/>
    <m/>
    <m/>
    <m/>
    <m/>
    <m/>
    <m/>
    <m/>
    <m/>
    <n v="121"/>
    <s v="线下活动（地产）"/>
    <s v="看房团"/>
    <s v="大巴"/>
    <n v="1642.1999999999998"/>
    <d v="2018-06-24T00:00:00"/>
    <d v="2018-06-24T00:00:00"/>
    <s v="北京切吧"/>
    <m/>
    <m/>
    <m/>
  </r>
  <r>
    <x v="163"/>
    <s v="严玲"/>
    <x v="163"/>
    <s v="031882"/>
    <m/>
    <m/>
    <m/>
    <m/>
    <m/>
    <m/>
    <m/>
    <n v="0.12"/>
    <s v="否"/>
    <s v="是"/>
    <n v="4098"/>
    <m/>
    <m/>
    <m/>
    <m/>
    <m/>
    <m/>
    <m/>
    <m/>
    <m/>
    <m/>
    <m/>
    <m/>
    <s v="广告营销服务成本"/>
    <s v="地产销售-华南"/>
    <m/>
    <n v="0.14715205534204462"/>
    <n v="110"/>
    <s v="线下活动（地产）"/>
    <s v="进驻餐点"/>
    <s v="下午茶"/>
    <n v="1724.9999999999998"/>
    <d v="2018-06-27T00:00:00"/>
    <d v="2018-06-27T00:00:00"/>
    <s v="北京切吧"/>
    <m/>
    <m/>
    <n v="6.0000000000004547"/>
  </r>
  <r>
    <x v="163"/>
    <s v="严玲"/>
    <x v="163"/>
    <s v=""/>
    <m/>
    <m/>
    <m/>
    <m/>
    <m/>
    <m/>
    <m/>
    <m/>
    <m/>
    <m/>
    <m/>
    <m/>
    <m/>
    <m/>
    <m/>
    <m/>
    <m/>
    <m/>
    <m/>
    <m/>
    <m/>
    <m/>
    <m/>
    <m/>
    <m/>
    <m/>
    <m/>
    <n v="113"/>
    <s v="线下活动（地产）"/>
    <s v="进驻费"/>
    <s v="企业"/>
    <n v="321"/>
    <d v="2018-06-27T00:00:00"/>
    <d v="2018-06-27T00:00:00"/>
    <s v="山西转型综改示范区学府园区云茂广告中心"/>
    <m/>
    <m/>
    <m/>
  </r>
  <r>
    <x v="163"/>
    <s v="严玲"/>
    <x v="163"/>
    <s v=""/>
    <m/>
    <m/>
    <m/>
    <m/>
    <m/>
    <m/>
    <m/>
    <m/>
    <m/>
    <m/>
    <m/>
    <m/>
    <m/>
    <m/>
    <m/>
    <m/>
    <m/>
    <m/>
    <m/>
    <m/>
    <m/>
    <m/>
    <m/>
    <m/>
    <m/>
    <m/>
    <m/>
    <n v="110"/>
    <s v="线下活动（地产）"/>
    <s v="进驻餐点"/>
    <s v="下午茶"/>
    <n v="1724.9999999999998"/>
    <d v="2018-06-29T00:00:00"/>
    <d v="2018-06-29T00:00:00"/>
    <s v="北京切吧"/>
    <m/>
    <m/>
    <m/>
  </r>
  <r>
    <x v="163"/>
    <s v="严玲"/>
    <x v="163"/>
    <s v=""/>
    <m/>
    <m/>
    <m/>
    <m/>
    <m/>
    <m/>
    <m/>
    <m/>
    <m/>
    <m/>
    <m/>
    <m/>
    <m/>
    <m/>
    <m/>
    <m/>
    <m/>
    <m/>
    <m/>
    <m/>
    <m/>
    <m/>
    <m/>
    <m/>
    <m/>
    <m/>
    <m/>
    <n v="113"/>
    <s v="线下活动（地产）"/>
    <s v="进驻费"/>
    <s v="企业"/>
    <n v="321"/>
    <d v="2018-06-29T00:00:00"/>
    <d v="2018-06-29T00:00:00"/>
    <s v="山西转型综改示范区学府园区云茂广告中心"/>
    <m/>
    <m/>
    <m/>
  </r>
  <r>
    <x v="164"/>
    <s v="严玲"/>
    <x v="164"/>
    <s v="033294"/>
    <m/>
    <m/>
    <m/>
    <m/>
    <m/>
    <m/>
    <m/>
    <n v="0.17"/>
    <s v="否"/>
    <s v="是"/>
    <n v="12157.8"/>
    <m/>
    <m/>
    <m/>
    <m/>
    <m/>
    <m/>
    <m/>
    <m/>
    <m/>
    <m/>
    <m/>
    <m/>
    <s v="广告营销服务成本"/>
    <s v="地产销售-华南"/>
    <m/>
    <n v="0.29334884133333333"/>
    <n v="98"/>
    <s v="线下活动（地产）"/>
    <s v="案场活动"/>
    <s v="精致生活体验系列"/>
    <n v="8500"/>
    <d v="2018-06-23T00:00:00"/>
    <d v="2018-06-24T00:00:00"/>
    <s v="广州迪派文化传播有限公司"/>
    <m/>
    <s v="绵绵冰"/>
    <n v="3657.7999999999993"/>
  </r>
  <r>
    <x v="165"/>
    <s v="严玲"/>
    <x v="165"/>
    <s v="033059"/>
    <m/>
    <m/>
    <m/>
    <m/>
    <m/>
    <m/>
    <m/>
    <n v="0.17"/>
    <s v="否"/>
    <s v="是"/>
    <n v="14849.999999999998"/>
    <m/>
    <m/>
    <m/>
    <m/>
    <m/>
    <m/>
    <m/>
    <m/>
    <m/>
    <m/>
    <m/>
    <m/>
    <s v="广告营销服务成本"/>
    <s v="地产销售-华南"/>
    <m/>
    <n v="0.32798207999999995"/>
    <n v="98"/>
    <s v="线下活动（地产）"/>
    <s v="案场活动"/>
    <s v="精致生活体验系列"/>
    <n v="8049.9999999999991"/>
    <d v="2018-06-30T00:00:00"/>
    <d v="2018-06-30T00:00:00"/>
    <s v="北京切吧"/>
    <m/>
    <s v="广绣"/>
    <n v="713.49999999999818"/>
  </r>
  <r>
    <x v="165"/>
    <s v="严玲"/>
    <x v="165"/>
    <s v=""/>
    <m/>
    <m/>
    <m/>
    <m/>
    <m/>
    <m/>
    <m/>
    <m/>
    <m/>
    <m/>
    <m/>
    <m/>
    <m/>
    <m/>
    <m/>
    <m/>
    <m/>
    <m/>
    <m/>
    <m/>
    <m/>
    <m/>
    <m/>
    <m/>
    <m/>
    <m/>
    <m/>
    <n v="98"/>
    <s v="线下活动（地产）"/>
    <s v="案场活动"/>
    <s v="精致生活体验系列"/>
    <n v="4000"/>
    <d v="2018-06-30T00:00:00"/>
    <d v="2018-06-30T00:00:00"/>
    <s v="中山华际天创文化传媒有限公司"/>
    <m/>
    <s v="广绣"/>
    <m/>
  </r>
  <r>
    <x v="165"/>
    <s v="严玲"/>
    <x v="165"/>
    <s v=""/>
    <m/>
    <m/>
    <m/>
    <m/>
    <m/>
    <m/>
    <m/>
    <m/>
    <m/>
    <m/>
    <m/>
    <m/>
    <m/>
    <m/>
    <m/>
    <m/>
    <m/>
    <m/>
    <m/>
    <m/>
    <m/>
    <m/>
    <m/>
    <m/>
    <m/>
    <m/>
    <m/>
    <n v="126"/>
    <s v="线下活动（地产）"/>
    <s v="意向/渠道客户邀请"/>
    <s v="意向客户"/>
    <n v="2086.5"/>
    <d v="2018-06-30T00:00:00"/>
    <d v="2018-06-30T00:00:00"/>
    <s v="山西转型综改示范区学府园区云茂广告中心"/>
    <m/>
    <m/>
    <m/>
  </r>
  <r>
    <x v="166"/>
    <s v="郭西哲"/>
    <x v="166"/>
    <s v="032533"/>
    <m/>
    <m/>
    <m/>
    <m/>
    <m/>
    <m/>
    <m/>
    <n v="0.19"/>
    <s v="否"/>
    <s v="是"/>
    <n v="45166.799999999996"/>
    <m/>
    <m/>
    <m/>
    <m/>
    <m/>
    <m/>
    <m/>
    <m/>
    <m/>
    <m/>
    <m/>
    <m/>
    <s v="广告营销服务成本"/>
    <s v="地产销售-华北"/>
    <m/>
    <n v="0.36701557953103447"/>
    <n v="97"/>
    <s v="线下活动（地产）"/>
    <s v="案场活动"/>
    <s v="户外运动"/>
    <n v="12000"/>
    <d v="2018-04-21T00:00:00"/>
    <d v="2018-04-29T00:00:00"/>
    <s v="北京华安通用航空有限公司"/>
    <m/>
    <m/>
    <n v="5885.1999999999971"/>
  </r>
  <r>
    <x v="166"/>
    <s v="郭西哲"/>
    <x v="166"/>
    <s v=""/>
    <m/>
    <m/>
    <m/>
    <m/>
    <m/>
    <m/>
    <m/>
    <m/>
    <m/>
    <m/>
    <m/>
    <m/>
    <m/>
    <m/>
    <m/>
    <m/>
    <m/>
    <m/>
    <m/>
    <m/>
    <m/>
    <m/>
    <m/>
    <m/>
    <m/>
    <m/>
    <m/>
    <n v="59"/>
    <s v="商品采购"/>
    <s v="礼品"/>
    <s v="严选礼品"/>
    <n v="1601.6"/>
    <d v="2018-04-21T00:00:00"/>
    <d v="2018-04-29T00:00:00"/>
    <s v="严选凭票报销"/>
    <m/>
    <m/>
    <m/>
  </r>
  <r>
    <x v="166"/>
    <s v="郭西哲"/>
    <x v="166"/>
    <s v=""/>
    <m/>
    <m/>
    <m/>
    <m/>
    <m/>
    <m/>
    <m/>
    <m/>
    <m/>
    <m/>
    <m/>
    <m/>
    <m/>
    <m/>
    <m/>
    <m/>
    <m/>
    <m/>
    <m/>
    <m/>
    <m/>
    <m/>
    <m/>
    <m/>
    <m/>
    <m/>
    <m/>
    <n v="126"/>
    <s v="线下活动（地产）"/>
    <s v="意向/渠道客户邀请"/>
    <s v="意向客户"/>
    <n v="12840"/>
    <d v="2018-04-21T00:00:00"/>
    <d v="2018-04-21T00:00:00"/>
    <s v="山西转型综改示范区学府园区云茂广告中心"/>
    <m/>
    <m/>
    <m/>
  </r>
  <r>
    <x v="166"/>
    <s v="郭西哲"/>
    <x v="166"/>
    <s v=""/>
    <m/>
    <m/>
    <m/>
    <m/>
    <m/>
    <m/>
    <m/>
    <m/>
    <m/>
    <m/>
    <m/>
    <m/>
    <m/>
    <m/>
    <m/>
    <m/>
    <m/>
    <m/>
    <m/>
    <m/>
    <m/>
    <m/>
    <m/>
    <m/>
    <m/>
    <m/>
    <m/>
    <n v="126"/>
    <s v="线下活动（地产）"/>
    <s v="意向/渠道客户邀请"/>
    <s v="意向客户"/>
    <n v="12840"/>
    <d v="2018-04-28T00:00:00"/>
    <d v="2018-04-28T00:00:00"/>
    <s v="山西转型综改示范区学府园区云茂广告中心"/>
    <m/>
    <m/>
    <m/>
  </r>
  <r>
    <x v="167"/>
    <s v="严玲"/>
    <x v="167"/>
    <s v="033287、033315"/>
    <m/>
    <m/>
    <m/>
    <m/>
    <m/>
    <m/>
    <m/>
    <n v="0.17"/>
    <s v="否"/>
    <s v="是"/>
    <n v="16148.4"/>
    <m/>
    <m/>
    <m/>
    <m/>
    <m/>
    <m/>
    <m/>
    <m/>
    <m/>
    <m/>
    <m/>
    <m/>
    <s v="广告营销服务成本"/>
    <s v="地产销售-华南"/>
    <m/>
    <n v="0.29634404256410257"/>
    <n v="121"/>
    <s v="线下活动（地产）"/>
    <s v="看房团"/>
    <s v="大巴"/>
    <n v="799.24999999999989"/>
    <d v="2018-06-30T00:00:00"/>
    <d v="2018-06-30T00:00:00"/>
    <s v="北京切吧"/>
    <m/>
    <m/>
    <n v="5544.5499999999993"/>
  </r>
  <r>
    <x v="167"/>
    <s v="严玲"/>
    <x v="167"/>
    <s v=""/>
    <m/>
    <m/>
    <m/>
    <m/>
    <m/>
    <m/>
    <m/>
    <m/>
    <m/>
    <m/>
    <m/>
    <m/>
    <m/>
    <m/>
    <m/>
    <m/>
    <m/>
    <m/>
    <m/>
    <m/>
    <m/>
    <m/>
    <m/>
    <m/>
    <m/>
    <m/>
    <m/>
    <n v="126"/>
    <s v="线下活动（地产）"/>
    <s v="意向/渠道客户邀请"/>
    <s v="意向客户"/>
    <n v="642"/>
    <d v="2018-06-30T00:00:00"/>
    <d v="2018-06-30T00:00:00"/>
    <s v="山西转型综改示范区学府园区云茂广告中心"/>
    <m/>
    <m/>
    <m/>
  </r>
  <r>
    <x v="167"/>
    <s v="严玲"/>
    <x v="167"/>
    <s v=""/>
    <m/>
    <m/>
    <m/>
    <m/>
    <m/>
    <m/>
    <m/>
    <m/>
    <m/>
    <m/>
    <m/>
    <m/>
    <m/>
    <m/>
    <m/>
    <m/>
    <m/>
    <m/>
    <m/>
    <m/>
    <m/>
    <m/>
    <m/>
    <m/>
    <m/>
    <m/>
    <m/>
    <n v="120"/>
    <s v="线下活动（地产）"/>
    <s v="看房团"/>
    <s v="餐费"/>
    <n v="225"/>
    <d v="2018-06-30T00:00:00"/>
    <d v="2018-06-30T00:00:00"/>
    <s v="业务凭票报销"/>
    <m/>
    <m/>
    <m/>
  </r>
  <r>
    <x v="167"/>
    <s v="严玲"/>
    <x v="167"/>
    <s v=""/>
    <m/>
    <m/>
    <m/>
    <m/>
    <m/>
    <m/>
    <m/>
    <m/>
    <m/>
    <m/>
    <m/>
    <m/>
    <m/>
    <m/>
    <m/>
    <m/>
    <m/>
    <m/>
    <m/>
    <m/>
    <m/>
    <m/>
    <m/>
    <m/>
    <m/>
    <m/>
    <m/>
    <n v="122"/>
    <s v="线下活动（地产）"/>
    <s v="看房团"/>
    <s v="中巴"/>
    <n v="1223.5999999999999"/>
    <d v="2018-07-08T00:00:00"/>
    <d v="2018-07-08T00:00:00"/>
    <s v="北京切吧"/>
    <m/>
    <m/>
    <m/>
  </r>
  <r>
    <x v="167"/>
    <s v="严玲"/>
    <x v="167"/>
    <s v=""/>
    <m/>
    <m/>
    <m/>
    <m/>
    <m/>
    <m/>
    <m/>
    <m/>
    <m/>
    <m/>
    <m/>
    <m/>
    <m/>
    <m/>
    <m/>
    <m/>
    <m/>
    <m/>
    <m/>
    <m/>
    <m/>
    <m/>
    <m/>
    <m/>
    <m/>
    <m/>
    <m/>
    <n v="126"/>
    <s v="线下活动（地产）"/>
    <s v="意向/渠道客户邀请"/>
    <s v="意向客户"/>
    <n v="1498"/>
    <d v="2018-07-08T00:00:00"/>
    <d v="2018-07-08T00:00:00"/>
    <s v="山西转型综改示范区学府园区云茂广告中心"/>
    <m/>
    <m/>
    <m/>
  </r>
  <r>
    <x v="167"/>
    <s v="严玲"/>
    <x v="167"/>
    <s v=""/>
    <m/>
    <m/>
    <m/>
    <m/>
    <m/>
    <m/>
    <m/>
    <m/>
    <m/>
    <m/>
    <m/>
    <m/>
    <m/>
    <m/>
    <m/>
    <m/>
    <m/>
    <m/>
    <m/>
    <m/>
    <m/>
    <m/>
    <m/>
    <m/>
    <m/>
    <m/>
    <m/>
    <n v="10"/>
    <s v="户外投放（地产）"/>
    <s v="LED投放"/>
    <m/>
    <n v="6216"/>
    <d v="2018-07-08T00:00:00"/>
    <d v="2018-07-08T00:00:00"/>
    <s v="广州播了么传媒科技有限公司"/>
    <m/>
    <m/>
    <m/>
  </r>
  <r>
    <x v="168"/>
    <s v="严玲"/>
    <x v="168"/>
    <s v="033537"/>
    <m/>
    <m/>
    <m/>
    <m/>
    <m/>
    <m/>
    <m/>
    <n v="0.2"/>
    <s v="否"/>
    <s v="是"/>
    <n v="4290.7"/>
    <m/>
    <m/>
    <m/>
    <m/>
    <m/>
    <m/>
    <m/>
    <m/>
    <m/>
    <m/>
    <m/>
    <m/>
    <s v="广告营销服务成本"/>
    <s v="地产销售-华南"/>
    <m/>
    <n v="0.2803264516363636"/>
    <n v="121"/>
    <s v="线下活动（地产）"/>
    <s v="看房团"/>
    <s v="大巴"/>
    <n v="541.65"/>
    <d v="2018-06-30T00:00:00"/>
    <d v="2018-06-30T00:00:00"/>
    <s v="北京切吧"/>
    <m/>
    <m/>
    <n v="2337.6"/>
  </r>
  <r>
    <x v="168"/>
    <s v="严玲"/>
    <x v="168"/>
    <s v=""/>
    <m/>
    <m/>
    <m/>
    <m/>
    <m/>
    <m/>
    <m/>
    <m/>
    <m/>
    <m/>
    <m/>
    <m/>
    <m/>
    <m/>
    <m/>
    <m/>
    <m/>
    <m/>
    <m/>
    <m/>
    <m/>
    <m/>
    <m/>
    <m/>
    <m/>
    <m/>
    <m/>
    <n v="126"/>
    <s v="线下活动（地产）"/>
    <s v="意向/渠道客户邀请"/>
    <s v="意向客户"/>
    <n v="893.45"/>
    <d v="2018-06-30T00:00:00"/>
    <d v="2018-06-30T00:00:00"/>
    <s v="山西转型综改示范区学府园区云茂广告中心"/>
    <m/>
    <m/>
    <m/>
  </r>
  <r>
    <x v="168"/>
    <s v="严玲"/>
    <x v="168"/>
    <s v=""/>
    <m/>
    <m/>
    <m/>
    <m/>
    <m/>
    <m/>
    <m/>
    <m/>
    <m/>
    <m/>
    <m/>
    <m/>
    <m/>
    <m/>
    <m/>
    <m/>
    <m/>
    <m/>
    <m/>
    <m/>
    <m/>
    <m/>
    <m/>
    <m/>
    <m/>
    <m/>
    <m/>
    <n v="10"/>
    <s v="户外投放（地产）"/>
    <s v="LED投放"/>
    <m/>
    <n v="518"/>
    <d v="2018-08-04T00:00:00"/>
    <d v="2018-08-10T00:00:00"/>
    <s v="广州播了么传媒科技有限公司"/>
    <m/>
    <m/>
    <m/>
  </r>
  <r>
    <x v="169"/>
    <s v="严玲"/>
    <x v="169"/>
    <s v="033461"/>
    <m/>
    <m/>
    <m/>
    <m/>
    <m/>
    <m/>
    <m/>
    <n v="0.2"/>
    <s v="否"/>
    <s v="是"/>
    <n v="7925"/>
    <m/>
    <m/>
    <m/>
    <m/>
    <m/>
    <m/>
    <m/>
    <m/>
    <m/>
    <m/>
    <m/>
    <m/>
    <s v="广告营销服务成本"/>
    <s v="地产销售-华南"/>
    <m/>
    <n v="0.32237745810818563"/>
    <n v="116"/>
    <s v="线下活动（地产）"/>
    <s v="进驻费"/>
    <s v="社区"/>
    <n v="1468.8"/>
    <d v="2018-06-30T00:00:00"/>
    <d v="2018-06-30T00:00:00"/>
    <s v="广州迪派文化传播有限公司"/>
    <m/>
    <m/>
    <n v="2179.25"/>
  </r>
  <r>
    <x v="169"/>
    <s v="严玲"/>
    <x v="169"/>
    <s v=""/>
    <m/>
    <m/>
    <m/>
    <m/>
    <m/>
    <m/>
    <m/>
    <m/>
    <m/>
    <m/>
    <m/>
    <m/>
    <m/>
    <m/>
    <m/>
    <m/>
    <m/>
    <m/>
    <m/>
    <m/>
    <m/>
    <m/>
    <m/>
    <m/>
    <m/>
    <m/>
    <m/>
    <n v="121"/>
    <s v="线下活动（地产）"/>
    <s v="看房团"/>
    <s v="大巴"/>
    <n v="1601.9499999999998"/>
    <d v="2018-06-30T00:00:00"/>
    <d v="2018-06-30T00:00:00"/>
    <s v="北京切吧"/>
    <m/>
    <m/>
    <m/>
  </r>
  <r>
    <x v="169"/>
    <s v="严玲"/>
    <x v="169"/>
    <s v=""/>
    <m/>
    <m/>
    <m/>
    <m/>
    <m/>
    <m/>
    <m/>
    <m/>
    <m/>
    <m/>
    <m/>
    <m/>
    <m/>
    <m/>
    <m/>
    <m/>
    <m/>
    <m/>
    <m/>
    <m/>
    <m/>
    <m/>
    <m/>
    <m/>
    <m/>
    <m/>
    <m/>
    <n v="126"/>
    <s v="线下活动（地产）"/>
    <s v="意向/渠道客户邀请"/>
    <s v="意向客户"/>
    <n v="2675"/>
    <d v="2018-06-30T00:00:00"/>
    <d v="2018-06-30T00:00:00"/>
    <s v="山西转型综改示范区学府园区云茂广告中心"/>
    <m/>
    <m/>
    <m/>
  </r>
  <r>
    <x v="170"/>
    <s v="郭西哲"/>
    <x v="170"/>
    <s v="031441"/>
    <m/>
    <m/>
    <m/>
    <m/>
    <m/>
    <m/>
    <m/>
    <n v="0.19"/>
    <s v="否"/>
    <s v="是"/>
    <n v="10560"/>
    <m/>
    <m/>
    <m/>
    <m/>
    <m/>
    <m/>
    <m/>
    <m/>
    <m/>
    <m/>
    <m/>
    <m/>
    <s v="广告营销服务成本"/>
    <s v="地产销售-华北"/>
    <m/>
    <n v="0.38328212444444443"/>
    <n v="74"/>
    <s v="线上传播（地产）"/>
    <s v="UV"/>
    <m/>
    <n v="220.00000000000003"/>
    <d v="2018-01-01T00:00:00"/>
    <d v="2018-02-28T00:00:00"/>
    <s v="渠道电开"/>
    <m/>
    <m/>
    <n v="10340"/>
  </r>
  <r>
    <x v="171"/>
    <s v="胡艳莉"/>
    <x v="171"/>
    <s v="031509"/>
    <m/>
    <m/>
    <m/>
    <m/>
    <m/>
    <m/>
    <m/>
    <n v="0.18"/>
    <s v="否"/>
    <s v="是"/>
    <n v="6600.0000000000009"/>
    <m/>
    <m/>
    <m/>
    <m/>
    <m/>
    <m/>
    <m/>
    <m/>
    <m/>
    <m/>
    <m/>
    <m/>
    <s v="广告营销服务成本"/>
    <s v="地产销售-家居"/>
    <m/>
    <n v="0.23089047619047617"/>
    <n v="74"/>
    <s v="线上传播（地产）"/>
    <s v="UV"/>
    <m/>
    <n v="6380.0000000000009"/>
    <d v="2018-01-16T00:00:00"/>
    <d v="2018-01-26T00:00:00"/>
    <s v="渠道电开"/>
    <m/>
    <m/>
    <n v="220"/>
  </r>
  <r>
    <x v="172"/>
    <s v="胡艳莉"/>
    <x v="172"/>
    <s v="031991"/>
    <m/>
    <m/>
    <m/>
    <m/>
    <m/>
    <m/>
    <m/>
    <n v="0.18"/>
    <s v="否"/>
    <s v="是"/>
    <n v="2530"/>
    <m/>
    <m/>
    <m/>
    <m/>
    <m/>
    <m/>
    <m/>
    <m/>
    <m/>
    <m/>
    <m/>
    <m/>
    <s v="广告营销服务成本"/>
    <s v="地产销售-家居"/>
    <m/>
    <n v="0.22742680000000001"/>
    <n v="74"/>
    <s v="线上传播（地产）"/>
    <s v="UV"/>
    <m/>
    <n v="1782.0000000000002"/>
    <d v="2018-03-14T00:00:00"/>
    <d v="2018-03-16T00:00:00"/>
    <s v="渠道电开"/>
    <m/>
    <m/>
    <n v="747.99999999999977"/>
  </r>
  <r>
    <x v="173"/>
    <s v="胡艳莉"/>
    <x v="173"/>
    <s v="031962"/>
    <m/>
    <m/>
    <m/>
    <m/>
    <m/>
    <m/>
    <m/>
    <n v="0.19"/>
    <s v="否"/>
    <s v="是"/>
    <n v="161"/>
    <m/>
    <m/>
    <m/>
    <m/>
    <m/>
    <m/>
    <m/>
    <m/>
    <m/>
    <m/>
    <m/>
    <m/>
    <s v="广告营销服务成本"/>
    <s v="地产销售-家居"/>
    <m/>
    <n v="0.22752543361781072"/>
    <n v="74"/>
    <s v="线上传播（地产）"/>
    <s v="UV"/>
    <m/>
    <n v="61.600000000000009"/>
    <d v="2018-03-01T00:00:00"/>
    <d v="2018-03-31T00:00:00"/>
    <s v="渠道电开"/>
    <m/>
    <m/>
    <n v="99.399999999999991"/>
  </r>
  <r>
    <x v="174"/>
    <s v="郭西哲"/>
    <x v="174"/>
    <s v="032020"/>
    <m/>
    <m/>
    <m/>
    <m/>
    <m/>
    <m/>
    <m/>
    <n v="0.19"/>
    <s v="否"/>
    <s v="是"/>
    <n v="12423"/>
    <m/>
    <m/>
    <m/>
    <m/>
    <m/>
    <m/>
    <m/>
    <m/>
    <m/>
    <m/>
    <m/>
    <m/>
    <s v="广告营销服务成本"/>
    <s v="地产销售-华北"/>
    <m/>
    <n v="0.34354270425396821"/>
    <n v="73"/>
    <s v="线上传播（地产）"/>
    <s v="渠道电开"/>
    <s v="回访"/>
    <n v="880.00000000000011"/>
    <d v="2018-03-01T00:00:00"/>
    <d v="2018-04-30T00:00:00"/>
    <s v="渠道电开"/>
    <m/>
    <m/>
    <n v="11543"/>
  </r>
  <r>
    <x v="175"/>
    <s v="郭西哲"/>
    <x v="175"/>
    <s v="031998"/>
    <m/>
    <m/>
    <m/>
    <m/>
    <m/>
    <m/>
    <m/>
    <n v="0.18"/>
    <s v="否"/>
    <s v="是"/>
    <n v="9087"/>
    <m/>
    <m/>
    <m/>
    <m/>
    <m/>
    <m/>
    <m/>
    <m/>
    <m/>
    <m/>
    <m/>
    <m/>
    <s v="广告营销服务成本"/>
    <s v="地产销售-华北"/>
    <m/>
    <n v="0.34494979200000009"/>
    <n v="73"/>
    <s v="线上传播（地产）"/>
    <s v="渠道电开"/>
    <s v="回访"/>
    <n v="462.00000000000006"/>
    <d v="2018-03-01T00:00:00"/>
    <d v="2018-04-30T00:00:00"/>
    <s v="渠道电开"/>
    <m/>
    <m/>
    <n v="8625"/>
  </r>
  <r>
    <x v="176"/>
    <s v="郭西哲"/>
    <x v="176"/>
    <s v="032511"/>
    <m/>
    <m/>
    <m/>
    <m/>
    <m/>
    <m/>
    <m/>
    <n v="0.18"/>
    <s v="否"/>
    <s v="是"/>
    <n v="34059"/>
    <m/>
    <m/>
    <m/>
    <m/>
    <m/>
    <m/>
    <m/>
    <m/>
    <m/>
    <m/>
    <m/>
    <m/>
    <s v="广告营销服务成本"/>
    <s v="地产销售-华北"/>
    <m/>
    <n v="0.39569895322751319"/>
    <n v="59"/>
    <s v="商品采购"/>
    <s v="礼品"/>
    <s v="严选礼品"/>
    <n v="12618.375"/>
    <d v="2018-04-01T00:00:00"/>
    <d v="2018-04-01T00:00:00"/>
    <s v="严选凭票报销"/>
    <m/>
    <m/>
    <n v="3870.625"/>
  </r>
  <r>
    <x v="176"/>
    <s v="郭西哲"/>
    <x v="176"/>
    <s v=""/>
    <m/>
    <m/>
    <m/>
    <m/>
    <m/>
    <m/>
    <m/>
    <m/>
    <m/>
    <m/>
    <m/>
    <m/>
    <m/>
    <m/>
    <m/>
    <m/>
    <m/>
    <m/>
    <m/>
    <m/>
    <m/>
    <m/>
    <m/>
    <m/>
    <m/>
    <m/>
    <m/>
    <n v="126"/>
    <s v="线下活动（地产）"/>
    <s v="意向/渠道客户邀请"/>
    <s v="意向客户"/>
    <n v="8025.0000000000009"/>
    <d v="2018-05-01T00:00:00"/>
    <d v="2018-05-01T00:00:00"/>
    <s v="山西转型综改示范区学府园区云茂广告中心"/>
    <m/>
    <m/>
    <m/>
  </r>
  <r>
    <x v="176"/>
    <s v="郭西哲"/>
    <x v="176"/>
    <s v=""/>
    <m/>
    <m/>
    <m/>
    <m/>
    <m/>
    <m/>
    <m/>
    <m/>
    <m/>
    <m/>
    <m/>
    <m/>
    <m/>
    <m/>
    <m/>
    <m/>
    <m/>
    <m/>
    <m/>
    <m/>
    <m/>
    <m/>
    <m/>
    <m/>
    <m/>
    <m/>
    <m/>
    <n v="101"/>
    <s v="线下活动（地产）"/>
    <s v="案场活动"/>
    <s v="绿植花艺"/>
    <n v="9545"/>
    <d v="2018-05-01T00:00:00"/>
    <d v="2018-05-01T00:00:00"/>
    <s v="北京切吧"/>
    <m/>
    <m/>
    <m/>
  </r>
  <r>
    <x v="177"/>
    <s v="郭西哲"/>
    <x v="177"/>
    <s v="032080"/>
    <m/>
    <m/>
    <m/>
    <m/>
    <m/>
    <m/>
    <m/>
    <n v="0.19"/>
    <s v="否"/>
    <s v="是"/>
    <n v="15959"/>
    <m/>
    <m/>
    <m/>
    <m/>
    <m/>
    <m/>
    <m/>
    <m/>
    <m/>
    <m/>
    <m/>
    <m/>
    <s v="广告营销服务成本"/>
    <s v="地产销售-华北"/>
    <m/>
    <n v="0.33829756850793652"/>
    <n v="73"/>
    <s v="线上传播（地产）"/>
    <s v="渠道电开"/>
    <s v="回访"/>
    <n v="1584.0000000000002"/>
    <d v="2018-03-01T00:00:00"/>
    <d v="2018-04-30T00:00:00"/>
    <s v="渠道电开"/>
    <m/>
    <m/>
    <n v="14375"/>
  </r>
  <r>
    <x v="178"/>
    <s v="郭西哲"/>
    <x v="178"/>
    <s v="032146"/>
    <m/>
    <m/>
    <m/>
    <m/>
    <m/>
    <m/>
    <m/>
    <n v="0.19"/>
    <s v="否"/>
    <s v="是"/>
    <n v="1540.0000000000002"/>
    <m/>
    <m/>
    <m/>
    <m/>
    <m/>
    <m/>
    <m/>
    <m/>
    <m/>
    <m/>
    <m/>
    <m/>
    <s v="广告营销服务成本"/>
    <s v="地产销售-华北"/>
    <m/>
    <n v="0.3612244444444444"/>
    <n v="73"/>
    <s v="线上传播（地产）"/>
    <s v="渠道电开"/>
    <s v="回访"/>
    <n v="176"/>
    <d v="2018-03-01T00:00:00"/>
    <d v="2018-04-30T00:00:00"/>
    <s v="渠道电开"/>
    <m/>
    <m/>
    <n v="1364.0000000000002"/>
  </r>
  <r>
    <x v="179"/>
    <s v="胡艳莉"/>
    <x v="179"/>
    <s v="032515"/>
    <m/>
    <m/>
    <m/>
    <m/>
    <m/>
    <m/>
    <m/>
    <n v="0.19"/>
    <s v="否"/>
    <s v="是"/>
    <n v="1551.0000000000002"/>
    <m/>
    <m/>
    <m/>
    <m/>
    <m/>
    <m/>
    <m/>
    <m/>
    <m/>
    <m/>
    <m/>
    <m/>
    <s v="广告营销服务成本"/>
    <s v="地产销售-家居"/>
    <m/>
    <n v="0.23853552842105269"/>
    <n v="74"/>
    <s v="线上传播（地产）"/>
    <s v="UV"/>
    <m/>
    <n v="940"/>
    <d v="2018-04-01T00:00:00"/>
    <d v="2018-06-30T00:00:00"/>
    <s v="渠道电开"/>
    <m/>
    <m/>
    <n v="611.00000000000023"/>
  </r>
  <r>
    <x v="180"/>
    <s v="胡艳莉"/>
    <x v="180"/>
    <s v="032600"/>
    <m/>
    <m/>
    <m/>
    <m/>
    <m/>
    <m/>
    <m/>
    <n v="0.19"/>
    <s v="否"/>
    <s v="是"/>
    <n v="1326.6000000000001"/>
    <m/>
    <m/>
    <m/>
    <m/>
    <m/>
    <m/>
    <m/>
    <m/>
    <m/>
    <m/>
    <m/>
    <m/>
    <s v="广告营销服务成本"/>
    <s v="地产销售-家居"/>
    <m/>
    <n v="0.23278442536585361"/>
    <n v="74"/>
    <s v="线上传播（地产）"/>
    <s v="UV"/>
    <m/>
    <n v="792.00000000000011"/>
    <d v="2018-04-01T00:00:00"/>
    <d v="2018-05-31T00:00:00"/>
    <s v="渠道电开"/>
    <m/>
    <m/>
    <n v="534.6"/>
  </r>
  <r>
    <x v="181"/>
    <s v="胡艳莉"/>
    <x v="181"/>
    <s v="032601"/>
    <m/>
    <m/>
    <m/>
    <m/>
    <m/>
    <m/>
    <m/>
    <n v="0.19"/>
    <s v="否"/>
    <s v="是"/>
    <n v="719.40000000000009"/>
    <m/>
    <m/>
    <m/>
    <m/>
    <m/>
    <m/>
    <m/>
    <m/>
    <m/>
    <m/>
    <m/>
    <m/>
    <s v="广告营销服务成本"/>
    <s v="地产销售-家居"/>
    <m/>
    <n v="0.23455327916666666"/>
    <n v="74"/>
    <s v="线上传播（地产）"/>
    <s v="UV"/>
    <m/>
    <n v="431.64"/>
    <d v="2018-04-01T00:00:00"/>
    <d v="2018-04-30T00:00:00"/>
    <s v="渠道电开"/>
    <m/>
    <m/>
    <n v="287.7600000000001"/>
  </r>
  <r>
    <x v="182"/>
    <s v="胡艳莉"/>
    <x v="182"/>
    <s v="032695"/>
    <m/>
    <m/>
    <m/>
    <m/>
    <m/>
    <m/>
    <m/>
    <n v="0.18"/>
    <s v="否"/>
    <s v="是"/>
    <n v="25977.777777777777"/>
    <m/>
    <m/>
    <m/>
    <m/>
    <m/>
    <m/>
    <m/>
    <m/>
    <m/>
    <m/>
    <m/>
    <m/>
    <s v="广告营销服务成本"/>
    <s v="地产销售-家居"/>
    <m/>
    <n v="0.25123502000000003"/>
    <n v="74"/>
    <s v="线上传播（地产）"/>
    <s v="UV"/>
    <m/>
    <n v="25977.777777777777"/>
    <d v="2018-04-01T00:00:00"/>
    <d v="2018-05-31T00:00:00"/>
    <s v="渠道电开"/>
    <m/>
    <m/>
    <n v="0"/>
  </r>
  <r>
    <x v="183"/>
    <s v="胡艳莉"/>
    <x v="183"/>
    <s v="032781"/>
    <m/>
    <m/>
    <m/>
    <m/>
    <m/>
    <m/>
    <m/>
    <n v="0.16"/>
    <s v="否"/>
    <s v="是"/>
    <n v="1042.2222222222222"/>
    <m/>
    <m/>
    <m/>
    <m/>
    <m/>
    <m/>
    <m/>
    <m/>
    <m/>
    <m/>
    <m/>
    <m/>
    <s v="广告营销服务成本"/>
    <s v="地产销售-家居"/>
    <m/>
    <n v="0.19591091360000001"/>
    <n v="74"/>
    <s v="线上传播（地产）"/>
    <s v="UV"/>
    <m/>
    <n v="88.8888888888889"/>
    <d v="2018-05-05T00:00:00"/>
    <d v="2018-07-31T00:00:00"/>
    <s v="渠道电开"/>
    <m/>
    <m/>
    <n v="0"/>
  </r>
  <r>
    <x v="183"/>
    <s v="胡艳莉"/>
    <x v="183"/>
    <m/>
    <m/>
    <m/>
    <m/>
    <m/>
    <m/>
    <m/>
    <m/>
    <m/>
    <m/>
    <m/>
    <m/>
    <m/>
    <m/>
    <m/>
    <m/>
    <m/>
    <m/>
    <m/>
    <m/>
    <m/>
    <m/>
    <m/>
    <m/>
    <m/>
    <m/>
    <m/>
    <m/>
    <n v="76"/>
    <s v="线上传播（地产）"/>
    <s v="程序安装"/>
    <m/>
    <n v="953.33333333333326"/>
    <d v="2018-05-05T00:00:00"/>
    <d v="2018-07-31T00:00:00"/>
    <s v="渠道电开"/>
    <m/>
    <m/>
    <m/>
  </r>
  <r>
    <x v="184"/>
    <s v="胡艳莉"/>
    <x v="184"/>
    <s v="032057"/>
    <m/>
    <m/>
    <m/>
    <m/>
    <m/>
    <m/>
    <m/>
    <n v="0.19"/>
    <s v="否"/>
    <s v="是"/>
    <n v="42783"/>
    <m/>
    <m/>
    <m/>
    <m/>
    <m/>
    <m/>
    <m/>
    <m/>
    <m/>
    <m/>
    <m/>
    <m/>
    <s v="广告营销服务成本"/>
    <s v="地产销售-家居"/>
    <m/>
    <n v="0.3731054136111111"/>
    <n v="74"/>
    <s v="线上传播（地产）"/>
    <s v="UV"/>
    <m/>
    <n v="8299"/>
    <d v="2018-05-18T00:00:00"/>
    <d v="2018-06-30T00:00:00"/>
    <s v="渠道电开"/>
    <m/>
    <m/>
    <n v="34484"/>
  </r>
  <r>
    <x v="185"/>
    <s v="胡艳莉"/>
    <x v="185"/>
    <s v="032501"/>
    <m/>
    <m/>
    <m/>
    <m/>
    <m/>
    <m/>
    <m/>
    <n v="0.19"/>
    <s v="否"/>
    <s v="是"/>
    <n v="1616.8999999999999"/>
    <m/>
    <m/>
    <m/>
    <m/>
    <m/>
    <m/>
    <m/>
    <m/>
    <m/>
    <m/>
    <m/>
    <m/>
    <s v="广告营销服务成本"/>
    <s v="地产销售-家居"/>
    <m/>
    <n v="0.22981365942622958"/>
    <n v="74"/>
    <s v="线上传播（地产）"/>
    <s v="UV"/>
    <m/>
    <n v="512"/>
    <d v="2018-05-11T00:00:00"/>
    <d v="2018-06-26T00:00:00"/>
    <s v="渠道电开"/>
    <m/>
    <m/>
    <n v="210.89999999999986"/>
  </r>
  <r>
    <x v="185"/>
    <s v="胡艳莉"/>
    <x v="185"/>
    <m/>
    <m/>
    <m/>
    <m/>
    <m/>
    <m/>
    <m/>
    <m/>
    <m/>
    <m/>
    <m/>
    <m/>
    <m/>
    <m/>
    <m/>
    <m/>
    <m/>
    <m/>
    <m/>
    <m/>
    <m/>
    <m/>
    <m/>
    <m/>
    <m/>
    <m/>
    <m/>
    <m/>
    <n v="74"/>
    <s v="线上传播（地产）"/>
    <s v="UV"/>
    <m/>
    <n v="894"/>
    <d v="2018-05-11T00:00:00"/>
    <d v="2018-06-26T00:00:00"/>
    <s v="渠道电开"/>
    <m/>
    <m/>
    <m/>
  </r>
  <r>
    <x v="186"/>
    <s v="郭西哲"/>
    <x v="186"/>
    <s v="032590、032603"/>
    <m/>
    <m/>
    <m/>
    <m/>
    <m/>
    <m/>
    <m/>
    <n v="0.19"/>
    <s v="否"/>
    <s v="是"/>
    <n v="108560"/>
    <m/>
    <m/>
    <m/>
    <m/>
    <m/>
    <m/>
    <m/>
    <m/>
    <m/>
    <m/>
    <m/>
    <m/>
    <s v="广告营销服务成本"/>
    <s v="地产销售-华北"/>
    <m/>
    <n v="0.44452135824631056"/>
    <n v="21"/>
    <s v="明星/嘉宾邀请"/>
    <s v="嘉宾邀请"/>
    <m/>
    <n v="82390"/>
    <d v="2018-04-21T00:00:00"/>
    <d v="2018-04-21T00:00:00"/>
    <s v="山西转型综改示范区学府园区云茂广告中心"/>
    <m/>
    <m/>
    <n v="10862"/>
  </r>
  <r>
    <x v="186"/>
    <s v="郭西哲"/>
    <x v="186"/>
    <s v=""/>
    <m/>
    <m/>
    <m/>
    <m/>
    <m/>
    <m/>
    <m/>
    <m/>
    <m/>
    <m/>
    <m/>
    <m/>
    <m/>
    <m/>
    <m/>
    <m/>
    <m/>
    <m/>
    <m/>
    <m/>
    <m/>
    <m/>
    <m/>
    <m/>
    <m/>
    <m/>
    <m/>
    <n v="123"/>
    <s v="线下活动（地产）"/>
    <s v="媒体车马费"/>
    <m/>
    <n v="11128"/>
    <d v="2018-04-21T00:00:00"/>
    <d v="2018-04-21T00:00:00"/>
    <s v="山西转型综改示范区学府园区云茂广告中心"/>
    <m/>
    <m/>
    <m/>
  </r>
  <r>
    <x v="186"/>
    <s v="郭西哲"/>
    <x v="186"/>
    <s v=""/>
    <m/>
    <m/>
    <m/>
    <m/>
    <m/>
    <m/>
    <m/>
    <m/>
    <m/>
    <m/>
    <m/>
    <m/>
    <m/>
    <m/>
    <m/>
    <m/>
    <m/>
    <m/>
    <m/>
    <m/>
    <m/>
    <m/>
    <m/>
    <m/>
    <m/>
    <m/>
    <m/>
    <n v="100"/>
    <s v="线下活动（地产）"/>
    <s v="案场活动"/>
    <s v="论坛"/>
    <n v="4180"/>
    <d v="2018-04-21T00:00:00"/>
    <d v="2018-04-21T00:00:00"/>
    <s v="北京切吧"/>
    <m/>
    <m/>
    <m/>
  </r>
  <r>
    <x v="187"/>
    <s v="胡艳莉"/>
    <x v="187"/>
    <s v="033337"/>
    <m/>
    <m/>
    <m/>
    <m/>
    <m/>
    <m/>
    <m/>
    <n v="0.19"/>
    <s v="否"/>
    <s v="是"/>
    <n v="1554.3000000000002"/>
    <m/>
    <m/>
    <m/>
    <m/>
    <m/>
    <m/>
    <m/>
    <m/>
    <m/>
    <m/>
    <m/>
    <m/>
    <s v="广告营销服务成本"/>
    <s v="地产销售-家居"/>
    <m/>
    <n v="0.26093756975609761"/>
    <n v="74"/>
    <s v="线上传播（地产）"/>
    <s v="UV"/>
    <m/>
    <n v="1005.3333333333333"/>
    <d v="2018-05-01T00:00:00"/>
    <d v="2018-06-30T00:00:00"/>
    <s v="渠道电开"/>
    <m/>
    <m/>
    <n v="548.96666666666692"/>
  </r>
  <r>
    <x v="188"/>
    <s v="胡艳莉"/>
    <x v="188"/>
    <s v="033308"/>
    <m/>
    <m/>
    <m/>
    <m/>
    <m/>
    <m/>
    <m/>
    <n v="0.19"/>
    <s v="否"/>
    <s v="是"/>
    <n v="71510"/>
    <m/>
    <m/>
    <m/>
    <m/>
    <m/>
    <m/>
    <m/>
    <m/>
    <m/>
    <m/>
    <m/>
    <m/>
    <s v="广告营销服务成本"/>
    <s v="地产销售-家居"/>
    <m/>
    <n v="0.28728682206085115"/>
    <n v="74"/>
    <s v="线上传播（地产）"/>
    <s v="UV"/>
    <m/>
    <n v="8311.1111111111113"/>
    <d v="2018-06-11T00:00:00"/>
    <d v="2018-06-18T00:00:00"/>
    <s v="渠道电开"/>
    <m/>
    <m/>
    <n v="5032.222222222219"/>
  </r>
  <r>
    <x v="188"/>
    <s v="胡艳莉"/>
    <x v="188"/>
    <m/>
    <m/>
    <m/>
    <m/>
    <m/>
    <m/>
    <m/>
    <m/>
    <m/>
    <m/>
    <m/>
    <m/>
    <m/>
    <m/>
    <m/>
    <m/>
    <m/>
    <m/>
    <m/>
    <m/>
    <m/>
    <m/>
    <m/>
    <m/>
    <m/>
    <m/>
    <m/>
    <m/>
    <n v="73"/>
    <s v="线上传播（地产）"/>
    <s v="渠道电开"/>
    <s v="回访"/>
    <n v="58166.666666666664"/>
    <d v="2018-06-11T00:00:00"/>
    <d v="2018-06-18T00:00:00"/>
    <s v="渠道电开"/>
    <m/>
    <m/>
    <m/>
  </r>
  <r>
    <x v="189"/>
    <s v="郭西哲"/>
    <x v="189"/>
    <s v="033787"/>
    <m/>
    <m/>
    <m/>
    <m/>
    <m/>
    <m/>
    <m/>
    <n v="0.17"/>
    <s v="否"/>
    <s v="是"/>
    <n v="11265"/>
    <m/>
    <m/>
    <m/>
    <m/>
    <m/>
    <m/>
    <m/>
    <m/>
    <m/>
    <m/>
    <m/>
    <m/>
    <s v="广告营销服务成本"/>
    <s v="地产销售-华北"/>
    <m/>
    <n v="0.35898771600000007"/>
    <n v="73"/>
    <s v="线上传播（地产）"/>
    <s v="渠道电开"/>
    <s v="回访"/>
    <n v="2640"/>
    <d v="2018-07-01T00:00:00"/>
    <d v="2018-07-31T00:00:00"/>
    <s v="渠道电开"/>
    <m/>
    <m/>
    <n v="8625"/>
  </r>
  <r>
    <x v="190"/>
    <s v="郭西哲"/>
    <x v="190"/>
    <s v="033690"/>
    <m/>
    <m/>
    <m/>
    <m/>
    <m/>
    <m/>
    <m/>
    <n v="0.19"/>
    <s v="否"/>
    <s v="是"/>
    <n v="10520"/>
    <m/>
    <m/>
    <m/>
    <m/>
    <m/>
    <m/>
    <m/>
    <m/>
    <m/>
    <m/>
    <m/>
    <m/>
    <s v="广告营销服务成本"/>
    <s v="地产销售-华北"/>
    <m/>
    <n v="0.37870515885714284"/>
    <n v="73"/>
    <s v="线上传播（地产）"/>
    <s v="渠道电开"/>
    <s v="回访"/>
    <n v="1320"/>
    <d v="2018-07-01T00:00:00"/>
    <d v="2018-07-31T00:00:00"/>
    <s v="渠道电开"/>
    <m/>
    <m/>
    <n v="9200"/>
  </r>
  <r>
    <x v="191"/>
    <s v="梁文汇"/>
    <x v="191"/>
    <s v="033624"/>
    <m/>
    <m/>
    <m/>
    <m/>
    <m/>
    <m/>
    <m/>
    <n v="0.17"/>
    <s v="否"/>
    <s v="是"/>
    <n v="16895"/>
    <m/>
    <m/>
    <m/>
    <m/>
    <m/>
    <m/>
    <m/>
    <m/>
    <m/>
    <m/>
    <m/>
    <m/>
    <s v="广告营销服务成本"/>
    <s v="地产销售-华东"/>
    <m/>
    <n v="0.3238575022222222"/>
    <n v="73"/>
    <s v="线上传播（地产）"/>
    <s v="渠道电开"/>
    <s v="回访"/>
    <n v="9000"/>
    <d v="2018-07-09T00:00:00"/>
    <d v="2018-07-31T00:00:00"/>
    <s v="渠道电开"/>
    <m/>
    <m/>
    <n v="1050"/>
  </r>
  <r>
    <x v="191"/>
    <s v="梁文汇"/>
    <x v="191"/>
    <m/>
    <m/>
    <m/>
    <m/>
    <m/>
    <m/>
    <m/>
    <m/>
    <m/>
    <m/>
    <m/>
    <m/>
    <m/>
    <m/>
    <m/>
    <m/>
    <m/>
    <m/>
    <m/>
    <m/>
    <m/>
    <m/>
    <m/>
    <m/>
    <s v="广告营销服务成本"/>
    <s v="地产销售-华东"/>
    <m/>
    <n v="0.3238575022222222"/>
    <n v="126"/>
    <s v="线下活动（地产）"/>
    <s v="意向/渠道客户邀请"/>
    <s v="意向客户"/>
    <n v="5350"/>
    <d v="2018-07-21T00:00:00"/>
    <d v="2018-07-21T00:00:00"/>
    <s v="山西转型综改示范区学府园区云茂广告中心"/>
    <m/>
    <m/>
    <m/>
  </r>
  <r>
    <x v="191"/>
    <s v="梁文汇"/>
    <x v="191"/>
    <m/>
    <m/>
    <m/>
    <m/>
    <m/>
    <m/>
    <m/>
    <m/>
    <m/>
    <m/>
    <m/>
    <m/>
    <m/>
    <m/>
    <m/>
    <m/>
    <m/>
    <m/>
    <m/>
    <m/>
    <m/>
    <m/>
    <m/>
    <m/>
    <s v="广告营销服务成本"/>
    <s v="地产销售-华东"/>
    <m/>
    <n v="0.3238575022222222"/>
    <n v="121"/>
    <s v="线下活动（地产）"/>
    <s v="看房团"/>
    <s v="大巴"/>
    <n v="1494.9999999999998"/>
    <d v="2018-07-21T00:00:00"/>
    <d v="2018-07-21T00:00:00"/>
    <s v="北京切吧"/>
    <m/>
    <m/>
    <m/>
  </r>
  <r>
    <x v="192"/>
    <s v="胡艳莉"/>
    <x v="192"/>
    <s v="033804"/>
    <m/>
    <m/>
    <m/>
    <m/>
    <m/>
    <m/>
    <m/>
    <n v="0.19"/>
    <s v="否"/>
    <s v="是"/>
    <n v="2402.4"/>
    <m/>
    <m/>
    <m/>
    <m/>
    <m/>
    <m/>
    <m/>
    <m/>
    <m/>
    <m/>
    <m/>
    <m/>
    <s v="广告营销服务成本"/>
    <s v="地产销售-家居"/>
    <m/>
    <n v="0.25031714838709679"/>
    <n v="74"/>
    <s v="线上传播（地产）"/>
    <s v="UV"/>
    <m/>
    <n v="2184"/>
    <d v="2018-07-01T00:00:00"/>
    <d v="2018-07-31T00:00:00"/>
    <s v="渠道电开"/>
    <m/>
    <m/>
    <n v="218.40000000000009"/>
  </r>
  <r>
    <x v="193"/>
    <s v="梁文汇"/>
    <x v="193"/>
    <s v="034082"/>
    <m/>
    <m/>
    <m/>
    <m/>
    <m/>
    <m/>
    <m/>
    <n v="0.17"/>
    <s v="否"/>
    <s v="是"/>
    <n v="3960.0000000000005"/>
    <m/>
    <m/>
    <m/>
    <m/>
    <m/>
    <m/>
    <m/>
    <m/>
    <m/>
    <m/>
    <m/>
    <m/>
    <s v="广告营销服务成本"/>
    <s v="地产销售-华东"/>
    <m/>
    <n v="0.23647428571428575"/>
    <n v="72"/>
    <s v="线上传播（地产）"/>
    <s v="渠道电开"/>
    <s v="不回访"/>
    <n v="3600"/>
    <d v="2018-07-30T00:00:00"/>
    <d v="2018-08-05T00:00:00"/>
    <s v="渠道电开"/>
    <m/>
    <m/>
    <n v="360.00000000000045"/>
  </r>
  <r>
    <x v="194"/>
    <s v="郭西哲"/>
    <x v="194"/>
    <s v="034101"/>
    <m/>
    <m/>
    <m/>
    <m/>
    <m/>
    <m/>
    <m/>
    <n v="0.19"/>
    <s v="否"/>
    <s v="是"/>
    <n v="528278.30000000005"/>
    <m/>
    <m/>
    <m/>
    <m/>
    <m/>
    <m/>
    <m/>
    <m/>
    <m/>
    <m/>
    <m/>
    <m/>
    <s v="广告营销服务成本"/>
    <s v="地产销售-华北"/>
    <m/>
    <n v="0.41863112395315627"/>
    <n v="74"/>
    <s v="线上传播（地产）"/>
    <s v="UV"/>
    <m/>
    <n v="50081"/>
    <d v="2018-08-01T00:00:00"/>
    <d v="2018-09-30T00:00:00"/>
    <s v="渠道电开"/>
    <m/>
    <m/>
    <n v="478197.30000000005"/>
  </r>
  <r>
    <x v="195"/>
    <s v="郭西哲"/>
    <x v="195"/>
    <s v="034255"/>
    <m/>
    <m/>
    <m/>
    <m/>
    <m/>
    <m/>
    <m/>
    <n v="0.18"/>
    <s v="否"/>
    <s v="是"/>
    <n v="11669.999999999998"/>
    <m/>
    <m/>
    <m/>
    <m/>
    <m/>
    <m/>
    <m/>
    <m/>
    <m/>
    <m/>
    <m/>
    <m/>
    <s v="广告营销服务成本"/>
    <s v="地产销售-华北"/>
    <m/>
    <n v="0.30440463720634919"/>
    <n v="73"/>
    <s v="线上传播（地产）"/>
    <s v="渠道电开"/>
    <s v="回访"/>
    <n v="1332.0000000000002"/>
    <d v="2018-08-01T00:00:00"/>
    <d v="2018-09-30T00:00:00"/>
    <s v="渠道电开"/>
    <m/>
    <m/>
    <n v="10337.999999999998"/>
  </r>
  <r>
    <x v="196"/>
    <s v="梁文汇"/>
    <x v="196"/>
    <s v="034313"/>
    <m/>
    <m/>
    <m/>
    <m/>
    <m/>
    <m/>
    <m/>
    <n v="0.17"/>
    <s v="否"/>
    <s v="是"/>
    <n v="12483.25"/>
    <m/>
    <m/>
    <m/>
    <m/>
    <m/>
    <m/>
    <m/>
    <m/>
    <m/>
    <m/>
    <m/>
    <m/>
    <s v="广告营销服务成本"/>
    <s v="地产销售-华东"/>
    <m/>
    <n v="0.26067089279999994"/>
    <n v="72"/>
    <s v="线上传播（地产）"/>
    <s v="渠道电开"/>
    <s v="不回访"/>
    <n v="7200"/>
    <d v="2018-09-01T00:00:00"/>
    <d v="2018-09-12T00:00:00"/>
    <s v="渠道电开"/>
    <m/>
    <m/>
    <n v="1257.1000000000004"/>
  </r>
  <r>
    <x v="196"/>
    <s v="梁文汇"/>
    <x v="196"/>
    <m/>
    <m/>
    <m/>
    <m/>
    <m/>
    <m/>
    <m/>
    <m/>
    <m/>
    <m/>
    <m/>
    <m/>
    <m/>
    <m/>
    <m/>
    <m/>
    <m/>
    <m/>
    <m/>
    <m/>
    <m/>
    <m/>
    <m/>
    <m/>
    <s v="广告营销服务成本"/>
    <s v="地产销售-华东"/>
    <m/>
    <n v="0.26067089279999994"/>
    <n v="113"/>
    <s v="线下活动（地产）"/>
    <s v="进驻费"/>
    <s v="企业"/>
    <n v="1724.9999999999998"/>
    <d v="2018-09-04T00:00:00"/>
    <d v="2018-09-04T00:00:00"/>
    <s v="北京切吧"/>
    <m/>
    <m/>
    <m/>
  </r>
  <r>
    <x v="196"/>
    <s v="梁文汇"/>
    <x v="196"/>
    <m/>
    <m/>
    <m/>
    <m/>
    <m/>
    <m/>
    <m/>
    <m/>
    <m/>
    <m/>
    <m/>
    <m/>
    <m/>
    <m/>
    <m/>
    <m/>
    <m/>
    <m/>
    <m/>
    <m/>
    <m/>
    <m/>
    <m/>
    <m/>
    <s v="广告营销服务成本"/>
    <s v="地产销售-华东"/>
    <m/>
    <n v="0.26067089279999994"/>
    <n v="113"/>
    <s v="线下活动（地产）"/>
    <s v="进驻费"/>
    <s v="企业"/>
    <n v="1150"/>
    <d v="2018-09-06T00:00:00"/>
    <d v="2018-09-06T00:00:00"/>
    <s v="北京切吧"/>
    <m/>
    <m/>
    <m/>
  </r>
  <r>
    <x v="196"/>
    <s v="梁文汇"/>
    <x v="196"/>
    <m/>
    <m/>
    <m/>
    <m/>
    <m/>
    <m/>
    <m/>
    <m/>
    <m/>
    <m/>
    <m/>
    <m/>
    <m/>
    <m/>
    <m/>
    <m/>
    <m/>
    <m/>
    <m/>
    <m/>
    <m/>
    <m/>
    <m/>
    <m/>
    <m/>
    <m/>
    <m/>
    <m/>
    <n v="59"/>
    <s v="商品采购"/>
    <s v="礼品"/>
    <s v="严选礼品"/>
    <n v="1151.1499999999999"/>
    <d v="2018-08-01T00:00:00"/>
    <d v="2018-08-01T00:00:00"/>
    <s v="严选凭票报销"/>
    <m/>
    <m/>
    <m/>
  </r>
  <r>
    <x v="197"/>
    <s v="郭西哲"/>
    <x v="197"/>
    <s v="032639"/>
    <m/>
    <m/>
    <m/>
    <m/>
    <m/>
    <m/>
    <m/>
    <n v="0.19"/>
    <s v="否"/>
    <s v="是"/>
    <n v="40262.400000000001"/>
    <m/>
    <m/>
    <m/>
    <m/>
    <m/>
    <m/>
    <m/>
    <m/>
    <m/>
    <m/>
    <m/>
    <m/>
    <s v="广告营销服务成本"/>
    <s v="地产销售-华北"/>
    <m/>
    <n v="0.55814716800000008"/>
    <n v="60"/>
    <s v="商品采购"/>
    <s v="礼品"/>
    <s v="其他礼品"/>
    <n v="38584.799999999996"/>
    <d v="2018-04-01T00:00:00"/>
    <d v="2018-04-01T00:00:00"/>
    <s v="北京切吧"/>
    <m/>
    <m/>
    <n v="1677.6000000000058"/>
  </r>
  <r>
    <x v="198"/>
    <s v="胡艳莉"/>
    <x v="198"/>
    <s v="034103"/>
    <m/>
    <m/>
    <m/>
    <m/>
    <m/>
    <m/>
    <m/>
    <n v="0.19"/>
    <s v="否"/>
    <s v="是"/>
    <n v="3168.0000000000005"/>
    <m/>
    <m/>
    <m/>
    <m/>
    <m/>
    <m/>
    <m/>
    <m/>
    <m/>
    <m/>
    <m/>
    <m/>
    <s v="广告营销服务成本"/>
    <s v="地产销售-家居"/>
    <m/>
    <n v="0.24718028111759291"/>
    <n v="74"/>
    <s v="线上传播（地产）"/>
    <s v="UV"/>
    <m/>
    <n v="2880"/>
    <d v="2018-08-01T00:00:00"/>
    <d v="2018-08-31T00:00:00"/>
    <s v="渠道电开"/>
    <m/>
    <m/>
    <n v="288.00000000000045"/>
  </r>
  <r>
    <x v="199"/>
    <s v="郭西哲"/>
    <x v="199"/>
    <s v="033834"/>
    <m/>
    <m/>
    <m/>
    <m/>
    <m/>
    <m/>
    <m/>
    <n v="0.19"/>
    <s v="否"/>
    <s v="是"/>
    <n v="10695"/>
    <m/>
    <m/>
    <m/>
    <m/>
    <m/>
    <m/>
    <m/>
    <m/>
    <m/>
    <m/>
    <m/>
    <m/>
    <s v="广告营销服务成本"/>
    <s v="地产销售-华北"/>
    <m/>
    <n v="0.31816393120000003"/>
    <n v="73"/>
    <s v="线上传播（地产）"/>
    <s v="渠道电开"/>
    <s v="回访"/>
    <n v="222.00000000000003"/>
    <d v="2018-08-01T00:00:00"/>
    <d v="2018-10-31T00:00:00"/>
    <s v="渠道电开"/>
    <m/>
    <m/>
    <n v="10473"/>
  </r>
  <r>
    <x v="200"/>
    <s v="梁文汇"/>
    <x v="200"/>
    <s v="034571"/>
    <m/>
    <m/>
    <m/>
    <m/>
    <m/>
    <m/>
    <m/>
    <n v="0.17"/>
    <s v="否"/>
    <s v="是"/>
    <n v="4666.666666666667"/>
    <m/>
    <m/>
    <m/>
    <m/>
    <m/>
    <m/>
    <m/>
    <m/>
    <m/>
    <m/>
    <m/>
    <m/>
    <s v="广告营销服务成本"/>
    <s v="地产销售-华东"/>
    <m/>
    <n v="0.31702747638326595"/>
    <n v="72"/>
    <s v="线上传播（地产）"/>
    <s v="渠道电开"/>
    <s v="不回访"/>
    <n v="4200"/>
    <d v="2018-09-12T00:00:00"/>
    <d v="2018-09-12T00:00:00"/>
    <s v="渠道电开"/>
    <m/>
    <m/>
    <n v="466.66666666666697"/>
  </r>
  <r>
    <x v="201"/>
    <s v="郭西哲"/>
    <x v="201"/>
    <s v="034607"/>
    <m/>
    <m/>
    <m/>
    <m/>
    <m/>
    <m/>
    <m/>
    <n v="0.19"/>
    <s v="否"/>
    <s v="是"/>
    <n v="3949.9999999999995"/>
    <m/>
    <m/>
    <m/>
    <m/>
    <m/>
    <m/>
    <m/>
    <m/>
    <m/>
    <m/>
    <m/>
    <m/>
    <s v="广告营销服务成本"/>
    <s v="地产销售-华北"/>
    <m/>
    <n v="0.33742894730158723"/>
    <n v="73"/>
    <s v="线上传播（地产）"/>
    <s v="渠道电开"/>
    <s v="回访"/>
    <n v="333.00000000000006"/>
    <d v="2018-09-01T00:00:00"/>
    <d v="2018-09-30T00:00:00"/>
    <s v="渠道电开"/>
    <m/>
    <m/>
    <n v="3616.9999999999995"/>
  </r>
  <r>
    <x v="202"/>
    <s v="郭西哲"/>
    <x v="202"/>
    <s v="033335"/>
    <m/>
    <m/>
    <m/>
    <m/>
    <m/>
    <m/>
    <m/>
    <n v="0.18"/>
    <s v="否"/>
    <s v="是"/>
    <n v="29510"/>
    <m/>
    <m/>
    <m/>
    <m/>
    <m/>
    <m/>
    <m/>
    <m/>
    <m/>
    <m/>
    <m/>
    <m/>
    <s v="广告营销服务成本"/>
    <s v="地产销售-华北"/>
    <m/>
    <n v="0.37275844444444434"/>
    <n v="73"/>
    <s v="线上传播（地产）"/>
    <s v="渠道电开"/>
    <s v="回访"/>
    <n v="1364"/>
    <d v="2018-06-01T00:00:00"/>
    <d v="2018-07-31T00:00:00"/>
    <s v="渠道电开"/>
    <m/>
    <m/>
    <n v="1248.5625"/>
  </r>
  <r>
    <x v="202"/>
    <s v="郭西哲"/>
    <x v="202"/>
    <m/>
    <m/>
    <m/>
    <m/>
    <m/>
    <m/>
    <m/>
    <m/>
    <m/>
    <m/>
    <m/>
    <m/>
    <m/>
    <m/>
    <m/>
    <m/>
    <m/>
    <m/>
    <m/>
    <m/>
    <m/>
    <m/>
    <m/>
    <m/>
    <m/>
    <m/>
    <m/>
    <m/>
    <n v="103"/>
    <s v="线下活动（地产）"/>
    <s v="案场活动"/>
    <s v="亲子活动"/>
    <n v="12000"/>
    <d v="2018-07-14T00:00:00"/>
    <d v="2018-07-14T00:00:00"/>
    <s v="北京中科亿天使文化传媒有限公司"/>
    <m/>
    <m/>
    <m/>
  </r>
  <r>
    <x v="202"/>
    <s v="郭西哲"/>
    <x v="202"/>
    <m/>
    <m/>
    <m/>
    <m/>
    <m/>
    <m/>
    <m/>
    <m/>
    <m/>
    <m/>
    <m/>
    <m/>
    <m/>
    <m/>
    <m/>
    <m/>
    <m/>
    <m/>
    <m/>
    <m/>
    <m/>
    <m/>
    <m/>
    <m/>
    <m/>
    <m/>
    <m/>
    <m/>
    <n v="126"/>
    <s v="线下活动（地产）"/>
    <s v="意向/渠道客户邀请"/>
    <s v="意向客户"/>
    <n v="6420"/>
    <d v="2018-07-14T00:00:00"/>
    <d v="2018-07-14T00:00:00"/>
    <s v="山西转型综改示范区学府园区云茂广告中心"/>
    <m/>
    <m/>
    <m/>
  </r>
  <r>
    <x v="202"/>
    <s v="郭西哲"/>
    <x v="202"/>
    <m/>
    <m/>
    <m/>
    <m/>
    <m/>
    <m/>
    <m/>
    <m/>
    <m/>
    <m/>
    <m/>
    <m/>
    <m/>
    <m/>
    <m/>
    <m/>
    <m/>
    <m/>
    <m/>
    <m/>
    <m/>
    <m/>
    <m/>
    <m/>
    <m/>
    <m/>
    <m/>
    <m/>
    <n v="103"/>
    <s v="线下活动（地产）"/>
    <s v="案场活动"/>
    <s v="亲子活动"/>
    <n v="919.99999999999989"/>
    <d v="2018-07-14T00:00:00"/>
    <d v="2018-07-14T00:00:00"/>
    <s v="北京切吧"/>
    <m/>
    <m/>
    <m/>
  </r>
  <r>
    <x v="202"/>
    <s v="郭西哲"/>
    <x v="202"/>
    <m/>
    <m/>
    <m/>
    <m/>
    <m/>
    <m/>
    <m/>
    <m/>
    <m/>
    <m/>
    <m/>
    <m/>
    <m/>
    <m/>
    <m/>
    <m/>
    <m/>
    <m/>
    <m/>
    <m/>
    <m/>
    <m/>
    <m/>
    <m/>
    <m/>
    <m/>
    <m/>
    <m/>
    <n v="59"/>
    <s v="商品采购"/>
    <s v="礼品"/>
    <s v="严选礼品"/>
    <n v="4557.4375"/>
    <d v="2018-07-01T00:00:00"/>
    <d v="2018-07-01T00:00:00"/>
    <s v="严选凭票报销"/>
    <m/>
    <m/>
    <m/>
  </r>
  <r>
    <x v="202"/>
    <s v="郭西哲"/>
    <x v="202"/>
    <m/>
    <m/>
    <m/>
    <m/>
    <m/>
    <m/>
    <m/>
    <m/>
    <m/>
    <m/>
    <m/>
    <m/>
    <m/>
    <m/>
    <m/>
    <m/>
    <m/>
    <m/>
    <m/>
    <m/>
    <m/>
    <m/>
    <m/>
    <m/>
    <m/>
    <m/>
    <m/>
    <m/>
    <n v="114"/>
    <s v="线下活动（地产）"/>
    <s v="进驻费"/>
    <s v="商超"/>
    <n v="3000"/>
    <d v="2018-06-30T00:00:00"/>
    <d v="2018-06-30T00:00:00"/>
    <s v="北京讯息互动科技有限公司"/>
    <m/>
    <m/>
    <m/>
  </r>
  <r>
    <x v="203"/>
    <s v="郭西哲"/>
    <x v="203"/>
    <s v="033202"/>
    <m/>
    <m/>
    <m/>
    <m/>
    <m/>
    <m/>
    <m/>
    <n v="0.18"/>
    <s v="否"/>
    <s v="是"/>
    <n v="34500"/>
    <m/>
    <m/>
    <m/>
    <m/>
    <m/>
    <m/>
    <m/>
    <m/>
    <m/>
    <m/>
    <m/>
    <m/>
    <s v="广告营销服务成本"/>
    <s v="地产销售-华北"/>
    <m/>
    <n v="0.34898639999999997"/>
    <n v="75"/>
    <s v="线上传播（地产）"/>
    <s v="微信推送"/>
    <m/>
    <n v="34500"/>
    <d v="2018-06-01T00:00:00"/>
    <d v="2018-06-01T00:00:00"/>
    <s v="北京切吧"/>
    <m/>
    <m/>
    <n v="0"/>
  </r>
  <r>
    <x v="204"/>
    <s v="郭西哲"/>
    <x v="204"/>
    <s v="033835"/>
    <m/>
    <m/>
    <m/>
    <m/>
    <m/>
    <m/>
    <m/>
    <n v="0.18"/>
    <s v="否"/>
    <s v="是"/>
    <n v="28032.5"/>
    <m/>
    <m/>
    <m/>
    <m/>
    <m/>
    <m/>
    <m/>
    <m/>
    <m/>
    <m/>
    <m/>
    <m/>
    <s v="广告营销服务成本"/>
    <s v="地产销售-华北"/>
    <m/>
    <n v="0.38210056130536135"/>
    <n v="85"/>
    <s v="线上素材制作"/>
    <s v="视频拍摄"/>
    <s v="公司"/>
    <n v="3000"/>
    <d v="2018-07-07T00:00:00"/>
    <d v="2018-07-07T00:00:00"/>
    <s v="北京切吧"/>
    <m/>
    <m/>
    <n v="8082.5999999999985"/>
  </r>
  <r>
    <x v="204"/>
    <s v="郭西哲"/>
    <x v="204"/>
    <m/>
    <m/>
    <m/>
    <m/>
    <m/>
    <m/>
    <m/>
    <m/>
    <m/>
    <m/>
    <m/>
    <m/>
    <m/>
    <m/>
    <m/>
    <m/>
    <m/>
    <m/>
    <m/>
    <m/>
    <m/>
    <m/>
    <m/>
    <m/>
    <m/>
    <m/>
    <m/>
    <m/>
    <n v="59"/>
    <s v="商品采购"/>
    <s v="礼品"/>
    <s v="严选礼品"/>
    <n v="5937.5"/>
    <d v="2018-07-01T00:00:00"/>
    <d v="2018-07-01T00:00:00"/>
    <s v="严选凭票报销"/>
    <m/>
    <m/>
    <m/>
  </r>
  <r>
    <x v="204"/>
    <s v="郭西哲"/>
    <x v="204"/>
    <m/>
    <m/>
    <m/>
    <m/>
    <m/>
    <m/>
    <m/>
    <m/>
    <m/>
    <m/>
    <m/>
    <m/>
    <m/>
    <m/>
    <m/>
    <m/>
    <m/>
    <m/>
    <m/>
    <m/>
    <m/>
    <m/>
    <m/>
    <m/>
    <m/>
    <m/>
    <m/>
    <m/>
    <n v="60"/>
    <s v="商品采购"/>
    <s v="礼品"/>
    <s v="其他礼品"/>
    <n v="11012.4"/>
    <d v="2018-07-01T00:00:00"/>
    <m/>
    <s v="北京切吧"/>
    <m/>
    <m/>
    <m/>
  </r>
  <r>
    <x v="205"/>
    <s v="郭西哲"/>
    <x v="205"/>
    <s v="033640"/>
    <m/>
    <m/>
    <m/>
    <m/>
    <m/>
    <m/>
    <m/>
    <n v="0.19"/>
    <s v="否"/>
    <s v="是"/>
    <n v="11449.999999999998"/>
    <m/>
    <m/>
    <m/>
    <m/>
    <m/>
    <m/>
    <m/>
    <m/>
    <m/>
    <m/>
    <m/>
    <m/>
    <s v="广告营销服务成本"/>
    <s v="地产销售-华北"/>
    <m/>
    <n v="0.37914164614934115"/>
    <n v="73"/>
    <s v="线上传播（地产）"/>
    <s v="渠道电开"/>
    <s v="回访"/>
    <n v="1100"/>
    <d v="2018-07-01T00:00:00"/>
    <d v="2018-07-31T00:00:00"/>
    <s v="渠道电开"/>
    <m/>
    <m/>
    <n v="8624.9999999999982"/>
  </r>
  <r>
    <x v="205"/>
    <s v="郭西哲"/>
    <x v="205"/>
    <m/>
    <m/>
    <m/>
    <m/>
    <m/>
    <m/>
    <m/>
    <m/>
    <m/>
    <m/>
    <m/>
    <m/>
    <m/>
    <m/>
    <m/>
    <m/>
    <m/>
    <m/>
    <m/>
    <m/>
    <m/>
    <m/>
    <m/>
    <m/>
    <m/>
    <m/>
    <m/>
    <m/>
    <n v="113"/>
    <s v="线下活动（地产）"/>
    <s v="进驻费"/>
    <s v="企业"/>
    <n v="1724.9999999999998"/>
    <d v="2018-07-05T00:00:00"/>
    <d v="2018-07-05T00:00:00"/>
    <s v="北京切吧"/>
    <m/>
    <m/>
    <m/>
  </r>
  <r>
    <x v="206"/>
    <s v="郭西哲"/>
    <x v="206"/>
    <s v="033612"/>
    <m/>
    <m/>
    <m/>
    <m/>
    <m/>
    <m/>
    <m/>
    <n v="0.18"/>
    <s v="否"/>
    <s v="是"/>
    <n v="11820"/>
    <m/>
    <m/>
    <m/>
    <m/>
    <m/>
    <m/>
    <m/>
    <m/>
    <m/>
    <m/>
    <m/>
    <m/>
    <s v="广告营销服务成本"/>
    <s v="地产销售-华北"/>
    <m/>
    <n v="0.34307498514285706"/>
    <n v="73"/>
    <s v="线上传播（地产）"/>
    <s v="渠道电开"/>
    <s v="回访"/>
    <n v="2068"/>
    <d v="2018-07-01T00:00:00"/>
    <d v="2018-07-31T00:00:00"/>
    <s v="渠道电开"/>
    <m/>
    <m/>
    <n v="1452"/>
  </r>
  <r>
    <x v="206"/>
    <s v="郭西哲"/>
    <x v="206"/>
    <m/>
    <m/>
    <m/>
    <m/>
    <m/>
    <m/>
    <m/>
    <m/>
    <m/>
    <m/>
    <m/>
    <m/>
    <m/>
    <m/>
    <m/>
    <m/>
    <m/>
    <m/>
    <m/>
    <m/>
    <m/>
    <m/>
    <m/>
    <m/>
    <m/>
    <m/>
    <m/>
    <m/>
    <n v="114"/>
    <s v="线下活动（地产）"/>
    <s v="进驻费"/>
    <s v="商超"/>
    <n v="3000"/>
    <d v="2018-07-07T00:00:00"/>
    <d v="2018-07-07T00:00:00"/>
    <s v="北京讯息互动科技有限公司"/>
    <m/>
    <m/>
    <m/>
  </r>
  <r>
    <x v="206"/>
    <s v="郭西哲"/>
    <x v="206"/>
    <m/>
    <m/>
    <m/>
    <m/>
    <m/>
    <m/>
    <m/>
    <m/>
    <m/>
    <m/>
    <m/>
    <m/>
    <m/>
    <m/>
    <m/>
    <m/>
    <m/>
    <m/>
    <m/>
    <m/>
    <m/>
    <m/>
    <m/>
    <m/>
    <m/>
    <m/>
    <m/>
    <m/>
    <n v="117"/>
    <s v="线下活动（地产）"/>
    <s v="进驻费"/>
    <s v="写字楼"/>
    <n v="2650"/>
    <d v="2018-07-14T00:00:00"/>
    <d v="2018-07-14T00:00:00"/>
    <s v="北京恒诚博雅文化传媒有限公司"/>
    <m/>
    <m/>
    <m/>
  </r>
  <r>
    <x v="206"/>
    <s v="郭西哲"/>
    <x v="206"/>
    <m/>
    <m/>
    <m/>
    <m/>
    <m/>
    <m/>
    <m/>
    <m/>
    <m/>
    <m/>
    <m/>
    <m/>
    <m/>
    <m/>
    <m/>
    <m/>
    <m/>
    <m/>
    <m/>
    <m/>
    <m/>
    <m/>
    <m/>
    <m/>
    <m/>
    <m/>
    <m/>
    <m/>
    <n v="117"/>
    <s v="线下活动（地产）"/>
    <s v="进驻费"/>
    <s v="写字楼"/>
    <n v="2650"/>
    <d v="2018-07-13T00:00:00"/>
    <d v="2018-07-13T00:00:00"/>
    <s v="北京恒诚博雅文化传媒有限公司"/>
    <m/>
    <m/>
    <m/>
  </r>
  <r>
    <x v="207"/>
    <s v="郭西哲"/>
    <x v="207"/>
    <s v="032496"/>
    <m/>
    <m/>
    <m/>
    <m/>
    <m/>
    <m/>
    <m/>
    <n v="0.18"/>
    <s v="否"/>
    <s v="是"/>
    <n v="21605"/>
    <m/>
    <m/>
    <m/>
    <m/>
    <m/>
    <m/>
    <m/>
    <m/>
    <m/>
    <m/>
    <m/>
    <m/>
    <s v="广告营销服务成本"/>
    <s v="地产销售-华北"/>
    <m/>
    <n v="0.38268912342857142"/>
    <n v="73"/>
    <s v="线上传播（地产）"/>
    <s v="渠道电开"/>
    <s v="回访"/>
    <n v="1320"/>
    <d v="2018-04-19T00:00:00"/>
    <d v="2018-04-28T00:00:00"/>
    <s v="渠道电开"/>
    <m/>
    <m/>
    <n v="6315"/>
  </r>
  <r>
    <x v="207"/>
    <s v="郭西哲"/>
    <x v="207"/>
    <s v=""/>
    <m/>
    <m/>
    <m/>
    <m/>
    <m/>
    <m/>
    <m/>
    <m/>
    <m/>
    <m/>
    <m/>
    <m/>
    <m/>
    <m/>
    <m/>
    <m/>
    <m/>
    <m/>
    <m/>
    <m/>
    <m/>
    <m/>
    <m/>
    <m/>
    <m/>
    <m/>
    <m/>
    <n v="108"/>
    <s v="线下活动（地产）"/>
    <s v="案场活动"/>
    <s v="主题沙龙"/>
    <n v="4700"/>
    <d v="2018-04-21T00:00:00"/>
    <d v="2018-04-21T00:00:00"/>
    <s v="北京切吧"/>
    <m/>
    <m/>
    <m/>
  </r>
  <r>
    <x v="207"/>
    <s v="郭西哲"/>
    <x v="207"/>
    <s v=""/>
    <m/>
    <m/>
    <m/>
    <m/>
    <m/>
    <m/>
    <m/>
    <m/>
    <m/>
    <m/>
    <m/>
    <m/>
    <m/>
    <m/>
    <m/>
    <m/>
    <m/>
    <m/>
    <m/>
    <m/>
    <m/>
    <m/>
    <m/>
    <m/>
    <m/>
    <m/>
    <m/>
    <n v="108"/>
    <s v="线下活动（地产）"/>
    <s v="案场活动"/>
    <s v="主题沙龙"/>
    <n v="1700"/>
    <d v="2018-04-21T00:00:00"/>
    <d v="2018-04-21T00:00:00"/>
    <s v="北京启程瑞通商务服务有限公司"/>
    <m/>
    <m/>
    <m/>
  </r>
  <r>
    <x v="207"/>
    <s v="郭西哲"/>
    <x v="207"/>
    <s v=""/>
    <m/>
    <m/>
    <m/>
    <m/>
    <m/>
    <m/>
    <m/>
    <m/>
    <m/>
    <m/>
    <m/>
    <m/>
    <m/>
    <m/>
    <m/>
    <m/>
    <m/>
    <m/>
    <m/>
    <m/>
    <m/>
    <m/>
    <m/>
    <m/>
    <m/>
    <m/>
    <m/>
    <n v="126"/>
    <s v="线下活动（地产）"/>
    <s v="意向/渠道客户邀请"/>
    <s v="意向客户"/>
    <n v="3210"/>
    <d v="2018-04-21T00:00:00"/>
    <d v="2018-04-21T00:00:00"/>
    <s v="山西转型综改示范区学府园区云茂广告中心"/>
    <m/>
    <m/>
    <m/>
  </r>
  <r>
    <x v="207"/>
    <s v="郭西哲"/>
    <x v="207"/>
    <s v=""/>
    <m/>
    <m/>
    <m/>
    <m/>
    <m/>
    <m/>
    <m/>
    <m/>
    <m/>
    <m/>
    <m/>
    <m/>
    <m/>
    <m/>
    <m/>
    <m/>
    <m/>
    <m/>
    <m/>
    <m/>
    <m/>
    <m/>
    <m/>
    <m/>
    <m/>
    <m/>
    <m/>
    <n v="126"/>
    <s v="线下活动（地产）"/>
    <s v="意向/渠道客户邀请"/>
    <s v="意向客户"/>
    <n v="3210"/>
    <d v="2018-04-21T00:00:00"/>
    <d v="2018-04-21T00:00:00"/>
    <s v="山西转型综改示范区学府园区云茂广告中心"/>
    <m/>
    <m/>
    <m/>
  </r>
  <r>
    <x v="207"/>
    <s v="郭西哲"/>
    <x v="207"/>
    <s v=""/>
    <m/>
    <m/>
    <m/>
    <m/>
    <m/>
    <m/>
    <m/>
    <m/>
    <m/>
    <m/>
    <m/>
    <m/>
    <m/>
    <m/>
    <m/>
    <m/>
    <m/>
    <m/>
    <m/>
    <m/>
    <m/>
    <m/>
    <m/>
    <m/>
    <m/>
    <m/>
    <m/>
    <n v="108"/>
    <s v="线下活动（地产）"/>
    <s v="案场活动"/>
    <s v="主题沙龙"/>
    <n v="1150"/>
    <d v="2018-04-21T00:00:00"/>
    <d v="2018-04-21T00:00:00"/>
    <s v="北京切吧"/>
    <m/>
    <m/>
    <m/>
  </r>
  <r>
    <x v="208"/>
    <s v="郭西哲"/>
    <x v="208"/>
    <s v="033399"/>
    <m/>
    <m/>
    <m/>
    <m/>
    <m/>
    <m/>
    <m/>
    <n v="0.17"/>
    <s v="否"/>
    <s v="是"/>
    <n v="69860"/>
    <m/>
    <m/>
    <m/>
    <m/>
    <m/>
    <m/>
    <m/>
    <m/>
    <m/>
    <m/>
    <m/>
    <m/>
    <s v="广告营销服务成本"/>
    <s v="地产销售-华北"/>
    <m/>
    <n v="0.42676441442038215"/>
    <n v="73"/>
    <s v="线上传播（地产）"/>
    <s v="渠道电开"/>
    <s v="回访"/>
    <n v="2486"/>
    <d v="2018-07-14T00:00:00"/>
    <d v="2018-07-14T00:00:00"/>
    <s v="渠道电开"/>
    <m/>
    <m/>
    <n v="1874"/>
  </r>
  <r>
    <x v="208"/>
    <s v="郭西哲"/>
    <x v="208"/>
    <m/>
    <m/>
    <m/>
    <m/>
    <m/>
    <m/>
    <m/>
    <m/>
    <m/>
    <m/>
    <m/>
    <m/>
    <m/>
    <m/>
    <m/>
    <m/>
    <m/>
    <m/>
    <m/>
    <m/>
    <m/>
    <m/>
    <m/>
    <m/>
    <m/>
    <m/>
    <m/>
    <m/>
    <n v="108"/>
    <s v="线下活动（地产）"/>
    <s v="案场活动"/>
    <s v="主题沙龙"/>
    <n v="14000"/>
    <d v="2018-07-14T00:00:00"/>
    <d v="2018-07-14T00:00:00"/>
    <s v="北京切吧"/>
    <m/>
    <m/>
    <m/>
  </r>
  <r>
    <x v="208"/>
    <s v="郭西哲"/>
    <x v="208"/>
    <m/>
    <m/>
    <m/>
    <m/>
    <m/>
    <m/>
    <m/>
    <m/>
    <m/>
    <m/>
    <m/>
    <m/>
    <m/>
    <m/>
    <m/>
    <m/>
    <m/>
    <m/>
    <m/>
    <m/>
    <m/>
    <m/>
    <m/>
    <m/>
    <m/>
    <m/>
    <m/>
    <m/>
    <n v="125"/>
    <s v="线下活动（地产）"/>
    <s v="意向/渠道客户邀请"/>
    <s v="渠道客户"/>
    <n v="51500"/>
    <d v="2018-07-14T00:00:00"/>
    <d v="2018-07-14T00:00:00"/>
    <s v="水滴客科技（北京）有限公司"/>
    <m/>
    <m/>
    <m/>
  </r>
  <r>
    <x v="209"/>
    <s v="郭西哲"/>
    <x v="209"/>
    <s v="033816"/>
    <m/>
    <m/>
    <m/>
    <m/>
    <m/>
    <m/>
    <m/>
    <n v="0.19"/>
    <s v="否"/>
    <s v="是"/>
    <n v="26000"/>
    <m/>
    <m/>
    <m/>
    <m/>
    <m/>
    <m/>
    <m/>
    <m/>
    <m/>
    <m/>
    <m/>
    <m/>
    <s v="广告营销服务成本"/>
    <s v="地产销售-华北"/>
    <m/>
    <n v="0.38570424126984132"/>
    <n v="107"/>
    <s v="线下活动（地产）"/>
    <s v="案场活动"/>
    <s v="音乐活动"/>
    <n v="26000"/>
    <d v="2018-07-28T00:00:00"/>
    <d v="2018-08-11T00:00:00"/>
    <s v="北京切吧"/>
    <m/>
    <m/>
    <n v="0"/>
  </r>
  <r>
    <x v="210"/>
    <s v="郭西哲"/>
    <x v="210"/>
    <s v="034047"/>
    <m/>
    <m/>
    <m/>
    <m/>
    <m/>
    <m/>
    <m/>
    <n v="0.19"/>
    <s v="否"/>
    <s v="是"/>
    <n v="539528.80000000005"/>
    <m/>
    <m/>
    <m/>
    <m/>
    <m/>
    <m/>
    <m/>
    <m/>
    <m/>
    <m/>
    <m/>
    <m/>
    <s v="广告营销服务成本"/>
    <s v="地产销售-华北"/>
    <m/>
    <n v="0.55975254506666672"/>
    <n v="129"/>
    <s v="线下活动（非地产）"/>
    <s v="会场搭建及服务"/>
    <m/>
    <n v="340000"/>
    <d v="2018-07-01T00:00:00"/>
    <d v="2018-07-01T00:00:00"/>
    <s v="北京诺金文化传媒有限公司"/>
    <m/>
    <m/>
    <n v="43828.800000000047"/>
  </r>
  <r>
    <x v="210"/>
    <s v="郭西哲"/>
    <x v="210"/>
    <m/>
    <m/>
    <m/>
    <m/>
    <m/>
    <m/>
    <m/>
    <m/>
    <m/>
    <m/>
    <m/>
    <m/>
    <m/>
    <m/>
    <m/>
    <m/>
    <m/>
    <m/>
    <m/>
    <m/>
    <m/>
    <m/>
    <m/>
    <m/>
    <m/>
    <m/>
    <m/>
    <m/>
    <n v="128"/>
    <s v="线下活动（非地产）"/>
    <s v="场地租赁"/>
    <m/>
    <n v="155700"/>
    <d v="2018-07-01T00:00:00"/>
    <d v="2018-07-01T00:00:00"/>
    <s v="万恒会创艺（北京）文化传媒有限公司"/>
    <m/>
    <m/>
    <m/>
  </r>
  <r>
    <x v="211"/>
    <s v="郭西哲"/>
    <x v="211"/>
    <s v="033891"/>
    <m/>
    <m/>
    <m/>
    <m/>
    <m/>
    <m/>
    <m/>
    <n v="0.19"/>
    <s v="否"/>
    <s v="是"/>
    <n v="9275"/>
    <m/>
    <m/>
    <m/>
    <m/>
    <m/>
    <m/>
    <m/>
    <m/>
    <m/>
    <m/>
    <m/>
    <m/>
    <s v="广告营销服务成本"/>
    <s v="地产销售-华北"/>
    <m/>
    <n v="0.36176704533333337"/>
    <n v="73"/>
    <s v="线上传播（地产）"/>
    <s v="渠道电开"/>
    <s v="回访"/>
    <n v="1100"/>
    <d v="2018-07-01T00:00:00"/>
    <d v="2018-07-31T00:00:00"/>
    <s v="渠道电开"/>
    <m/>
    <m/>
    <n v="4725"/>
  </r>
  <r>
    <x v="211"/>
    <s v="郭西哲"/>
    <x v="211"/>
    <m/>
    <m/>
    <m/>
    <m/>
    <m/>
    <m/>
    <m/>
    <m/>
    <m/>
    <m/>
    <m/>
    <m/>
    <m/>
    <m/>
    <m/>
    <m/>
    <m/>
    <m/>
    <m/>
    <m/>
    <m/>
    <m/>
    <m/>
    <m/>
    <m/>
    <m/>
    <m/>
    <m/>
    <n v="113"/>
    <s v="线下活动（地产）"/>
    <s v="进驻费"/>
    <s v="企业"/>
    <n v="1724.9999999999998"/>
    <d v="2018-07-18T00:00:00"/>
    <d v="2018-07-18T00:00:00"/>
    <s v="北京切吧"/>
    <m/>
    <m/>
    <m/>
  </r>
  <r>
    <x v="211"/>
    <s v="郭西哲"/>
    <x v="211"/>
    <m/>
    <m/>
    <m/>
    <m/>
    <m/>
    <m/>
    <m/>
    <m/>
    <m/>
    <m/>
    <m/>
    <m/>
    <m/>
    <m/>
    <m/>
    <m/>
    <m/>
    <m/>
    <m/>
    <m/>
    <m/>
    <m/>
    <m/>
    <m/>
    <m/>
    <m/>
    <m/>
    <m/>
    <n v="113"/>
    <s v="线下活动（地产）"/>
    <s v="进驻费"/>
    <s v="企业"/>
    <n v="1724.9999999999998"/>
    <d v="2018-07-19T00:00:00"/>
    <d v="2018-07-19T00:00:00"/>
    <s v="北京切吧"/>
    <m/>
    <m/>
    <m/>
  </r>
  <r>
    <x v="212"/>
    <s v="郭西哲"/>
    <x v="212"/>
    <s v="033474"/>
    <m/>
    <m/>
    <m/>
    <m/>
    <m/>
    <m/>
    <m/>
    <n v="0.19"/>
    <s v="否"/>
    <s v="是"/>
    <n v="43451.25"/>
    <m/>
    <m/>
    <m/>
    <m/>
    <m/>
    <m/>
    <m/>
    <m/>
    <m/>
    <m/>
    <m/>
    <m/>
    <s v="广告营销服务成本"/>
    <s v="地产销售-华北"/>
    <m/>
    <n v="0.66123589920000003"/>
    <n v="113"/>
    <s v="线下活动（地产）"/>
    <s v="进驻费"/>
    <s v="企业"/>
    <n v="575"/>
    <d v="2018-07-18T00:00:00"/>
    <d v="2018-07-18T00:00:00"/>
    <s v="北京切吧"/>
    <m/>
    <m/>
    <n v="5685.5999999999985"/>
  </r>
  <r>
    <x v="212"/>
    <s v="郭西哲"/>
    <x v="212"/>
    <m/>
    <m/>
    <m/>
    <m/>
    <m/>
    <m/>
    <m/>
    <m/>
    <m/>
    <m/>
    <m/>
    <m/>
    <m/>
    <m/>
    <m/>
    <m/>
    <m/>
    <m/>
    <m/>
    <m/>
    <m/>
    <m/>
    <m/>
    <m/>
    <m/>
    <m/>
    <m/>
    <m/>
    <n v="113"/>
    <s v="线下活动（地产）"/>
    <s v="进驻费"/>
    <s v="企业"/>
    <n v="1724.9999999999998"/>
    <d v="2018-07-27T00:00:00"/>
    <d v="2018-07-27T00:00:00"/>
    <s v="北京切吧"/>
    <m/>
    <m/>
    <m/>
  </r>
  <r>
    <x v="212"/>
    <s v="郭西哲"/>
    <x v="212"/>
    <m/>
    <m/>
    <m/>
    <m/>
    <m/>
    <m/>
    <m/>
    <m/>
    <m/>
    <m/>
    <m/>
    <m/>
    <m/>
    <m/>
    <m/>
    <m/>
    <m/>
    <m/>
    <m/>
    <m/>
    <m/>
    <m/>
    <m/>
    <m/>
    <m/>
    <m/>
    <m/>
    <m/>
    <n v="121"/>
    <s v="线下活动（地产）"/>
    <s v="看房团"/>
    <s v="大巴"/>
    <n v="1724.9999999999998"/>
    <d v="2018-07-21T00:00:00"/>
    <d v="2018-07-21T00:00:00"/>
    <s v="北京切吧"/>
    <m/>
    <m/>
    <m/>
  </r>
  <r>
    <x v="212"/>
    <s v="郭西哲"/>
    <x v="212"/>
    <m/>
    <m/>
    <m/>
    <m/>
    <m/>
    <m/>
    <m/>
    <m/>
    <m/>
    <m/>
    <m/>
    <m/>
    <m/>
    <m/>
    <m/>
    <m/>
    <m/>
    <m/>
    <m/>
    <m/>
    <m/>
    <m/>
    <m/>
    <m/>
    <m/>
    <m/>
    <m/>
    <m/>
    <n v="126"/>
    <s v="线下活动（地产）"/>
    <s v="意向/渠道客户邀请"/>
    <s v="意向客户"/>
    <n v="2172.1"/>
    <d v="2018-07-21T00:00:00"/>
    <d v="2018-07-21T00:00:00"/>
    <s v="山西转型综改示范区学府园区云茂广告中心"/>
    <m/>
    <m/>
    <m/>
  </r>
  <r>
    <x v="212"/>
    <s v="郭西哲"/>
    <x v="212"/>
    <m/>
    <m/>
    <m/>
    <m/>
    <m/>
    <m/>
    <m/>
    <m/>
    <m/>
    <m/>
    <m/>
    <m/>
    <m/>
    <m/>
    <m/>
    <m/>
    <m/>
    <m/>
    <m/>
    <m/>
    <m/>
    <m/>
    <m/>
    <m/>
    <m/>
    <m/>
    <m/>
    <m/>
    <n v="121"/>
    <s v="线下活动（地产）"/>
    <s v="看房团"/>
    <s v="大巴"/>
    <n v="1724.9999999999998"/>
    <d v="2018-08-04T00:00:00"/>
    <d v="2018-08-04T00:00:00"/>
    <s v="北京切吧"/>
    <m/>
    <m/>
    <m/>
  </r>
  <r>
    <x v="212"/>
    <s v="郭西哲"/>
    <x v="212"/>
    <m/>
    <m/>
    <m/>
    <m/>
    <m/>
    <m/>
    <m/>
    <m/>
    <m/>
    <m/>
    <m/>
    <m/>
    <m/>
    <m/>
    <m/>
    <m/>
    <m/>
    <m/>
    <m/>
    <m/>
    <m/>
    <m/>
    <m/>
    <m/>
    <m/>
    <m/>
    <m/>
    <m/>
    <n v="126"/>
    <s v="线下活动（地产）"/>
    <s v="意向/渠道客户邀请"/>
    <s v="意向客户"/>
    <n v="2247"/>
    <d v="2018-08-04T00:00:00"/>
    <d v="2018-08-04T00:00:00"/>
    <s v="山西转型综改示范区学府园区云茂广告中心"/>
    <m/>
    <m/>
    <m/>
  </r>
  <r>
    <x v="212"/>
    <s v="郭西哲"/>
    <x v="212"/>
    <m/>
    <m/>
    <m/>
    <m/>
    <m/>
    <m/>
    <m/>
    <m/>
    <m/>
    <m/>
    <m/>
    <m/>
    <m/>
    <m/>
    <m/>
    <m/>
    <m/>
    <m/>
    <m/>
    <m/>
    <m/>
    <m/>
    <m/>
    <m/>
    <m/>
    <m/>
    <m/>
    <m/>
    <n v="60"/>
    <s v="商品采购"/>
    <s v="礼品"/>
    <s v="其他礼品"/>
    <n v="27596.55"/>
    <d v="2018-07-01T00:00:00"/>
    <d v="2018-07-01T00:00:00"/>
    <s v="北京切吧"/>
    <m/>
    <m/>
    <m/>
  </r>
  <r>
    <x v="213"/>
    <s v="郭西哲"/>
    <x v="213"/>
    <s v="033920"/>
    <m/>
    <m/>
    <m/>
    <m/>
    <m/>
    <m/>
    <m/>
    <n v="0.18"/>
    <s v="否"/>
    <s v="是"/>
    <n v="16900"/>
    <m/>
    <m/>
    <m/>
    <m/>
    <m/>
    <m/>
    <m/>
    <m/>
    <m/>
    <m/>
    <m/>
    <m/>
    <s v="广告营销服务成本"/>
    <s v="地产销售-华北"/>
    <m/>
    <n v="0.32449985473015869"/>
    <n v="59"/>
    <s v="商品采购"/>
    <s v="礼品"/>
    <s v="严选礼品"/>
    <n v="11875"/>
    <d v="2018-07-01T00:00:00"/>
    <d v="2018-07-01T00:00:00"/>
    <s v="严选凭票报销"/>
    <m/>
    <m/>
    <n v="4137"/>
  </r>
  <r>
    <x v="213"/>
    <s v="郭西哲"/>
    <x v="213"/>
    <m/>
    <m/>
    <m/>
    <m/>
    <m/>
    <m/>
    <m/>
    <m/>
    <m/>
    <m/>
    <m/>
    <m/>
    <m/>
    <m/>
    <m/>
    <m/>
    <m/>
    <m/>
    <m/>
    <m/>
    <m/>
    <m/>
    <m/>
    <m/>
    <m/>
    <m/>
    <m/>
    <m/>
    <n v="73"/>
    <s v="线上传播（地产）"/>
    <s v="渠道电开"/>
    <s v="回访"/>
    <n v="888.00000000000011"/>
    <d v="2018-07-01T00:00:00"/>
    <d v="2018-08-31T00:00:00"/>
    <s v="渠道电开"/>
    <m/>
    <m/>
    <m/>
  </r>
  <r>
    <x v="214"/>
    <s v="郭西哲"/>
    <x v="214"/>
    <s v="033905"/>
    <m/>
    <m/>
    <m/>
    <m/>
    <m/>
    <m/>
    <m/>
    <n v="0.18"/>
    <s v="否"/>
    <s v="是"/>
    <n v="14700"/>
    <m/>
    <m/>
    <m/>
    <m/>
    <m/>
    <m/>
    <m/>
    <m/>
    <m/>
    <m/>
    <m/>
    <m/>
    <s v="广告营销服务成本"/>
    <s v="地产销售-华北"/>
    <m/>
    <n v="0.37534760380952381"/>
    <n v="59"/>
    <s v="商品采购"/>
    <s v="礼品"/>
    <s v="严选礼品"/>
    <n v="11875"/>
    <d v="2018-07-01T00:00:00"/>
    <d v="2018-07-01T00:00:00"/>
    <s v="严选凭票报销"/>
    <m/>
    <m/>
    <n v="2825"/>
  </r>
  <r>
    <x v="215"/>
    <s v="郭西哲"/>
    <x v="215"/>
    <s v="033858"/>
    <m/>
    <m/>
    <m/>
    <m/>
    <m/>
    <m/>
    <m/>
    <n v="0.18"/>
    <s v="否"/>
    <s v="是"/>
    <n v="19663.8"/>
    <m/>
    <m/>
    <m/>
    <m/>
    <m/>
    <m/>
    <m/>
    <m/>
    <m/>
    <m/>
    <m/>
    <m/>
    <s v="广告营销服务成本"/>
    <s v="地产销售-华北"/>
    <m/>
    <n v="0.38103681997033262"/>
    <n v="73"/>
    <s v="线上传播（地产）"/>
    <s v="渠道电开"/>
    <s v="回访"/>
    <n v="2706"/>
    <d v="2018-07-01T00:00:00"/>
    <d v="2018-07-31T00:00:00"/>
    <s v="渠道电开"/>
    <m/>
    <m/>
    <n v="4433.2999999999993"/>
  </r>
  <r>
    <x v="215"/>
    <s v="郭西哲"/>
    <x v="215"/>
    <m/>
    <m/>
    <m/>
    <m/>
    <m/>
    <m/>
    <m/>
    <m/>
    <m/>
    <m/>
    <m/>
    <m/>
    <m/>
    <m/>
    <m/>
    <m/>
    <m/>
    <m/>
    <m/>
    <m/>
    <m/>
    <m/>
    <m/>
    <m/>
    <m/>
    <m/>
    <m/>
    <m/>
    <n v="113"/>
    <s v="线下活动（地产）"/>
    <s v="进驻费"/>
    <s v="企业"/>
    <n v="1724.9999999999998"/>
    <d v="2018-07-13T00:00:00"/>
    <d v="2018-07-13T00:00:00"/>
    <s v="北京切吧"/>
    <m/>
    <m/>
    <m/>
  </r>
  <r>
    <x v="215"/>
    <s v="郭西哲"/>
    <x v="215"/>
    <m/>
    <m/>
    <m/>
    <m/>
    <m/>
    <m/>
    <m/>
    <m/>
    <m/>
    <m/>
    <m/>
    <m/>
    <m/>
    <m/>
    <m/>
    <m/>
    <m/>
    <m/>
    <m/>
    <m/>
    <m/>
    <m/>
    <m/>
    <m/>
    <m/>
    <m/>
    <m/>
    <m/>
    <n v="113"/>
    <s v="线下活动（地产）"/>
    <s v="进驻费"/>
    <s v="企业"/>
    <n v="1724.9999999999998"/>
    <d v="2018-09-05T00:00:00"/>
    <d v="2018-09-05T00:00:00"/>
    <s v="北京切吧"/>
    <m/>
    <m/>
    <m/>
  </r>
  <r>
    <x v="215"/>
    <s v="郭西哲"/>
    <x v="215"/>
    <m/>
    <m/>
    <m/>
    <m/>
    <m/>
    <m/>
    <m/>
    <m/>
    <m/>
    <m/>
    <m/>
    <m/>
    <m/>
    <m/>
    <m/>
    <m/>
    <m/>
    <m/>
    <m/>
    <m/>
    <m/>
    <m/>
    <m/>
    <m/>
    <m/>
    <m/>
    <m/>
    <m/>
    <n v="116"/>
    <s v="线下活动（地产）"/>
    <s v="进驻费"/>
    <s v="社区"/>
    <n v="1378"/>
    <d v="2018-07-15T00:00:00"/>
    <d v="2018-07-15T00:00:00"/>
    <s v="北京恒诚博雅文化传媒有限公司"/>
    <m/>
    <m/>
    <m/>
  </r>
  <r>
    <x v="215"/>
    <s v="郭西哲"/>
    <x v="215"/>
    <m/>
    <m/>
    <m/>
    <m/>
    <m/>
    <m/>
    <m/>
    <m/>
    <m/>
    <m/>
    <m/>
    <m/>
    <m/>
    <m/>
    <m/>
    <m/>
    <m/>
    <m/>
    <m/>
    <m/>
    <m/>
    <m/>
    <m/>
    <m/>
    <m/>
    <m/>
    <m/>
    <m/>
    <n v="116"/>
    <s v="线下活动（地产）"/>
    <s v="进驻费"/>
    <s v="社区"/>
    <n v="1378"/>
    <d v="2018-09-22T00:00:00"/>
    <d v="2018-09-24T00:00:00"/>
    <s v="北京恒诚博雅文化传媒有限公司"/>
    <m/>
    <m/>
    <m/>
  </r>
  <r>
    <x v="215"/>
    <s v="郭西哲"/>
    <x v="215"/>
    <m/>
    <m/>
    <m/>
    <m/>
    <m/>
    <m/>
    <m/>
    <m/>
    <m/>
    <m/>
    <m/>
    <m/>
    <m/>
    <m/>
    <m/>
    <m/>
    <m/>
    <m/>
    <m/>
    <m/>
    <m/>
    <m/>
    <m/>
    <m/>
    <m/>
    <m/>
    <m/>
    <m/>
    <n v="116"/>
    <s v="线下活动（地产）"/>
    <s v="进驻费"/>
    <s v="社区"/>
    <n v="1378"/>
    <d v="2018-09-22T00:00:00"/>
    <d v="2018-09-24T00:00:00"/>
    <s v="北京恒诚博雅文化传媒有限公司"/>
    <m/>
    <m/>
    <m/>
  </r>
  <r>
    <x v="215"/>
    <s v="郭西哲"/>
    <x v="215"/>
    <m/>
    <m/>
    <m/>
    <m/>
    <m/>
    <m/>
    <m/>
    <m/>
    <m/>
    <m/>
    <m/>
    <m/>
    <m/>
    <m/>
    <m/>
    <m/>
    <m/>
    <m/>
    <m/>
    <m/>
    <m/>
    <m/>
    <m/>
    <m/>
    <m/>
    <m/>
    <m/>
    <m/>
    <n v="116"/>
    <s v="线下活动（地产）"/>
    <s v="进驻费"/>
    <s v="社区"/>
    <n v="1378"/>
    <d v="2018-09-22T00:00:00"/>
    <d v="2018-09-24T00:00:00"/>
    <s v="北京恒诚博雅文化传媒有限公司"/>
    <m/>
    <m/>
    <m/>
  </r>
  <r>
    <x v="215"/>
    <s v="郭西哲"/>
    <x v="215"/>
    <m/>
    <m/>
    <m/>
    <m/>
    <m/>
    <m/>
    <m/>
    <m/>
    <m/>
    <m/>
    <m/>
    <m/>
    <m/>
    <m/>
    <m/>
    <m/>
    <m/>
    <m/>
    <m/>
    <m/>
    <m/>
    <m/>
    <m/>
    <m/>
    <m/>
    <m/>
    <m/>
    <m/>
    <n v="59"/>
    <s v="商品采购"/>
    <s v="礼品"/>
    <s v="严选礼品"/>
    <n v="3562.5"/>
    <d v="2018-08-01T00:00:00"/>
    <d v="2018-08-01T00:00:00"/>
    <s v="严选凭票报销"/>
    <m/>
    <m/>
    <m/>
  </r>
  <r>
    <x v="216"/>
    <s v="郭西哲"/>
    <x v="216"/>
    <s v="033947"/>
    <m/>
    <m/>
    <m/>
    <m/>
    <m/>
    <m/>
    <m/>
    <n v="0.17"/>
    <s v="否"/>
    <s v="是"/>
    <n v="26675"/>
    <m/>
    <m/>
    <m/>
    <m/>
    <m/>
    <m/>
    <m/>
    <m/>
    <m/>
    <m/>
    <m/>
    <m/>
    <s v="广告营销服务成本"/>
    <s v="地产销售-华北"/>
    <m/>
    <n v="0.36200191542275911"/>
    <n v="73"/>
    <s v="线上传播（地产）"/>
    <s v="渠道电开"/>
    <s v="回访"/>
    <n v="2178"/>
    <d v="2018-07-01T00:00:00"/>
    <d v="2018-08-31T00:00:00"/>
    <s v="渠道电开"/>
    <m/>
    <m/>
    <n v="979.5"/>
  </r>
  <r>
    <x v="216"/>
    <s v="郭西哲"/>
    <x v="216"/>
    <m/>
    <m/>
    <m/>
    <m/>
    <m/>
    <m/>
    <m/>
    <m/>
    <m/>
    <m/>
    <m/>
    <m/>
    <m/>
    <m/>
    <m/>
    <m/>
    <m/>
    <m/>
    <m/>
    <m/>
    <m/>
    <m/>
    <m/>
    <m/>
    <m/>
    <m/>
    <m/>
    <m/>
    <n v="113"/>
    <s v="线下活动（地产）"/>
    <s v="进驻费"/>
    <s v="企业"/>
    <n v="1724.9999999999998"/>
    <d v="2018-08-16T00:00:00"/>
    <d v="2018-08-16T00:00:00"/>
    <s v="北京切吧"/>
    <m/>
    <m/>
    <m/>
  </r>
  <r>
    <x v="216"/>
    <s v="郭西哲"/>
    <x v="216"/>
    <m/>
    <m/>
    <m/>
    <m/>
    <m/>
    <m/>
    <m/>
    <m/>
    <m/>
    <m/>
    <m/>
    <m/>
    <m/>
    <m/>
    <m/>
    <m/>
    <m/>
    <m/>
    <m/>
    <m/>
    <m/>
    <m/>
    <m/>
    <m/>
    <m/>
    <m/>
    <m/>
    <m/>
    <n v="113"/>
    <s v="线下活动（地产）"/>
    <s v="进驻费"/>
    <s v="企业"/>
    <n v="1724.9999999999998"/>
    <d v="2018-08-21T00:00:00"/>
    <d v="2018-08-21T00:00:00"/>
    <s v="北京切吧"/>
    <m/>
    <m/>
    <m/>
  </r>
  <r>
    <x v="216"/>
    <s v="郭西哲"/>
    <x v="216"/>
    <m/>
    <m/>
    <m/>
    <m/>
    <m/>
    <m/>
    <m/>
    <m/>
    <m/>
    <m/>
    <m/>
    <m/>
    <m/>
    <m/>
    <m/>
    <m/>
    <m/>
    <m/>
    <m/>
    <m/>
    <m/>
    <m/>
    <m/>
    <m/>
    <m/>
    <m/>
    <m/>
    <m/>
    <n v="126"/>
    <s v="线下活动（地产）"/>
    <s v="意向/渠道客户邀请"/>
    <s v="意向客户"/>
    <n v="16050.000000000002"/>
    <d v="2018-07-20T00:00:00"/>
    <d v="2018-07-20T00:00:00"/>
    <s v="山西转型综改示范区学府园区云茂广告中心"/>
    <m/>
    <m/>
    <m/>
  </r>
  <r>
    <x v="216"/>
    <s v="郭西哲"/>
    <x v="216"/>
    <m/>
    <m/>
    <m/>
    <m/>
    <m/>
    <m/>
    <m/>
    <m/>
    <m/>
    <m/>
    <m/>
    <m/>
    <m/>
    <m/>
    <m/>
    <m/>
    <m/>
    <m/>
    <m/>
    <m/>
    <m/>
    <m/>
    <m/>
    <m/>
    <m/>
    <m/>
    <m/>
    <m/>
    <n v="121"/>
    <s v="线下活动（地产）"/>
    <s v="看房团"/>
    <s v="大巴"/>
    <n v="1609.9999999999998"/>
    <d v="2018-07-21T00:00:00"/>
    <d v="2018-07-21T00:00:00"/>
    <s v="北京切吧"/>
    <m/>
    <m/>
    <m/>
  </r>
  <r>
    <x v="216"/>
    <s v="郭西哲"/>
    <x v="216"/>
    <m/>
    <m/>
    <m/>
    <m/>
    <m/>
    <m/>
    <m/>
    <m/>
    <m/>
    <m/>
    <m/>
    <m/>
    <m/>
    <m/>
    <m/>
    <m/>
    <m/>
    <m/>
    <m/>
    <m/>
    <m/>
    <m/>
    <m/>
    <m/>
    <m/>
    <m/>
    <m/>
    <m/>
    <n v="126"/>
    <s v="线下活动（地产）"/>
    <s v="意向/渠道客户邀请"/>
    <s v="意向客户"/>
    <n v="2407.5"/>
    <d v="2018-07-21T00:00:00"/>
    <d v="2018-07-21T00:00:00"/>
    <s v="山西转型综改示范区学府园区云茂广告中心"/>
    <m/>
    <m/>
    <m/>
  </r>
  <r>
    <x v="217"/>
    <s v="郭西哲"/>
    <x v="217"/>
    <s v="033903、033850"/>
    <m/>
    <m/>
    <m/>
    <m/>
    <m/>
    <m/>
    <m/>
    <n v="0.18"/>
    <s v="否"/>
    <s v="是"/>
    <n v="18629.999999999996"/>
    <m/>
    <m/>
    <m/>
    <m/>
    <m/>
    <m/>
    <m/>
    <m/>
    <m/>
    <m/>
    <m/>
    <m/>
    <s v="广告营销服务成本"/>
    <s v="地产销售-华北"/>
    <m/>
    <n v="0.38333875760652847"/>
    <n v="75"/>
    <s v="线上传播（地产）"/>
    <s v="微信推送"/>
    <m/>
    <n v="15179.999999999998"/>
    <d v="2018-07-01T00:00:00"/>
    <d v="2018-07-01T00:00:00"/>
    <s v="北京切吧"/>
    <m/>
    <m/>
    <n v="1150"/>
  </r>
  <r>
    <x v="217"/>
    <s v="郭西哲"/>
    <x v="217"/>
    <m/>
    <m/>
    <m/>
    <m/>
    <m/>
    <m/>
    <m/>
    <m/>
    <m/>
    <m/>
    <m/>
    <m/>
    <m/>
    <m/>
    <m/>
    <m/>
    <m/>
    <m/>
    <m/>
    <m/>
    <m/>
    <m/>
    <m/>
    <m/>
    <m/>
    <m/>
    <m/>
    <m/>
    <n v="113"/>
    <s v="线下活动（地产）"/>
    <s v="进驻费"/>
    <s v="企业"/>
    <n v="575"/>
    <d v="2018-07-19T00:00:00"/>
    <d v="2018-07-19T00:00:00"/>
    <s v="北京切吧"/>
    <m/>
    <m/>
    <m/>
  </r>
  <r>
    <x v="217"/>
    <s v="郭西哲"/>
    <x v="217"/>
    <m/>
    <m/>
    <m/>
    <m/>
    <m/>
    <m/>
    <m/>
    <m/>
    <m/>
    <m/>
    <m/>
    <m/>
    <m/>
    <m/>
    <m/>
    <m/>
    <m/>
    <m/>
    <m/>
    <m/>
    <m/>
    <m/>
    <m/>
    <m/>
    <m/>
    <m/>
    <m/>
    <m/>
    <n v="113"/>
    <s v="线下活动（地产）"/>
    <s v="进驻费"/>
    <s v="企业"/>
    <n v="1724.9999999999998"/>
    <d v="2018-08-09T00:00:00"/>
    <d v="2018-08-09T00:00:00"/>
    <s v="北京切吧"/>
    <m/>
    <m/>
    <m/>
  </r>
  <r>
    <x v="218"/>
    <s v="郭西哲"/>
    <x v="218"/>
    <s v="031482"/>
    <m/>
    <m/>
    <m/>
    <m/>
    <m/>
    <m/>
    <m/>
    <n v="0.18"/>
    <s v="否"/>
    <s v="是"/>
    <n v="33280"/>
    <m/>
    <m/>
    <m/>
    <m/>
    <m/>
    <m/>
    <m/>
    <m/>
    <m/>
    <m/>
    <m/>
    <m/>
    <s v="广告营销服务成本"/>
    <s v="地产销售-华北"/>
    <m/>
    <n v="0.39750858074074069"/>
    <n v="59"/>
    <s v="商品采购"/>
    <s v="礼品"/>
    <s v="严选礼品"/>
    <n v="31991.387999999999"/>
    <d v="2018-01-01T00:00:00"/>
    <d v="2018-02-01T00:00:00"/>
    <s v="严选凭票报销"/>
    <m/>
    <m/>
    <n v="408.61200000000099"/>
  </r>
  <r>
    <x v="218"/>
    <s v="郭西哲"/>
    <x v="218"/>
    <s v=""/>
    <m/>
    <m/>
    <m/>
    <m/>
    <m/>
    <m/>
    <m/>
    <m/>
    <m/>
    <m/>
    <m/>
    <m/>
    <m/>
    <m/>
    <m/>
    <m/>
    <m/>
    <m/>
    <m/>
    <m/>
    <m/>
    <m/>
    <m/>
    <m/>
    <m/>
    <m/>
    <m/>
    <n v="73"/>
    <s v="线上传播（地产）"/>
    <s v="渠道电开"/>
    <s v="回访"/>
    <n v="880.00000000000011"/>
    <d v="2018-01-24T00:00:00"/>
    <d v="2018-02-28T00:00:00"/>
    <s v="渠道电开"/>
    <m/>
    <m/>
    <m/>
  </r>
  <r>
    <x v="219"/>
    <s v="郭西哲"/>
    <x v="219"/>
    <s v="032507、032321"/>
    <m/>
    <m/>
    <m/>
    <m/>
    <m/>
    <m/>
    <m/>
    <n v="0.18"/>
    <s v="否"/>
    <s v="是"/>
    <n v="106795"/>
    <m/>
    <m/>
    <m/>
    <m/>
    <m/>
    <m/>
    <m/>
    <m/>
    <m/>
    <m/>
    <m/>
    <m/>
    <s v="广告营销服务成本"/>
    <s v="地产销售-华北"/>
    <m/>
    <n v="0.49257805815873007"/>
    <n v="73"/>
    <s v="线上传播（地产）"/>
    <s v="渠道电开"/>
    <s v="回访"/>
    <n v="880.00000000000011"/>
    <d v="2018-04-22T00:00:00"/>
    <d v="2018-04-22T00:00:00"/>
    <s v="渠道电开"/>
    <m/>
    <m/>
    <n v="11313"/>
  </r>
  <r>
    <x v="219"/>
    <s v="郭西哲"/>
    <x v="219"/>
    <s v=""/>
    <m/>
    <m/>
    <m/>
    <m/>
    <m/>
    <m/>
    <m/>
    <m/>
    <m/>
    <m/>
    <m/>
    <m/>
    <m/>
    <m/>
    <m/>
    <m/>
    <m/>
    <m/>
    <m/>
    <m/>
    <m/>
    <m/>
    <m/>
    <m/>
    <m/>
    <m/>
    <m/>
    <n v="21"/>
    <s v="明星/嘉宾邀请"/>
    <s v="嘉宾邀请"/>
    <m/>
    <n v="17120"/>
    <d v="2018-04-22T00:00:00"/>
    <d v="2018-04-22T00:00:00"/>
    <s v="山西转型综改示范区学府园区云茂广告中心"/>
    <m/>
    <m/>
    <m/>
  </r>
  <r>
    <x v="219"/>
    <s v="郭西哲"/>
    <x v="219"/>
    <s v=""/>
    <m/>
    <m/>
    <m/>
    <m/>
    <m/>
    <m/>
    <m/>
    <m/>
    <m/>
    <m/>
    <m/>
    <m/>
    <m/>
    <m/>
    <m/>
    <m/>
    <m/>
    <m/>
    <m/>
    <m/>
    <m/>
    <m/>
    <m/>
    <m/>
    <m/>
    <m/>
    <m/>
    <n v="97"/>
    <s v="线下活动（地产）"/>
    <s v="案场活动"/>
    <s v="户外运动"/>
    <n v="21400"/>
    <d v="2018-04-22T00:00:00"/>
    <d v="2018-04-22T00:00:00"/>
    <s v="山西转型综改示范区学府园区云茂广告中心"/>
    <m/>
    <m/>
    <m/>
  </r>
  <r>
    <x v="219"/>
    <s v="郭西哲"/>
    <x v="219"/>
    <s v=""/>
    <m/>
    <m/>
    <m/>
    <m/>
    <m/>
    <m/>
    <m/>
    <m/>
    <m/>
    <m/>
    <m/>
    <m/>
    <m/>
    <m/>
    <m/>
    <m/>
    <m/>
    <m/>
    <m/>
    <m/>
    <m/>
    <m/>
    <m/>
    <m/>
    <m/>
    <m/>
    <m/>
    <n v="97"/>
    <s v="线下活动（地产）"/>
    <s v="案场活动"/>
    <s v="户外运动"/>
    <n v="6982"/>
    <d v="2018-04-22T00:00:00"/>
    <d v="2018-04-22T00:00:00"/>
    <s v="北京切吧"/>
    <m/>
    <m/>
    <m/>
  </r>
  <r>
    <x v="219"/>
    <s v="郭西哲"/>
    <x v="219"/>
    <s v=""/>
    <m/>
    <m/>
    <m/>
    <m/>
    <m/>
    <m/>
    <m/>
    <m/>
    <m/>
    <m/>
    <m/>
    <m/>
    <m/>
    <m/>
    <m/>
    <m/>
    <m/>
    <m/>
    <m/>
    <m/>
    <m/>
    <m/>
    <m/>
    <m/>
    <m/>
    <m/>
    <m/>
    <n v="97"/>
    <s v="线下活动（地产）"/>
    <s v="案场活动"/>
    <s v="户外运动"/>
    <n v="13300"/>
    <d v="2018-04-22T00:00:00"/>
    <d v="2018-04-22T00:00:00"/>
    <s v="业务凭票报销"/>
    <m/>
    <m/>
    <m/>
  </r>
  <r>
    <x v="219"/>
    <s v="郭西哲"/>
    <x v="219"/>
    <s v=""/>
    <m/>
    <m/>
    <m/>
    <m/>
    <m/>
    <m/>
    <m/>
    <m/>
    <m/>
    <m/>
    <m/>
    <m/>
    <m/>
    <m/>
    <m/>
    <m/>
    <m/>
    <m/>
    <m/>
    <m/>
    <m/>
    <m/>
    <m/>
    <m/>
    <m/>
    <m/>
    <m/>
    <n v="97"/>
    <s v="线下活动（地产）"/>
    <s v="案场活动"/>
    <s v="户外运动"/>
    <n v="24200"/>
    <d v="2018-04-22T00:00:00"/>
    <d v="2018-04-22T00:00:00"/>
    <s v="销售走合同：北京海威利广告有限公司"/>
    <m/>
    <m/>
    <m/>
  </r>
  <r>
    <x v="219"/>
    <s v="郭西哲"/>
    <x v="219"/>
    <s v=""/>
    <m/>
    <m/>
    <m/>
    <m/>
    <m/>
    <m/>
    <m/>
    <m/>
    <m/>
    <m/>
    <m/>
    <m/>
    <m/>
    <m/>
    <m/>
    <m/>
    <m/>
    <m/>
    <m/>
    <m/>
    <m/>
    <m/>
    <m/>
    <m/>
    <m/>
    <m/>
    <m/>
    <n v="97"/>
    <s v="线下活动（地产）"/>
    <s v="案场活动"/>
    <s v="户外运动"/>
    <n v="11000"/>
    <d v="2018-04-22T00:00:00"/>
    <d v="2018-04-22T00:00:00"/>
    <s v="销售走合同：北京海威利广告有限公司"/>
    <m/>
    <m/>
    <m/>
  </r>
  <r>
    <x v="219"/>
    <s v="郭西哲"/>
    <x v="219"/>
    <s v=""/>
    <m/>
    <m/>
    <m/>
    <m/>
    <m/>
    <m/>
    <m/>
    <m/>
    <m/>
    <m/>
    <m/>
    <m/>
    <m/>
    <m/>
    <m/>
    <m/>
    <m/>
    <m/>
    <m/>
    <m/>
    <m/>
    <m/>
    <m/>
    <m/>
    <m/>
    <m/>
    <m/>
    <n v="97"/>
    <s v="线下活动（地产）"/>
    <s v="案场活动"/>
    <s v="户外运动"/>
    <n v="600"/>
    <d v="2018-04-22T00:00:00"/>
    <d v="2018-04-22T00:00:00"/>
    <s v="业务凭票报销"/>
    <m/>
    <m/>
    <m/>
  </r>
  <r>
    <x v="220"/>
    <s v="郭西哲"/>
    <x v="220"/>
    <s v="033949"/>
    <m/>
    <m/>
    <m/>
    <m/>
    <m/>
    <m/>
    <m/>
    <n v="0.19"/>
    <s v="否"/>
    <s v="是"/>
    <n v="55195"/>
    <m/>
    <m/>
    <m/>
    <m/>
    <m/>
    <m/>
    <m/>
    <m/>
    <m/>
    <m/>
    <m/>
    <m/>
    <s v="广告营销服务成本"/>
    <s v="地产销售-华北"/>
    <m/>
    <n v="0.38211360939011579"/>
    <n v="73"/>
    <s v="线上传播（地产）"/>
    <s v="渠道电开"/>
    <s v="回访"/>
    <n v="5509"/>
    <d v="2018-07-01T00:00:00"/>
    <d v="2018-09-30T00:00:00"/>
    <s v="渠道电开"/>
    <m/>
    <m/>
    <n v="33113.199999999997"/>
  </r>
  <r>
    <x v="220"/>
    <s v="郭西哲"/>
    <x v="220"/>
    <m/>
    <m/>
    <m/>
    <m/>
    <m/>
    <m/>
    <m/>
    <m/>
    <m/>
    <m/>
    <m/>
    <m/>
    <m/>
    <m/>
    <m/>
    <m/>
    <m/>
    <m/>
    <m/>
    <m/>
    <m/>
    <m/>
    <m/>
    <m/>
    <m/>
    <m/>
    <m/>
    <m/>
    <n v="114"/>
    <s v="线下活动（地产）"/>
    <s v="进驻费"/>
    <s v="商超"/>
    <n v="3000"/>
    <d v="2018-07-28T00:00:00"/>
    <d v="2018-07-28T00:00:00"/>
    <s v="北京讯息互动科技有限公司"/>
    <m/>
    <m/>
    <m/>
  </r>
  <r>
    <x v="220"/>
    <s v="郭西哲"/>
    <x v="220"/>
    <m/>
    <m/>
    <m/>
    <m/>
    <m/>
    <m/>
    <m/>
    <m/>
    <m/>
    <m/>
    <m/>
    <m/>
    <m/>
    <m/>
    <m/>
    <m/>
    <m/>
    <m/>
    <m/>
    <m/>
    <m/>
    <m/>
    <m/>
    <m/>
    <m/>
    <m/>
    <m/>
    <m/>
    <n v="121"/>
    <s v="线下活动（地产）"/>
    <s v="看房团"/>
    <s v="大巴"/>
    <n v="1839.9999999999998"/>
    <d v="2018-07-28T00:00:00"/>
    <d v="2018-07-28T00:00:00"/>
    <s v="北京切吧"/>
    <m/>
    <m/>
    <m/>
  </r>
  <r>
    <x v="220"/>
    <s v="郭西哲"/>
    <x v="220"/>
    <m/>
    <m/>
    <m/>
    <m/>
    <m/>
    <m/>
    <m/>
    <m/>
    <m/>
    <m/>
    <m/>
    <m/>
    <m/>
    <m/>
    <m/>
    <m/>
    <m/>
    <m/>
    <m/>
    <m/>
    <m/>
    <m/>
    <m/>
    <m/>
    <m/>
    <m/>
    <m/>
    <m/>
    <n v="126"/>
    <s v="线下活动（地产）"/>
    <s v="意向/渠道客户邀请"/>
    <s v="意向客户"/>
    <n v="2503.8000000000002"/>
    <d v="2018-07-28T00:00:00"/>
    <d v="2018-07-28T00:00:00"/>
    <s v="山西转型综改示范区学府园区云茂广告中心"/>
    <m/>
    <m/>
    <m/>
  </r>
  <r>
    <x v="220"/>
    <s v="郭西哲"/>
    <x v="220"/>
    <m/>
    <m/>
    <m/>
    <m/>
    <m/>
    <m/>
    <m/>
    <m/>
    <m/>
    <m/>
    <m/>
    <m/>
    <m/>
    <m/>
    <m/>
    <m/>
    <m/>
    <m/>
    <m/>
    <m/>
    <m/>
    <m/>
    <m/>
    <m/>
    <m/>
    <m/>
    <m/>
    <m/>
    <n v="121"/>
    <s v="线下活动（地产）"/>
    <s v="看房团"/>
    <s v="大巴"/>
    <n v="1839.9999999999998"/>
    <d v="2018-09-01T00:00:00"/>
    <d v="2018-09-01T00:00:00"/>
    <s v="北京切吧"/>
    <m/>
    <m/>
    <m/>
  </r>
  <r>
    <x v="220"/>
    <s v="郭西哲"/>
    <x v="220"/>
    <m/>
    <m/>
    <m/>
    <m/>
    <m/>
    <m/>
    <m/>
    <m/>
    <m/>
    <m/>
    <m/>
    <m/>
    <m/>
    <m/>
    <m/>
    <m/>
    <m/>
    <m/>
    <m/>
    <m/>
    <m/>
    <m/>
    <m/>
    <m/>
    <m/>
    <m/>
    <m/>
    <m/>
    <n v="126"/>
    <s v="线下活动（地产）"/>
    <s v="意向/渠道客户邀请"/>
    <s v="意向客户"/>
    <n v="2889"/>
    <d v="2018-09-01T00:00:00"/>
    <d v="2018-09-01T00:00:00"/>
    <s v="山西转型综改示范区学府园区云茂广告中心"/>
    <m/>
    <m/>
    <m/>
  </r>
  <r>
    <x v="220"/>
    <s v="郭西哲"/>
    <x v="220"/>
    <m/>
    <m/>
    <m/>
    <m/>
    <m/>
    <m/>
    <m/>
    <m/>
    <m/>
    <m/>
    <m/>
    <m/>
    <m/>
    <m/>
    <m/>
    <m/>
    <m/>
    <m/>
    <m/>
    <m/>
    <m/>
    <m/>
    <m/>
    <m/>
    <m/>
    <m/>
    <m/>
    <m/>
    <n v="67"/>
    <s v="线上传播（非地产）"/>
    <s v="KOL发稿"/>
    <s v="公司"/>
    <n v="4500"/>
    <d v="2018-07-01T00:00:00"/>
    <d v="2018-07-01T00:00:00"/>
    <s v="蓝色光标（天津）移动互联科技有限公司"/>
    <m/>
    <m/>
    <m/>
  </r>
  <r>
    <x v="221"/>
    <s v="郭西哲"/>
    <x v="221"/>
    <s v="030686"/>
    <m/>
    <m/>
    <m/>
    <m/>
    <m/>
    <m/>
    <m/>
    <n v="0.19"/>
    <s v="否"/>
    <s v="是"/>
    <n v="50664"/>
    <m/>
    <m/>
    <m/>
    <m/>
    <m/>
    <m/>
    <m/>
    <m/>
    <m/>
    <m/>
    <m/>
    <m/>
    <s v="广告营销服务成本"/>
    <s v="地产销售-华北"/>
    <m/>
    <n v="0.38457536778666662"/>
    <n v="73"/>
    <s v="线上传播（地产）"/>
    <s v="渠道电开"/>
    <s v="回访"/>
    <n v="11418.400000000001"/>
    <d v="2018-07-01T00:00:00"/>
    <d v="2018-09-30T00:00:00"/>
    <s v="渠道电开"/>
    <m/>
    <m/>
    <n v="3846.1999999999971"/>
  </r>
  <r>
    <x v="221"/>
    <s v="郭西哲"/>
    <x v="221"/>
    <m/>
    <m/>
    <m/>
    <m/>
    <m/>
    <m/>
    <m/>
    <m/>
    <m/>
    <m/>
    <m/>
    <m/>
    <m/>
    <m/>
    <m/>
    <m/>
    <m/>
    <m/>
    <m/>
    <m/>
    <m/>
    <m/>
    <m/>
    <m/>
    <m/>
    <m/>
    <m/>
    <m/>
    <n v="117"/>
    <s v="线下活动（地产）"/>
    <s v="进驻费"/>
    <s v="写字楼"/>
    <n v="2650"/>
    <d v="2018-07-31T00:00:00"/>
    <d v="2018-07-31T00:00:00"/>
    <s v="北京恒诚博雅文化传媒有限公司"/>
    <m/>
    <m/>
    <m/>
  </r>
  <r>
    <x v="221"/>
    <s v="郭西哲"/>
    <x v="221"/>
    <m/>
    <m/>
    <m/>
    <m/>
    <m/>
    <m/>
    <m/>
    <m/>
    <m/>
    <m/>
    <m/>
    <m/>
    <m/>
    <m/>
    <m/>
    <m/>
    <m/>
    <m/>
    <m/>
    <m/>
    <m/>
    <m/>
    <m/>
    <m/>
    <m/>
    <m/>
    <m/>
    <m/>
    <n v="117"/>
    <s v="线下活动（地产）"/>
    <s v="进驻费"/>
    <s v="写字楼"/>
    <n v="2650"/>
    <d v="2018-09-12T00:00:00"/>
    <d v="2018-09-12T00:00:00"/>
    <s v="北京恒诚博雅文化传媒有限公司"/>
    <m/>
    <m/>
    <m/>
  </r>
  <r>
    <x v="221"/>
    <s v="郭西哲"/>
    <x v="221"/>
    <m/>
    <m/>
    <m/>
    <m/>
    <m/>
    <m/>
    <m/>
    <m/>
    <m/>
    <m/>
    <m/>
    <m/>
    <m/>
    <m/>
    <m/>
    <m/>
    <m/>
    <m/>
    <m/>
    <m/>
    <m/>
    <m/>
    <m/>
    <m/>
    <m/>
    <m/>
    <m/>
    <m/>
    <n v="117"/>
    <s v="线下活动（地产）"/>
    <s v="进驻费"/>
    <s v="写字楼"/>
    <n v="2650"/>
    <d v="2018-09-19T00:00:00"/>
    <d v="2018-09-19T00:00:00"/>
    <s v="北京恒诚博雅文化传媒有限公司"/>
    <m/>
    <m/>
    <m/>
  </r>
  <r>
    <x v="221"/>
    <s v="郭西哲"/>
    <x v="221"/>
    <m/>
    <m/>
    <m/>
    <m/>
    <m/>
    <m/>
    <m/>
    <m/>
    <m/>
    <m/>
    <m/>
    <m/>
    <m/>
    <m/>
    <m/>
    <m/>
    <m/>
    <m/>
    <m/>
    <m/>
    <m/>
    <m/>
    <m/>
    <m/>
    <m/>
    <m/>
    <m/>
    <m/>
    <n v="117"/>
    <s v="线下活动（地产）"/>
    <s v="进驻费"/>
    <s v="写字楼"/>
    <n v="2650"/>
    <d v="2018-09-27T00:00:00"/>
    <d v="2018-09-27T00:00:00"/>
    <s v="北京恒诚博雅文化传媒有限公司"/>
    <m/>
    <m/>
    <m/>
  </r>
  <r>
    <x v="221"/>
    <s v="郭西哲"/>
    <x v="221"/>
    <m/>
    <m/>
    <m/>
    <m/>
    <m/>
    <m/>
    <m/>
    <m/>
    <m/>
    <m/>
    <m/>
    <m/>
    <m/>
    <m/>
    <m/>
    <m/>
    <m/>
    <m/>
    <m/>
    <m/>
    <m/>
    <m/>
    <m/>
    <m/>
    <m/>
    <m/>
    <m/>
    <m/>
    <n v="116"/>
    <s v="线下活动（地产）"/>
    <s v="进驻费"/>
    <s v="社区"/>
    <n v="1378"/>
    <d v="2018-09-26T00:00:00"/>
    <d v="2018-09-28T00:00:00"/>
    <s v="北京恒诚博雅文化传媒有限公司"/>
    <m/>
    <m/>
    <m/>
  </r>
  <r>
    <x v="221"/>
    <s v="郭西哲"/>
    <x v="221"/>
    <m/>
    <m/>
    <m/>
    <m/>
    <m/>
    <m/>
    <m/>
    <m/>
    <m/>
    <m/>
    <m/>
    <m/>
    <m/>
    <m/>
    <m/>
    <m/>
    <m/>
    <m/>
    <m/>
    <m/>
    <m/>
    <m/>
    <m/>
    <m/>
    <m/>
    <m/>
    <m/>
    <m/>
    <n v="116"/>
    <s v="线下活动（地产）"/>
    <s v="进驻费"/>
    <s v="社区"/>
    <n v="1378"/>
    <d v="2018-09-26T00:00:00"/>
    <d v="2018-09-28T00:00:00"/>
    <s v="北京恒诚博雅文化传媒有限公司"/>
    <m/>
    <m/>
    <m/>
  </r>
  <r>
    <x v="221"/>
    <s v="郭西哲"/>
    <x v="221"/>
    <m/>
    <m/>
    <m/>
    <m/>
    <m/>
    <m/>
    <m/>
    <m/>
    <m/>
    <m/>
    <m/>
    <m/>
    <m/>
    <m/>
    <m/>
    <m/>
    <m/>
    <m/>
    <m/>
    <m/>
    <m/>
    <m/>
    <m/>
    <m/>
    <m/>
    <m/>
    <m/>
    <m/>
    <n v="116"/>
    <s v="线下活动（地产）"/>
    <s v="进驻费"/>
    <s v="社区"/>
    <n v="1378"/>
    <d v="2018-09-26T00:00:00"/>
    <d v="2018-09-28T00:00:00"/>
    <s v="北京恒诚博雅文化传媒有限公司"/>
    <m/>
    <m/>
    <m/>
  </r>
  <r>
    <x v="221"/>
    <s v="郭西哲"/>
    <x v="221"/>
    <m/>
    <m/>
    <m/>
    <m/>
    <m/>
    <m/>
    <m/>
    <m/>
    <m/>
    <m/>
    <m/>
    <m/>
    <m/>
    <m/>
    <m/>
    <m/>
    <m/>
    <m/>
    <m/>
    <m/>
    <m/>
    <m/>
    <m/>
    <m/>
    <m/>
    <m/>
    <m/>
    <m/>
    <n v="13"/>
    <s v="户外投放（地产）"/>
    <s v="其他投放"/>
    <m/>
    <n v="11400"/>
    <d v="2018-08-01T00:00:00"/>
    <d v="2018-09-30T00:00:00"/>
    <s v="北京切吧"/>
    <m/>
    <m/>
    <m/>
  </r>
  <r>
    <x v="221"/>
    <s v="郭西哲"/>
    <x v="221"/>
    <m/>
    <m/>
    <m/>
    <m/>
    <m/>
    <m/>
    <m/>
    <m/>
    <m/>
    <m/>
    <m/>
    <m/>
    <m/>
    <m/>
    <m/>
    <m/>
    <m/>
    <m/>
    <m/>
    <m/>
    <m/>
    <m/>
    <m/>
    <m/>
    <m/>
    <m/>
    <m/>
    <m/>
    <n v="121"/>
    <s v="线下活动（地产）"/>
    <s v="看房团"/>
    <s v="大巴"/>
    <n v="1839.9999999999998"/>
    <d v="2018-08-04T00:00:00"/>
    <d v="2018-08-04T00:00:00"/>
    <s v="北京切吧"/>
    <m/>
    <m/>
    <m/>
  </r>
  <r>
    <x v="221"/>
    <s v="郭西哲"/>
    <x v="221"/>
    <m/>
    <m/>
    <m/>
    <m/>
    <m/>
    <m/>
    <m/>
    <m/>
    <m/>
    <m/>
    <m/>
    <m/>
    <m/>
    <m/>
    <m/>
    <m/>
    <m/>
    <m/>
    <m/>
    <m/>
    <m/>
    <m/>
    <m/>
    <m/>
    <m/>
    <m/>
    <m/>
    <m/>
    <n v="125"/>
    <s v="线下活动（地产）"/>
    <s v="意向/渠道客户邀请"/>
    <s v="渠道客户"/>
    <n v="2889"/>
    <d v="2018-08-04T00:00:00"/>
    <d v="2018-08-04T00:00:00"/>
    <s v="山西转型综改示范区学府园区云茂广告中心"/>
    <m/>
    <m/>
    <m/>
  </r>
  <r>
    <x v="221"/>
    <s v="郭西哲"/>
    <x v="221"/>
    <m/>
    <m/>
    <m/>
    <m/>
    <m/>
    <m/>
    <m/>
    <m/>
    <m/>
    <m/>
    <m/>
    <m/>
    <m/>
    <m/>
    <m/>
    <m/>
    <m/>
    <m/>
    <m/>
    <m/>
    <m/>
    <m/>
    <m/>
    <m/>
    <m/>
    <m/>
    <m/>
    <m/>
    <n v="121"/>
    <s v="线下活动（地产）"/>
    <s v="看房团"/>
    <s v="大巴"/>
    <n v="1839.9999999999998"/>
    <d v="2018-09-16T00:00:00"/>
    <d v="2018-09-16T00:00:00"/>
    <s v="北京切吧"/>
    <m/>
    <m/>
    <m/>
  </r>
  <r>
    <x v="221"/>
    <s v="郭西哲"/>
    <x v="221"/>
    <m/>
    <m/>
    <m/>
    <m/>
    <m/>
    <m/>
    <m/>
    <m/>
    <m/>
    <m/>
    <m/>
    <m/>
    <m/>
    <m/>
    <m/>
    <m/>
    <m/>
    <m/>
    <m/>
    <m/>
    <m/>
    <m/>
    <m/>
    <m/>
    <m/>
    <m/>
    <m/>
    <m/>
    <n v="126"/>
    <s v="线下活动（地产）"/>
    <s v="意向/渠道客户邀请"/>
    <s v="意向客户"/>
    <n v="2696.4"/>
    <d v="2018-09-16T00:00:00"/>
    <d v="2018-09-16T00:00:00"/>
    <s v="山西转型综改示范区学府园区云茂广告中心"/>
    <m/>
    <m/>
    <m/>
  </r>
  <r>
    <x v="222"/>
    <s v="郭西哲"/>
    <x v="222"/>
    <s v="034016"/>
    <m/>
    <m/>
    <m/>
    <m/>
    <m/>
    <m/>
    <m/>
    <n v="0.19"/>
    <s v="否"/>
    <s v="是"/>
    <n v="11442.5"/>
    <m/>
    <m/>
    <m/>
    <m/>
    <m/>
    <m/>
    <m/>
    <m/>
    <m/>
    <m/>
    <m/>
    <m/>
    <s v="广告营销服务成本"/>
    <s v="地产销售-华北"/>
    <m/>
    <n v="0.40270917180952381"/>
    <n v="73"/>
    <s v="线上传播（地产）"/>
    <s v="渠道电开"/>
    <s v="回访"/>
    <n v="1760.0000000000002"/>
    <d v="2018-07-01T00:00:00"/>
    <d v="2018-08-31T00:00:00"/>
    <s v="渠道电开"/>
    <m/>
    <m/>
    <n v="1529.7249999999985"/>
  </r>
  <r>
    <x v="222"/>
    <s v="郭西哲"/>
    <x v="222"/>
    <m/>
    <m/>
    <m/>
    <m/>
    <m/>
    <m/>
    <m/>
    <m/>
    <m/>
    <m/>
    <m/>
    <m/>
    <m/>
    <m/>
    <m/>
    <m/>
    <m/>
    <m/>
    <m/>
    <m/>
    <m/>
    <m/>
    <m/>
    <m/>
    <m/>
    <m/>
    <m/>
    <m/>
    <n v="59"/>
    <s v="商品采购"/>
    <s v="礼品"/>
    <s v="严选礼品"/>
    <n v="8152.7750000000005"/>
    <d v="2018-07-01T00:00:00"/>
    <d v="2018-07-01T00:00:00"/>
    <s v="严选凭票报销"/>
    <m/>
    <m/>
    <m/>
  </r>
  <r>
    <x v="223"/>
    <s v="郭西哲"/>
    <x v="223"/>
    <s v="034071"/>
    <n v="0.19"/>
    <n v="43829"/>
    <n v="0.36738468594285723"/>
    <m/>
    <m/>
    <m/>
    <m/>
    <n v="0.19"/>
    <s v="否"/>
    <s v="是"/>
    <n v="43828.799999999996"/>
    <m/>
    <m/>
    <m/>
    <m/>
    <m/>
    <m/>
    <m/>
    <m/>
    <m/>
    <m/>
    <m/>
    <m/>
    <s v="广告营销服务成本"/>
    <s v="地产销售-华北"/>
    <m/>
    <n v="0.36738468594285723"/>
    <n v="67"/>
    <s v="线上传播（非地产）"/>
    <s v="KOL发稿"/>
    <s v="公司"/>
    <n v="18400"/>
    <d v="2018-08-01T00:00:00"/>
    <d v="2018-08-01T00:00:00"/>
    <s v="北京切吧"/>
    <m/>
    <m/>
    <n v="13316.799999999996"/>
  </r>
  <r>
    <x v="223"/>
    <s v="郭西哲"/>
    <x v="223"/>
    <m/>
    <m/>
    <m/>
    <m/>
    <m/>
    <m/>
    <m/>
    <m/>
    <m/>
    <m/>
    <m/>
    <m/>
    <m/>
    <m/>
    <m/>
    <m/>
    <m/>
    <m/>
    <m/>
    <m/>
    <m/>
    <m/>
    <m/>
    <m/>
    <m/>
    <m/>
    <m/>
    <m/>
    <n v="67"/>
    <s v="线上传播（非地产）"/>
    <s v="KOL发稿"/>
    <s v="公司"/>
    <n v="12112"/>
    <d v="2018-08-01T00:00:00"/>
    <d v="2018-08-01T00:00:00"/>
    <s v="北京切吧"/>
    <m/>
    <m/>
    <m/>
  </r>
  <r>
    <x v="224"/>
    <s v="郭西哲"/>
    <x v="224"/>
    <s v="033965"/>
    <m/>
    <m/>
    <m/>
    <m/>
    <m/>
    <m/>
    <m/>
    <n v="0.19"/>
    <s v="否"/>
    <s v="是"/>
    <n v="19182.5"/>
    <m/>
    <m/>
    <m/>
    <m/>
    <m/>
    <m/>
    <m/>
    <m/>
    <m/>
    <m/>
    <m/>
    <m/>
    <s v="广告营销服务成本"/>
    <s v="地产销售-华北"/>
    <m/>
    <n v="0.30686851466666665"/>
    <n v="73"/>
    <s v="线上传播（地产）"/>
    <s v="渠道电开"/>
    <s v="回访"/>
    <n v="2200"/>
    <d v="2018-07-01T00:00:00"/>
    <d v="2018-08-31T00:00:00"/>
    <s v="渠道电开"/>
    <m/>
    <m/>
    <n v="14968.95"/>
  </r>
  <r>
    <x v="224"/>
    <s v="郭西哲"/>
    <x v="224"/>
    <m/>
    <m/>
    <m/>
    <m/>
    <m/>
    <m/>
    <m/>
    <m/>
    <m/>
    <m/>
    <m/>
    <m/>
    <m/>
    <m/>
    <m/>
    <m/>
    <m/>
    <m/>
    <m/>
    <m/>
    <m/>
    <m/>
    <m/>
    <m/>
    <m/>
    <m/>
    <m/>
    <m/>
    <n v="59"/>
    <s v="商品采购"/>
    <s v="礼品"/>
    <s v="严选礼品"/>
    <n v="2013.55"/>
    <d v="2018-07-01T00:00:00"/>
    <d v="2018-07-01T00:00:00"/>
    <s v="严选凭票报销"/>
    <m/>
    <m/>
    <m/>
  </r>
  <r>
    <x v="225"/>
    <s v="郭西哲"/>
    <x v="225"/>
    <s v="033790"/>
    <m/>
    <m/>
    <m/>
    <m/>
    <m/>
    <m/>
    <m/>
    <n v="0.18"/>
    <s v="否"/>
    <s v="是"/>
    <n v="19320"/>
    <m/>
    <m/>
    <m/>
    <m/>
    <m/>
    <m/>
    <m/>
    <m/>
    <m/>
    <m/>
    <m/>
    <m/>
    <s v="广告营销服务成本"/>
    <s v="地产销售-华北"/>
    <m/>
    <n v="0.38362112751677857"/>
    <n v="75"/>
    <s v="线上传播（地产）"/>
    <s v="微信推送"/>
    <m/>
    <n v="19320"/>
    <d v="2018-07-01T00:00:00"/>
    <d v="2018-07-01T00:00:00"/>
    <s v="北京切吧"/>
    <m/>
    <m/>
    <n v="0"/>
  </r>
  <r>
    <x v="226"/>
    <s v="郭西哲"/>
    <x v="226"/>
    <s v="034014、034015"/>
    <m/>
    <m/>
    <m/>
    <m/>
    <m/>
    <m/>
    <m/>
    <n v="0.18"/>
    <s v="否"/>
    <s v="是"/>
    <n v="27612.5"/>
    <m/>
    <m/>
    <m/>
    <m/>
    <m/>
    <m/>
    <m/>
    <m/>
    <m/>
    <m/>
    <m/>
    <m/>
    <s v="广告营销服务成本"/>
    <s v="地产销售-华北"/>
    <m/>
    <n v="0.34952552933333325"/>
    <n v="121"/>
    <s v="线下活动（地产）"/>
    <s v="看房团"/>
    <s v="大巴"/>
    <n v="2875"/>
    <d v="2018-08-25T00:00:00"/>
    <d v="2018-08-25T00:00:00"/>
    <s v="北京切吧"/>
    <m/>
    <m/>
    <n v="13085.325000000001"/>
  </r>
  <r>
    <x v="226"/>
    <s v="郭西哲"/>
    <x v="226"/>
    <m/>
    <m/>
    <m/>
    <m/>
    <m/>
    <m/>
    <m/>
    <m/>
    <m/>
    <m/>
    <m/>
    <m/>
    <m/>
    <m/>
    <m/>
    <m/>
    <m/>
    <m/>
    <m/>
    <m/>
    <m/>
    <m/>
    <m/>
    <m/>
    <m/>
    <m/>
    <m/>
    <m/>
    <n v="125"/>
    <s v="线下活动（地产）"/>
    <s v="意向/渠道客户邀请"/>
    <s v="渠道客户"/>
    <n v="2407.5"/>
    <d v="2018-08-25T00:00:00"/>
    <d v="2018-08-25T00:00:00"/>
    <s v="山西转型综改示范区学府园区云茂广告中心"/>
    <m/>
    <m/>
    <m/>
  </r>
  <r>
    <x v="226"/>
    <s v="郭西哲"/>
    <x v="226"/>
    <m/>
    <m/>
    <m/>
    <m/>
    <m/>
    <m/>
    <m/>
    <m/>
    <m/>
    <m/>
    <m/>
    <m/>
    <m/>
    <m/>
    <m/>
    <m/>
    <m/>
    <m/>
    <m/>
    <m/>
    <m/>
    <m/>
    <m/>
    <m/>
    <m/>
    <m/>
    <m/>
    <m/>
    <n v="73"/>
    <s v="线上传播（地产）"/>
    <s v="渠道电开"/>
    <s v="回访"/>
    <n v="2640"/>
    <d v="2018-07-01T00:00:00"/>
    <d v="2018-08-31T00:00:00"/>
    <s v="渠道电开"/>
    <m/>
    <m/>
    <m/>
  </r>
  <r>
    <x v="226"/>
    <s v="郭西哲"/>
    <x v="226"/>
    <m/>
    <m/>
    <m/>
    <m/>
    <m/>
    <m/>
    <m/>
    <m/>
    <m/>
    <m/>
    <m/>
    <m/>
    <m/>
    <m/>
    <m/>
    <m/>
    <m/>
    <m/>
    <m/>
    <m/>
    <m/>
    <m/>
    <m/>
    <m/>
    <m/>
    <m/>
    <m/>
    <m/>
    <n v="59"/>
    <s v="商品采购"/>
    <s v="礼品"/>
    <s v="严选礼品"/>
    <n v="6604.6749999999993"/>
    <d v="2018-08-01T00:00:00"/>
    <d v="2018-08-01T00:00:00"/>
    <s v="严选凭票报销"/>
    <m/>
    <m/>
    <m/>
  </r>
  <r>
    <x v="227"/>
    <s v="郭西哲"/>
    <x v="227"/>
    <s v="033974"/>
    <m/>
    <m/>
    <m/>
    <m/>
    <m/>
    <m/>
    <m/>
    <n v="0.19"/>
    <s v="否"/>
    <s v="是"/>
    <n v="38635"/>
    <m/>
    <m/>
    <m/>
    <m/>
    <m/>
    <m/>
    <m/>
    <m/>
    <m/>
    <m/>
    <m/>
    <m/>
    <s v="广告营销服务成本"/>
    <s v="地产销售-华北"/>
    <m/>
    <n v="0.3827564488347826"/>
    <n v="103"/>
    <s v="线下活动（地产）"/>
    <s v="案场活动"/>
    <s v="亲子活动"/>
    <n v="13640"/>
    <d v="2018-07-29T00:00:00"/>
    <d v="2018-07-29T00:00:00"/>
    <s v="北京中科亿天使文化传媒有限公司"/>
    <m/>
    <m/>
    <n v="4249.5"/>
  </r>
  <r>
    <x v="227"/>
    <s v="郭西哲"/>
    <x v="227"/>
    <m/>
    <m/>
    <m/>
    <m/>
    <m/>
    <m/>
    <m/>
    <m/>
    <m/>
    <m/>
    <m/>
    <m/>
    <m/>
    <m/>
    <m/>
    <m/>
    <m/>
    <m/>
    <m/>
    <m/>
    <m/>
    <m/>
    <m/>
    <m/>
    <m/>
    <m/>
    <m/>
    <m/>
    <n v="126"/>
    <s v="线下活动（地产）"/>
    <s v="意向/渠道客户邀请"/>
    <s v="意向客户"/>
    <n v="6420"/>
    <d v="2018-07-29T00:00:00"/>
    <d v="2018-07-29T00:00:00"/>
    <s v="山西转型综改示范区学府园区云茂广告中心"/>
    <m/>
    <m/>
    <m/>
  </r>
  <r>
    <x v="227"/>
    <s v="郭西哲"/>
    <x v="227"/>
    <m/>
    <m/>
    <m/>
    <m/>
    <m/>
    <m/>
    <m/>
    <m/>
    <m/>
    <m/>
    <m/>
    <m/>
    <m/>
    <m/>
    <m/>
    <m/>
    <m/>
    <m/>
    <m/>
    <m/>
    <m/>
    <m/>
    <m/>
    <m/>
    <m/>
    <m/>
    <m/>
    <m/>
    <n v="103"/>
    <s v="线下活动（地产）"/>
    <s v="案场活动"/>
    <s v="亲子活动"/>
    <n v="1954.9999999999998"/>
    <d v="2018-07-29T00:00:00"/>
    <d v="2018-07-29T00:00:00"/>
    <s v="北京切吧"/>
    <m/>
    <m/>
    <m/>
  </r>
  <r>
    <x v="227"/>
    <s v="郭西哲"/>
    <x v="227"/>
    <m/>
    <m/>
    <m/>
    <m/>
    <m/>
    <m/>
    <m/>
    <m/>
    <m/>
    <m/>
    <m/>
    <m/>
    <m/>
    <m/>
    <m/>
    <m/>
    <m/>
    <m/>
    <m/>
    <m/>
    <m/>
    <m/>
    <m/>
    <m/>
    <m/>
    <m/>
    <m/>
    <m/>
    <n v="126"/>
    <s v="线下活动（地产）"/>
    <s v="意向/渠道客户邀请"/>
    <s v="意向客户"/>
    <n v="1872.5"/>
    <d v="2018-07-28T00:00:00"/>
    <d v="2018-07-28T00:00:00"/>
    <s v="山西转型综改示范区学府园区云茂广告中心"/>
    <m/>
    <m/>
    <m/>
  </r>
  <r>
    <x v="227"/>
    <s v="郭西哲"/>
    <x v="227"/>
    <m/>
    <m/>
    <m/>
    <m/>
    <m/>
    <m/>
    <m/>
    <m/>
    <m/>
    <m/>
    <m/>
    <m/>
    <m/>
    <m/>
    <m/>
    <m/>
    <m/>
    <m/>
    <m/>
    <m/>
    <m/>
    <m/>
    <m/>
    <m/>
    <m/>
    <m/>
    <m/>
    <m/>
    <n v="121"/>
    <s v="线下活动（地产）"/>
    <s v="看房团"/>
    <s v="大巴"/>
    <n v="1954.9999999999998"/>
    <d v="2018-07-28T00:00:00"/>
    <d v="2018-07-28T00:00:00"/>
    <s v="北京切吧"/>
    <m/>
    <m/>
    <m/>
  </r>
  <r>
    <x v="227"/>
    <s v="郭西哲"/>
    <x v="227"/>
    <m/>
    <m/>
    <m/>
    <m/>
    <m/>
    <m/>
    <m/>
    <m/>
    <m/>
    <m/>
    <m/>
    <m/>
    <m/>
    <m/>
    <m/>
    <m/>
    <m/>
    <m/>
    <m/>
    <m/>
    <m/>
    <m/>
    <m/>
    <m/>
    <m/>
    <m/>
    <m/>
    <m/>
    <n v="121"/>
    <s v="线下活动（地产）"/>
    <s v="看房团"/>
    <s v="大巴"/>
    <n v="1954.9999999999998"/>
    <d v="2018-08-04T00:00:00"/>
    <d v="2018-08-04T00:00:00"/>
    <s v="北京切吧"/>
    <m/>
    <m/>
    <m/>
  </r>
  <r>
    <x v="227"/>
    <s v="郭西哲"/>
    <x v="227"/>
    <m/>
    <m/>
    <m/>
    <m/>
    <m/>
    <m/>
    <m/>
    <m/>
    <m/>
    <m/>
    <m/>
    <m/>
    <m/>
    <m/>
    <m/>
    <m/>
    <m/>
    <m/>
    <m/>
    <m/>
    <m/>
    <m/>
    <m/>
    <m/>
    <m/>
    <m/>
    <m/>
    <m/>
    <n v="126"/>
    <s v="线下活动（地产）"/>
    <s v="意向/渠道客户邀请"/>
    <s v="意向客户"/>
    <n v="2247"/>
    <d v="2018-08-04T00:00:00"/>
    <d v="2018-08-04T00:00:00"/>
    <s v="山西转型综改示范区学府园区云茂广告中心"/>
    <m/>
    <m/>
    <m/>
  </r>
  <r>
    <x v="227"/>
    <s v="郭西哲"/>
    <x v="227"/>
    <m/>
    <m/>
    <m/>
    <m/>
    <m/>
    <m/>
    <m/>
    <m/>
    <m/>
    <m/>
    <m/>
    <m/>
    <m/>
    <m/>
    <m/>
    <m/>
    <m/>
    <m/>
    <m/>
    <m/>
    <m/>
    <m/>
    <m/>
    <m/>
    <m/>
    <m/>
    <m/>
    <m/>
    <n v="126"/>
    <s v="线下活动（地产）"/>
    <s v="意向/渠道客户邀请"/>
    <s v="意向客户"/>
    <n v="1498"/>
    <d v="2018-08-11T00:00:00"/>
    <d v="2018-08-11T00:00:00"/>
    <s v="山西转型综改示范区学府园区云茂广告中心"/>
    <m/>
    <m/>
    <m/>
  </r>
  <r>
    <x v="227"/>
    <s v="郭西哲"/>
    <x v="227"/>
    <m/>
    <m/>
    <m/>
    <m/>
    <m/>
    <m/>
    <m/>
    <m/>
    <m/>
    <m/>
    <m/>
    <m/>
    <m/>
    <m/>
    <m/>
    <m/>
    <m/>
    <m/>
    <m/>
    <m/>
    <m/>
    <m/>
    <m/>
    <m/>
    <m/>
    <m/>
    <m/>
    <m/>
    <n v="121"/>
    <s v="线下活动（地产）"/>
    <s v="看房团"/>
    <s v="大巴"/>
    <n v="1954.9999999999998"/>
    <d v="2018-08-11T00:00:00"/>
    <d v="2018-08-11T00:00:00"/>
    <s v="北京切吧"/>
    <m/>
    <m/>
    <m/>
  </r>
  <r>
    <x v="227"/>
    <s v="郭西哲"/>
    <x v="227"/>
    <m/>
    <m/>
    <m/>
    <m/>
    <m/>
    <m/>
    <m/>
    <m/>
    <m/>
    <m/>
    <m/>
    <m/>
    <m/>
    <m/>
    <m/>
    <m/>
    <m/>
    <m/>
    <m/>
    <m/>
    <m/>
    <m/>
    <m/>
    <m/>
    <m/>
    <m/>
    <m/>
    <m/>
    <n v="73"/>
    <s v="线上传播（地产）"/>
    <s v="渠道电开"/>
    <s v="回访"/>
    <n v="888.00000000000011"/>
    <d v="2018-07-01T00:00:00"/>
    <d v="2018-09-30T00:00:00"/>
    <s v="渠道电开"/>
    <m/>
    <m/>
    <m/>
  </r>
  <r>
    <x v="228"/>
    <s v="郭西哲"/>
    <x v="228"/>
    <s v="032509"/>
    <m/>
    <m/>
    <m/>
    <m/>
    <m/>
    <m/>
    <m/>
    <n v="0.18"/>
    <s v="否"/>
    <s v="是"/>
    <n v="46000"/>
    <m/>
    <m/>
    <m/>
    <m/>
    <m/>
    <m/>
    <m/>
    <m/>
    <m/>
    <m/>
    <m/>
    <m/>
    <s v="广告营销服务成本"/>
    <s v="地产销售-华北"/>
    <m/>
    <n v="0.43584666666666655"/>
    <n v="128"/>
    <s v="线下活动（非地产）"/>
    <s v="场地租赁"/>
    <m/>
    <n v="40000"/>
    <d v="2018-04-20T00:00:00"/>
    <d v="2018-04-20T00:00:00"/>
    <s v="曼惟（北京）公关顾问有限公司"/>
    <m/>
    <m/>
    <n v="6000"/>
  </r>
  <r>
    <x v="229"/>
    <s v="郭西哲"/>
    <x v="229"/>
    <s v="034089"/>
    <m/>
    <m/>
    <m/>
    <m/>
    <m/>
    <m/>
    <m/>
    <n v="0.19"/>
    <s v="否"/>
    <s v="是"/>
    <n v="9320"/>
    <m/>
    <m/>
    <m/>
    <m/>
    <m/>
    <m/>
    <m/>
    <m/>
    <m/>
    <m/>
    <m/>
    <m/>
    <s v="广告营销服务成本"/>
    <s v="地产销售-华北"/>
    <m/>
    <n v="0.33086083464126986"/>
    <n v="73"/>
    <s v="线上传播（地产）"/>
    <s v="渠道电开"/>
    <s v="回访"/>
    <n v="2420"/>
    <d v="2018-08-01T00:00:00"/>
    <d v="2018-08-31T00:00:00"/>
    <s v="渠道电开"/>
    <m/>
    <m/>
    <n v="3900"/>
  </r>
  <r>
    <x v="229"/>
    <s v="郭西哲"/>
    <x v="229"/>
    <m/>
    <m/>
    <m/>
    <m/>
    <m/>
    <m/>
    <m/>
    <m/>
    <m/>
    <m/>
    <m/>
    <m/>
    <m/>
    <m/>
    <m/>
    <m/>
    <m/>
    <m/>
    <m/>
    <m/>
    <m/>
    <m/>
    <m/>
    <m/>
    <m/>
    <m/>
    <m/>
    <m/>
    <n v="114"/>
    <s v="线下活动（地产）"/>
    <s v="进驻费"/>
    <s v="商超"/>
    <n v="3000"/>
    <d v="2018-08-04T00:00:00"/>
    <d v="2018-08-04T00:00:00"/>
    <s v="北京讯息互动科技有限公司"/>
    <m/>
    <m/>
    <m/>
  </r>
  <r>
    <x v="230"/>
    <s v="郭西哲"/>
    <x v="230"/>
    <s v="032024"/>
    <m/>
    <m/>
    <m/>
    <m/>
    <m/>
    <m/>
    <m/>
    <n v="0.19"/>
    <s v="否"/>
    <s v="是"/>
    <n v="40763.4"/>
    <m/>
    <m/>
    <m/>
    <m/>
    <m/>
    <m/>
    <m/>
    <m/>
    <m/>
    <m/>
    <m/>
    <m/>
    <s v="广告营销服务成本"/>
    <s v="地产销售-华北"/>
    <m/>
    <n v="0.37325944356923074"/>
    <n v="108"/>
    <s v="线下活动（地产）"/>
    <s v="案场活动"/>
    <s v="主题沙龙"/>
    <n v="15000"/>
    <d v="2018-08-04T00:00:00"/>
    <d v="2018-08-04T00:00:00"/>
    <s v="北京山西企业商会"/>
    <m/>
    <m/>
    <n v="3408"/>
  </r>
  <r>
    <x v="230"/>
    <s v="郭西哲"/>
    <x v="230"/>
    <m/>
    <m/>
    <m/>
    <m/>
    <m/>
    <m/>
    <m/>
    <m/>
    <m/>
    <m/>
    <m/>
    <m/>
    <m/>
    <m/>
    <m/>
    <m/>
    <m/>
    <m/>
    <m/>
    <m/>
    <m/>
    <m/>
    <m/>
    <m/>
    <m/>
    <m/>
    <m/>
    <m/>
    <n v="100"/>
    <s v="线下活动（地产）"/>
    <s v="案场活动"/>
    <s v="论坛"/>
    <n v="22355.4"/>
    <d v="2018-08-04T00:00:00"/>
    <d v="2018-08-04T00:00:00"/>
    <s v="北京切吧"/>
    <m/>
    <m/>
    <m/>
  </r>
  <r>
    <x v="231"/>
    <s v="郭西哲"/>
    <x v="231"/>
    <s v="033995"/>
    <m/>
    <m/>
    <m/>
    <m/>
    <m/>
    <m/>
    <m/>
    <n v="0.19"/>
    <s v="否"/>
    <s v="是"/>
    <n v="18845.5"/>
    <m/>
    <m/>
    <m/>
    <m/>
    <m/>
    <m/>
    <m/>
    <m/>
    <m/>
    <m/>
    <m/>
    <m/>
    <s v="广告营销服务成本"/>
    <s v="地产销售-华北"/>
    <m/>
    <n v="0.36583453117460318"/>
    <n v="73"/>
    <s v="线上传播（地产）"/>
    <s v="渠道电开"/>
    <s v="回访"/>
    <n v="2420"/>
    <d v="2018-07-01T00:00:00"/>
    <d v="2018-08-31T00:00:00"/>
    <s v="渠道电开"/>
    <m/>
    <m/>
    <n v="2356.3199999999997"/>
  </r>
  <r>
    <x v="231"/>
    <s v="郭西哲"/>
    <x v="231"/>
    <m/>
    <m/>
    <m/>
    <m/>
    <m/>
    <m/>
    <m/>
    <m/>
    <m/>
    <m/>
    <m/>
    <m/>
    <m/>
    <m/>
    <m/>
    <m/>
    <m/>
    <m/>
    <m/>
    <m/>
    <m/>
    <m/>
    <m/>
    <m/>
    <m/>
    <m/>
    <m/>
    <m/>
    <n v="121"/>
    <s v="线下活动（地产）"/>
    <s v="看房团"/>
    <s v="大巴"/>
    <n v="5175"/>
    <d v="2018-08-18T00:00:00"/>
    <d v="2018-08-18T00:00:00"/>
    <s v="北京切吧"/>
    <m/>
    <m/>
    <m/>
  </r>
  <r>
    <x v="231"/>
    <s v="郭西哲"/>
    <x v="231"/>
    <m/>
    <m/>
    <m/>
    <m/>
    <m/>
    <m/>
    <m/>
    <m/>
    <m/>
    <m/>
    <m/>
    <m/>
    <m/>
    <m/>
    <m/>
    <m/>
    <m/>
    <m/>
    <m/>
    <m/>
    <m/>
    <m/>
    <m/>
    <m/>
    <m/>
    <m/>
    <m/>
    <m/>
    <n v="125"/>
    <s v="线下活动（地产）"/>
    <s v="意向/渠道客户邀请"/>
    <s v="渠道客户"/>
    <n v="1926"/>
    <d v="2018-08-18T00:00:00"/>
    <d v="2018-08-18T00:00:00"/>
    <s v="山西转型综改示范区学府园区云茂广告中心"/>
    <m/>
    <m/>
    <m/>
  </r>
  <r>
    <x v="231"/>
    <s v="郭西哲"/>
    <x v="231"/>
    <m/>
    <m/>
    <m/>
    <m/>
    <m/>
    <m/>
    <m/>
    <m/>
    <m/>
    <m/>
    <m/>
    <m/>
    <m/>
    <m/>
    <m/>
    <m/>
    <m/>
    <m/>
    <m/>
    <m/>
    <m/>
    <m/>
    <m/>
    <m/>
    <m/>
    <m/>
    <m/>
    <m/>
    <n v="59"/>
    <s v="商品采购"/>
    <s v="礼品"/>
    <s v="严选礼品"/>
    <n v="6968.18"/>
    <d v="2018-08-18T00:00:00"/>
    <d v="2018-08-18T00:00:00"/>
    <s v="严选凭票报销"/>
    <m/>
    <m/>
    <m/>
  </r>
  <r>
    <x v="232"/>
    <s v="郭西哲"/>
    <x v="232"/>
    <s v="034141"/>
    <m/>
    <m/>
    <m/>
    <m/>
    <m/>
    <m/>
    <m/>
    <n v="0.18"/>
    <s v="否"/>
    <s v="是"/>
    <n v="27140"/>
    <m/>
    <m/>
    <m/>
    <m/>
    <m/>
    <m/>
    <m/>
    <m/>
    <m/>
    <m/>
    <m/>
    <m/>
    <s v="广告营销服务成本"/>
    <s v="地产销售-华北"/>
    <m/>
    <n v="0.4498327074666667"/>
    <n v="54"/>
    <s v="商品采购"/>
    <s v="活动物料"/>
    <s v="其他物料"/>
    <n v="13200"/>
    <d v="2018-08-19T00:00:00"/>
    <d v="2018-08-19T00:00:00"/>
    <s v="北京智达博洋广告有限公司"/>
    <m/>
    <m/>
    <n v="3620"/>
  </r>
  <r>
    <x v="232"/>
    <s v="郭西哲"/>
    <x v="232"/>
    <m/>
    <m/>
    <m/>
    <m/>
    <m/>
    <m/>
    <m/>
    <m/>
    <m/>
    <m/>
    <m/>
    <m/>
    <m/>
    <m/>
    <m/>
    <m/>
    <m/>
    <m/>
    <m/>
    <m/>
    <m/>
    <m/>
    <m/>
    <m/>
    <m/>
    <m/>
    <m/>
    <m/>
    <n v="73"/>
    <s v="线上传播（地产）"/>
    <s v="渠道电开"/>
    <s v="回访"/>
    <n v="1320"/>
    <d v="2018-08-19T00:00:00"/>
    <d v="2018-08-19T00:00:00"/>
    <s v="渠道电开"/>
    <m/>
    <m/>
    <m/>
  </r>
  <r>
    <x v="232"/>
    <s v="郭西哲"/>
    <x v="232"/>
    <m/>
    <m/>
    <m/>
    <m/>
    <m/>
    <m/>
    <m/>
    <m/>
    <m/>
    <m/>
    <m/>
    <m/>
    <m/>
    <m/>
    <m/>
    <m/>
    <m/>
    <m/>
    <m/>
    <m/>
    <m/>
    <m/>
    <m/>
    <m/>
    <m/>
    <m/>
    <m/>
    <m/>
    <n v="104"/>
    <s v="线下活动（地产）"/>
    <s v="案场活动"/>
    <s v="味央私宴"/>
    <n v="9000"/>
    <d v="2018-08-19T00:00:00"/>
    <d v="2018-08-19T00:00:00"/>
    <s v="北京切吧"/>
    <m/>
    <m/>
    <m/>
  </r>
  <r>
    <x v="233"/>
    <s v="郭西哲"/>
    <x v="233"/>
    <s v="034090"/>
    <m/>
    <m/>
    <m/>
    <m/>
    <m/>
    <m/>
    <m/>
    <n v="0.18"/>
    <s v="否"/>
    <s v="是"/>
    <n v="14490"/>
    <m/>
    <m/>
    <m/>
    <m/>
    <m/>
    <m/>
    <m/>
    <m/>
    <m/>
    <m/>
    <m/>
    <m/>
    <s v="广告营销服务成本"/>
    <s v="地产销售-华北"/>
    <m/>
    <n v="0.37976482108700726"/>
    <n v="113"/>
    <s v="线下活动（地产）"/>
    <s v="进驻费"/>
    <s v="企业"/>
    <n v="1724.9999999999998"/>
    <d v="2018-08-16T00:00:00"/>
    <d v="2018-08-16T00:00:00"/>
    <s v="北京切吧"/>
    <m/>
    <m/>
    <n v="0"/>
  </r>
  <r>
    <x v="233"/>
    <s v="郭西哲"/>
    <x v="233"/>
    <m/>
    <m/>
    <m/>
    <m/>
    <m/>
    <m/>
    <m/>
    <m/>
    <m/>
    <m/>
    <m/>
    <m/>
    <m/>
    <m/>
    <m/>
    <m/>
    <m/>
    <m/>
    <m/>
    <m/>
    <m/>
    <m/>
    <m/>
    <m/>
    <m/>
    <m/>
    <m/>
    <m/>
    <n v="113"/>
    <s v="线下活动（地产）"/>
    <s v="进驻费"/>
    <s v="企业"/>
    <n v="1724.9999999999998"/>
    <d v="2018-09-07T00:00:00"/>
    <d v="2018-09-07T00:00:00"/>
    <s v="北京切吧"/>
    <m/>
    <m/>
    <m/>
  </r>
  <r>
    <x v="233"/>
    <s v="郭西哲"/>
    <x v="233"/>
    <m/>
    <m/>
    <m/>
    <m/>
    <m/>
    <m/>
    <m/>
    <m/>
    <m/>
    <m/>
    <m/>
    <m/>
    <m/>
    <m/>
    <m/>
    <m/>
    <m/>
    <m/>
    <m/>
    <m/>
    <m/>
    <m/>
    <m/>
    <m/>
    <m/>
    <m/>
    <m/>
    <m/>
    <n v="75"/>
    <s v="线上传播（地产）"/>
    <s v="微信推送"/>
    <m/>
    <n v="11040"/>
    <d v="2018-08-01T00:00:00"/>
    <d v="2018-08-01T00:00:00"/>
    <s v="北京切吧"/>
    <m/>
    <m/>
    <m/>
  </r>
  <r>
    <x v="234"/>
    <s v="郭西哲"/>
    <x v="234"/>
    <s v="034222"/>
    <m/>
    <m/>
    <m/>
    <m/>
    <m/>
    <m/>
    <m/>
    <n v="0.19"/>
    <s v="否"/>
    <s v="是"/>
    <n v="14900"/>
    <m/>
    <m/>
    <m/>
    <m/>
    <m/>
    <m/>
    <m/>
    <m/>
    <m/>
    <m/>
    <m/>
    <m/>
    <s v="广告营销服务成本"/>
    <s v="地产销售-华北"/>
    <m/>
    <n v="0.28473783466666663"/>
    <n v="73"/>
    <s v="线上传播（地产）"/>
    <s v="渠道电开"/>
    <s v="回访"/>
    <n v="1110"/>
    <d v="2018-08-01T00:00:00"/>
    <d v="2018-09-30T00:00:00"/>
    <s v="渠道电开"/>
    <m/>
    <m/>
    <n v="1340"/>
  </r>
  <r>
    <x v="234"/>
    <s v="郭西哲"/>
    <x v="234"/>
    <m/>
    <m/>
    <m/>
    <m/>
    <m/>
    <m/>
    <m/>
    <m/>
    <m/>
    <m/>
    <m/>
    <m/>
    <m/>
    <m/>
    <m/>
    <m/>
    <m/>
    <m/>
    <m/>
    <m/>
    <m/>
    <m/>
    <m/>
    <m/>
    <m/>
    <m/>
    <m/>
    <m/>
    <n v="114"/>
    <s v="线下活动（地产）"/>
    <s v="进驻费"/>
    <s v="商超"/>
    <n v="3000"/>
    <d v="2018-08-18T00:00:00"/>
    <d v="2018-08-18T00:00:00"/>
    <s v="北京讯息互动科技有限公司"/>
    <m/>
    <m/>
    <m/>
  </r>
  <r>
    <x v="234"/>
    <s v="郭西哲"/>
    <x v="234"/>
    <m/>
    <m/>
    <m/>
    <m/>
    <m/>
    <m/>
    <m/>
    <m/>
    <m/>
    <m/>
    <m/>
    <m/>
    <m/>
    <m/>
    <m/>
    <m/>
    <m/>
    <m/>
    <m/>
    <m/>
    <m/>
    <m/>
    <m/>
    <m/>
    <m/>
    <m/>
    <m/>
    <m/>
    <n v="114"/>
    <s v="线下活动（地产）"/>
    <s v="进驻费"/>
    <s v="商超"/>
    <n v="3000"/>
    <d v="2018-08-25T00:00:00"/>
    <d v="2018-08-25T00:00:00"/>
    <s v="北京讯息互动科技有限公司"/>
    <m/>
    <m/>
    <m/>
  </r>
  <r>
    <x v="234"/>
    <s v="郭西哲"/>
    <x v="234"/>
    <m/>
    <m/>
    <m/>
    <m/>
    <m/>
    <m/>
    <m/>
    <m/>
    <m/>
    <m/>
    <m/>
    <m/>
    <m/>
    <m/>
    <m/>
    <m/>
    <m/>
    <m/>
    <m/>
    <m/>
    <m/>
    <m/>
    <m/>
    <m/>
    <m/>
    <m/>
    <m/>
    <m/>
    <n v="114"/>
    <s v="线下活动（地产）"/>
    <s v="进驻费"/>
    <s v="商超"/>
    <n v="3000"/>
    <d v="2018-09-02T00:00:00"/>
    <d v="2018-09-02T00:00:00"/>
    <s v="北京讯息互动科技有限公司"/>
    <m/>
    <m/>
    <m/>
  </r>
  <r>
    <x v="234"/>
    <s v="郭西哲"/>
    <x v="234"/>
    <m/>
    <m/>
    <m/>
    <m/>
    <m/>
    <m/>
    <m/>
    <m/>
    <m/>
    <m/>
    <m/>
    <m/>
    <m/>
    <m/>
    <m/>
    <m/>
    <m/>
    <m/>
    <m/>
    <m/>
    <m/>
    <m/>
    <m/>
    <m/>
    <m/>
    <m/>
    <m/>
    <m/>
    <n v="113"/>
    <s v="线下活动（地产）"/>
    <s v="进驻费"/>
    <s v="企业"/>
    <n v="1724.9999999999998"/>
    <d v="2018-08-27T00:00:00"/>
    <d v="2018-08-27T00:00:00"/>
    <s v="北京切吧"/>
    <m/>
    <m/>
    <m/>
  </r>
  <r>
    <x v="234"/>
    <s v="郭西哲"/>
    <x v="234"/>
    <m/>
    <m/>
    <m/>
    <m/>
    <m/>
    <m/>
    <m/>
    <m/>
    <m/>
    <m/>
    <m/>
    <m/>
    <m/>
    <m/>
    <m/>
    <m/>
    <m/>
    <m/>
    <m/>
    <m/>
    <m/>
    <m/>
    <m/>
    <m/>
    <m/>
    <m/>
    <m/>
    <m/>
    <n v="113"/>
    <s v="线下活动（地产）"/>
    <s v="进驻费"/>
    <s v="企业"/>
    <n v="1724.9999999999998"/>
    <d v="2018-09-18T00:00:00"/>
    <d v="2018-09-18T00:00:00"/>
    <s v="北京切吧"/>
    <m/>
    <m/>
    <m/>
  </r>
  <r>
    <x v="235"/>
    <s v="郭西哲"/>
    <x v="235"/>
    <s v="033859"/>
    <m/>
    <m/>
    <m/>
    <m/>
    <m/>
    <m/>
    <m/>
    <n v="0.18"/>
    <s v="否"/>
    <s v="是"/>
    <n v="8450"/>
    <m/>
    <m/>
    <m/>
    <m/>
    <m/>
    <m/>
    <m/>
    <m/>
    <m/>
    <m/>
    <m/>
    <m/>
    <s v="广告营销服务成本"/>
    <s v="地产销售-华北"/>
    <m/>
    <n v="0.30962119625344348"/>
    <n v="73"/>
    <s v="线上传播（地产）"/>
    <s v="渠道电开"/>
    <s v="回访"/>
    <n v="2200"/>
    <d v="2018-07-01T00:00:00"/>
    <d v="2018-08-31T00:00:00"/>
    <s v="渠道电开"/>
    <m/>
    <m/>
    <n v="312.5"/>
  </r>
  <r>
    <x v="235"/>
    <s v="郭西哲"/>
    <x v="235"/>
    <m/>
    <m/>
    <m/>
    <m/>
    <m/>
    <m/>
    <m/>
    <m/>
    <m/>
    <m/>
    <m/>
    <m/>
    <m/>
    <m/>
    <m/>
    <m/>
    <m/>
    <m/>
    <m/>
    <m/>
    <m/>
    <m/>
    <m/>
    <m/>
    <m/>
    <m/>
    <m/>
    <m/>
    <n v="59"/>
    <s v="商品采购"/>
    <s v="礼品"/>
    <s v="严选礼品"/>
    <n v="5937.5"/>
    <d v="2018-08-01T00:00:00"/>
    <d v="2018-08-01T00:00:00"/>
    <s v="严选凭票报销"/>
    <m/>
    <m/>
    <m/>
  </r>
  <r>
    <x v="236"/>
    <s v="郭西哲"/>
    <x v="236"/>
    <s v="034244"/>
    <m/>
    <m/>
    <m/>
    <m/>
    <m/>
    <m/>
    <m/>
    <n v="0.19"/>
    <s v="否"/>
    <s v="是"/>
    <n v="35432.9"/>
    <m/>
    <m/>
    <m/>
    <m/>
    <m/>
    <m/>
    <m/>
    <m/>
    <m/>
    <m/>
    <m/>
    <m/>
    <s v="广告营销服务成本"/>
    <s v="地产销售-华北"/>
    <m/>
    <n v="0.39858267096451722"/>
    <n v="123"/>
    <s v="线下活动（地产）"/>
    <s v="媒体车马费"/>
    <m/>
    <n v="11500"/>
    <d v="2018-08-01T00:00:00"/>
    <d v="2018-08-01T00:00:00"/>
    <s v="北京切吧"/>
    <m/>
    <m/>
    <n v="2405.7000000000044"/>
  </r>
  <r>
    <x v="236"/>
    <s v="郭西哲"/>
    <x v="236"/>
    <m/>
    <m/>
    <m/>
    <m/>
    <m/>
    <m/>
    <m/>
    <m/>
    <m/>
    <m/>
    <m/>
    <m/>
    <m/>
    <m/>
    <m/>
    <m/>
    <m/>
    <m/>
    <m/>
    <m/>
    <m/>
    <m/>
    <m/>
    <m/>
    <m/>
    <m/>
    <m/>
    <m/>
    <n v="123"/>
    <s v="线下活动（地产）"/>
    <s v="媒体车马费"/>
    <m/>
    <n v="13799.999999999998"/>
    <d v="2018-09-20T00:00:00"/>
    <d v="2018-09-20T00:00:00"/>
    <s v="北京切吧"/>
    <m/>
    <m/>
    <m/>
  </r>
  <r>
    <x v="236"/>
    <s v="郭西哲"/>
    <x v="236"/>
    <m/>
    <m/>
    <m/>
    <m/>
    <m/>
    <m/>
    <m/>
    <m/>
    <m/>
    <m/>
    <m/>
    <m/>
    <m/>
    <m/>
    <m/>
    <m/>
    <m/>
    <m/>
    <m/>
    <m/>
    <m/>
    <m/>
    <m/>
    <m/>
    <m/>
    <m/>
    <m/>
    <m/>
    <n v="54"/>
    <s v="商品采购"/>
    <s v="活动物料"/>
    <s v="其他物料"/>
    <n v="1030"/>
    <d v="2018-09-25T00:00:00"/>
    <d v="2018-09-25T00:00:00"/>
    <s v="业务凭票报销"/>
    <m/>
    <m/>
    <m/>
  </r>
  <r>
    <x v="236"/>
    <s v="郭西哲"/>
    <x v="236"/>
    <m/>
    <m/>
    <m/>
    <m/>
    <m/>
    <m/>
    <m/>
    <m/>
    <m/>
    <m/>
    <m/>
    <m/>
    <m/>
    <m/>
    <m/>
    <m/>
    <m/>
    <m/>
    <m/>
    <m/>
    <m/>
    <m/>
    <m/>
    <m/>
    <m/>
    <m/>
    <m/>
    <m/>
    <n v="54"/>
    <s v="商品采购"/>
    <s v="活动物料"/>
    <s v="其他物料"/>
    <n v="5425.2"/>
    <d v="2018-09-25T00:00:00"/>
    <d v="2018-09-25T00:00:00"/>
    <s v="业务凭票报销"/>
    <m/>
    <m/>
    <m/>
  </r>
  <r>
    <x v="236"/>
    <s v="郭西哲"/>
    <x v="236"/>
    <m/>
    <m/>
    <m/>
    <m/>
    <m/>
    <m/>
    <m/>
    <m/>
    <m/>
    <m/>
    <m/>
    <m/>
    <m/>
    <m/>
    <m/>
    <m/>
    <m/>
    <m/>
    <m/>
    <m/>
    <m/>
    <m/>
    <m/>
    <m/>
    <m/>
    <m/>
    <m/>
    <m/>
    <n v="54"/>
    <s v="商品采购"/>
    <s v="活动物料"/>
    <s v="其他物料"/>
    <n v="162"/>
    <d v="2018-09-25T00:00:00"/>
    <d v="2018-09-25T00:00:00"/>
    <s v="北京切吧"/>
    <m/>
    <m/>
    <m/>
  </r>
  <r>
    <x v="236"/>
    <s v="郭西哲"/>
    <x v="236"/>
    <m/>
    <m/>
    <m/>
    <m/>
    <m/>
    <m/>
    <m/>
    <m/>
    <m/>
    <m/>
    <m/>
    <m/>
    <m/>
    <m/>
    <m/>
    <m/>
    <m/>
    <m/>
    <m/>
    <m/>
    <m/>
    <m/>
    <m/>
    <m/>
    <m/>
    <m/>
    <m/>
    <m/>
    <n v="73"/>
    <s v="线上传播（地产）"/>
    <s v="渠道电开"/>
    <s v="回访"/>
    <n v="1110"/>
    <d v="2018-08-01T00:00:00"/>
    <d v="2018-10-31T00:00:00"/>
    <s v="渠道电开"/>
    <m/>
    <m/>
    <m/>
  </r>
  <r>
    <x v="237"/>
    <s v="郭西哲"/>
    <x v="237"/>
    <s v="034116"/>
    <m/>
    <m/>
    <m/>
    <m/>
    <m/>
    <m/>
    <m/>
    <n v="0.19"/>
    <s v="否"/>
    <s v="是"/>
    <n v="9540"/>
    <m/>
    <m/>
    <m/>
    <m/>
    <m/>
    <m/>
    <m/>
    <m/>
    <m/>
    <m/>
    <m/>
    <m/>
    <s v="广告营销服务成本"/>
    <s v="地产销售-华北"/>
    <m/>
    <n v="0.36420586641269842"/>
    <n v="73"/>
    <s v="线上传播（地产）"/>
    <s v="渠道电开"/>
    <s v="回访"/>
    <n v="2640"/>
    <d v="2018-08-01T00:00:00"/>
    <d v="2018-08-31T00:00:00"/>
    <s v="渠道电开"/>
    <m/>
    <m/>
    <n v="3900"/>
  </r>
  <r>
    <x v="237"/>
    <s v="郭西哲"/>
    <x v="237"/>
    <m/>
    <m/>
    <m/>
    <m/>
    <m/>
    <m/>
    <m/>
    <m/>
    <m/>
    <m/>
    <m/>
    <m/>
    <m/>
    <m/>
    <m/>
    <m/>
    <m/>
    <m/>
    <m/>
    <m/>
    <m/>
    <m/>
    <m/>
    <m/>
    <m/>
    <m/>
    <m/>
    <m/>
    <n v="114"/>
    <s v="线下活动（地产）"/>
    <s v="进驻费"/>
    <s v="商超"/>
    <n v="3000"/>
    <d v="2018-09-08T00:00:00"/>
    <d v="2018-09-08T00:00:00"/>
    <s v="北京讯息互动科技有限公司"/>
    <m/>
    <m/>
    <m/>
  </r>
  <r>
    <x v="238"/>
    <s v="郭西哲"/>
    <x v="238"/>
    <s v="034387"/>
    <m/>
    <m/>
    <m/>
    <m/>
    <m/>
    <m/>
    <m/>
    <n v="0.19"/>
    <s v="否"/>
    <s v="是"/>
    <n v="17892.8"/>
    <m/>
    <m/>
    <m/>
    <m/>
    <m/>
    <m/>
    <m/>
    <m/>
    <m/>
    <m/>
    <m/>
    <m/>
    <s v="广告营销服务成本"/>
    <s v="地产销售-华北"/>
    <m/>
    <n v="0.27839982583421524"/>
    <n v="101"/>
    <s v="线下活动（地产）"/>
    <s v="案场活动"/>
    <s v="绿植花艺"/>
    <n v="17892.8"/>
    <d v="2018-09-08T00:00:00"/>
    <d v="2018-09-08T00:00:00"/>
    <s v="北京切吧"/>
    <m/>
    <m/>
    <n v="0"/>
  </r>
  <r>
    <x v="239"/>
    <s v="郭西哲"/>
    <x v="239"/>
    <s v="032582"/>
    <m/>
    <m/>
    <m/>
    <m/>
    <m/>
    <m/>
    <m/>
    <n v="0.18"/>
    <s v="否"/>
    <s v="是"/>
    <n v="29342.5"/>
    <m/>
    <m/>
    <m/>
    <m/>
    <m/>
    <m/>
    <m/>
    <m/>
    <m/>
    <m/>
    <m/>
    <m/>
    <s v="广告营销服务成本"/>
    <s v="地产销售-华北"/>
    <m/>
    <n v="0.38220481687645685"/>
    <n v="107"/>
    <s v="线下活动（地产）"/>
    <s v="案场活动"/>
    <s v="音乐活动"/>
    <n v="14250"/>
    <d v="2018-05-12T00:00:00"/>
    <d v="2018-05-12T00:00:00"/>
    <s v="北京切吧"/>
    <m/>
    <m/>
    <n v="4045.5"/>
  </r>
  <r>
    <x v="239"/>
    <s v="郭西哲"/>
    <x v="239"/>
    <s v=""/>
    <m/>
    <m/>
    <m/>
    <m/>
    <m/>
    <m/>
    <m/>
    <m/>
    <m/>
    <m/>
    <m/>
    <m/>
    <m/>
    <m/>
    <m/>
    <m/>
    <m/>
    <m/>
    <m/>
    <m/>
    <m/>
    <m/>
    <m/>
    <m/>
    <m/>
    <m/>
    <m/>
    <n v="107"/>
    <s v="线下活动（地产）"/>
    <s v="案场活动"/>
    <s v="音乐活动"/>
    <n v="1380"/>
    <d v="2018-05-12T00:00:00"/>
    <d v="2018-05-12T00:00:00"/>
    <s v="北京切吧"/>
    <m/>
    <m/>
    <m/>
  </r>
  <r>
    <x v="239"/>
    <s v="郭西哲"/>
    <x v="239"/>
    <s v=""/>
    <m/>
    <m/>
    <m/>
    <m/>
    <m/>
    <m/>
    <m/>
    <m/>
    <m/>
    <m/>
    <m/>
    <m/>
    <m/>
    <m/>
    <m/>
    <m/>
    <m/>
    <m/>
    <m/>
    <m/>
    <m/>
    <m/>
    <m/>
    <m/>
    <m/>
    <m/>
    <m/>
    <n v="125"/>
    <s v="线下活动（地产）"/>
    <s v="意向/渠道客户邀请"/>
    <s v="渠道客户"/>
    <n v="4280"/>
    <d v="2018-05-12T00:00:00"/>
    <d v="2018-05-12T00:00:00"/>
    <s v="山西转型综改示范区学府园区云茂广告中心"/>
    <m/>
    <m/>
    <m/>
  </r>
  <r>
    <x v="239"/>
    <s v="郭西哲"/>
    <x v="239"/>
    <s v=""/>
    <m/>
    <m/>
    <m/>
    <m/>
    <m/>
    <m/>
    <m/>
    <m/>
    <m/>
    <m/>
    <m/>
    <m/>
    <m/>
    <m/>
    <m/>
    <m/>
    <m/>
    <m/>
    <m/>
    <m/>
    <m/>
    <m/>
    <m/>
    <m/>
    <m/>
    <m/>
    <m/>
    <n v="73"/>
    <s v="线上传播（地产）"/>
    <s v="渠道电开"/>
    <s v="回访"/>
    <n v="1760.0000000000002"/>
    <d v="2018-05-01T00:00:00"/>
    <d v="2018-05-31T00:00:00"/>
    <s v="渠道电开"/>
    <m/>
    <m/>
    <m/>
  </r>
  <r>
    <x v="239"/>
    <s v="郭西哲"/>
    <x v="239"/>
    <s v=""/>
    <m/>
    <m/>
    <m/>
    <m/>
    <m/>
    <m/>
    <m/>
    <m/>
    <m/>
    <m/>
    <m/>
    <m/>
    <m/>
    <m/>
    <m/>
    <m/>
    <m/>
    <m/>
    <m/>
    <m/>
    <m/>
    <m/>
    <m/>
    <m/>
    <m/>
    <m/>
    <m/>
    <n v="121"/>
    <s v="线下活动（地产）"/>
    <s v="看房团"/>
    <s v="大巴"/>
    <n v="1380"/>
    <d v="2018-05-12T00:00:00"/>
    <d v="2018-05-12T00:00:00"/>
    <s v="北京切吧"/>
    <m/>
    <m/>
    <m/>
  </r>
  <r>
    <x v="239"/>
    <s v="郭西哲"/>
    <x v="239"/>
    <s v=""/>
    <m/>
    <m/>
    <m/>
    <m/>
    <m/>
    <m/>
    <m/>
    <m/>
    <m/>
    <m/>
    <m/>
    <m/>
    <m/>
    <m/>
    <m/>
    <m/>
    <m/>
    <m/>
    <m/>
    <m/>
    <m/>
    <m/>
    <m/>
    <m/>
    <m/>
    <m/>
    <m/>
    <n v="126"/>
    <s v="线下活动（地产）"/>
    <s v="意向/渠道客户邀请"/>
    <s v="意向客户"/>
    <n v="2247"/>
    <d v="2018-05-12T00:00:00"/>
    <d v="2018-05-12T00:00:00"/>
    <s v="山西转型综改示范区学府园区云茂广告中心"/>
    <m/>
    <m/>
    <m/>
  </r>
  <r>
    <x v="240"/>
    <s v="郭西哲"/>
    <x v="240"/>
    <s v="033987"/>
    <m/>
    <m/>
    <m/>
    <m/>
    <m/>
    <m/>
    <m/>
    <n v="0.19"/>
    <s v="否"/>
    <s v="是"/>
    <n v="14700"/>
    <m/>
    <m/>
    <m/>
    <m/>
    <m/>
    <m/>
    <m/>
    <m/>
    <m/>
    <m/>
    <m/>
    <m/>
    <s v="广告营销服务成本"/>
    <s v="地产销售-华北"/>
    <m/>
    <n v="0.36667809600000006"/>
    <n v="59"/>
    <s v="商品采购"/>
    <s v="礼品"/>
    <s v="严选礼品"/>
    <n v="11319"/>
    <d v="2018-09-01T00:00:00"/>
    <d v="2018-09-01T00:00:00"/>
    <s v="严选凭票报销"/>
    <m/>
    <m/>
    <n v="3381"/>
  </r>
  <r>
    <x v="241"/>
    <s v="郭西哲"/>
    <x v="241"/>
    <s v="034292"/>
    <m/>
    <m/>
    <m/>
    <m/>
    <m/>
    <m/>
    <m/>
    <n v="0.17"/>
    <s v="否"/>
    <s v="是"/>
    <n v="25922.177777777775"/>
    <m/>
    <m/>
    <m/>
    <m/>
    <m/>
    <m/>
    <m/>
    <m/>
    <m/>
    <m/>
    <m/>
    <m/>
    <s v="广告营销服务成本"/>
    <s v="地产销售-华北"/>
    <m/>
    <n v="0.36516264000000004"/>
    <n v="73"/>
    <s v="线上传播（地产）"/>
    <s v="渠道电开"/>
    <s v="回访"/>
    <n v="1776.0000000000002"/>
    <d v="2018-09-01T00:00:00"/>
    <d v="2018-09-30T00:00:00"/>
    <s v="渠道电开"/>
    <m/>
    <m/>
    <n v="538.77777777777374"/>
  </r>
  <r>
    <x v="241"/>
    <s v="郭西哲"/>
    <x v="241"/>
    <m/>
    <m/>
    <m/>
    <m/>
    <m/>
    <m/>
    <m/>
    <m/>
    <m/>
    <m/>
    <m/>
    <m/>
    <m/>
    <m/>
    <m/>
    <m/>
    <m/>
    <m/>
    <m/>
    <m/>
    <m/>
    <m/>
    <m/>
    <m/>
    <m/>
    <m/>
    <m/>
    <m/>
    <n v="121"/>
    <s v="线下活动（地产）"/>
    <s v="看房团"/>
    <s v="大巴"/>
    <n v="1494.9999999999998"/>
    <d v="2018-09-29T00:00:00"/>
    <d v="2018-09-29T00:00:00"/>
    <s v="北京启程瑞通商务服务有限公司"/>
    <m/>
    <m/>
    <m/>
  </r>
  <r>
    <x v="241"/>
    <s v="郭西哲"/>
    <x v="241"/>
    <m/>
    <m/>
    <m/>
    <m/>
    <m/>
    <m/>
    <m/>
    <m/>
    <m/>
    <m/>
    <m/>
    <m/>
    <m/>
    <m/>
    <m/>
    <m/>
    <m/>
    <m/>
    <m/>
    <m/>
    <m/>
    <m/>
    <m/>
    <m/>
    <m/>
    <m/>
    <m/>
    <m/>
    <n v="126"/>
    <s v="线下活动（地产）"/>
    <s v="意向/渠道客户邀请"/>
    <s v="意向客户"/>
    <n v="2054.4"/>
    <d v="2018-09-29T00:00:00"/>
    <d v="2018-09-29T00:00:00"/>
    <s v="山西转型综改示范区学府园区云茂广告中心"/>
    <m/>
    <m/>
    <m/>
  </r>
  <r>
    <x v="241"/>
    <s v="郭西哲"/>
    <x v="241"/>
    <m/>
    <m/>
    <m/>
    <m/>
    <m/>
    <m/>
    <m/>
    <m/>
    <m/>
    <m/>
    <m/>
    <m/>
    <m/>
    <m/>
    <m/>
    <m/>
    <m/>
    <m/>
    <m/>
    <m/>
    <m/>
    <m/>
    <m/>
    <m/>
    <m/>
    <m/>
    <m/>
    <m/>
    <n v="126"/>
    <s v="线下活动（地产）"/>
    <s v="意向/渠道客户邀请"/>
    <s v="意向客户"/>
    <n v="16478"/>
    <d v="2018-09-16T00:00:00"/>
    <d v="2018-09-16T00:00:00"/>
    <s v="山西转型综改示范区学府园区云茂广告中心"/>
    <m/>
    <m/>
    <m/>
  </r>
  <r>
    <x v="241"/>
    <s v="郭西哲"/>
    <x v="241"/>
    <m/>
    <m/>
    <m/>
    <m/>
    <m/>
    <m/>
    <m/>
    <m/>
    <m/>
    <m/>
    <m/>
    <m/>
    <m/>
    <m/>
    <m/>
    <m/>
    <m/>
    <m/>
    <m/>
    <m/>
    <m/>
    <m/>
    <m/>
    <m/>
    <m/>
    <m/>
    <m/>
    <m/>
    <n v="102"/>
    <s v="线下活动（地产）"/>
    <s v="案场活动"/>
    <s v="其他"/>
    <n v="3580"/>
    <d v="2018-09-16T00:00:00"/>
    <d v="2018-09-16T00:00:00"/>
    <s v="北京切吧"/>
    <m/>
    <m/>
    <m/>
  </r>
  <r>
    <x v="242"/>
    <s v="郭西哲"/>
    <x v="242"/>
    <s v="034405"/>
    <m/>
    <m/>
    <m/>
    <m/>
    <m/>
    <m/>
    <m/>
    <n v="0.19"/>
    <s v="否"/>
    <s v="是"/>
    <n v="16825"/>
    <m/>
    <m/>
    <m/>
    <m/>
    <m/>
    <m/>
    <m/>
    <m/>
    <m/>
    <m/>
    <m/>
    <m/>
    <s v="广告营销服务成本"/>
    <s v="地产销售-华北"/>
    <m/>
    <n v="0.37188577000000006"/>
    <n v="114"/>
    <s v="线下活动（地产）"/>
    <s v="进驻费"/>
    <s v="商超"/>
    <n v="3000"/>
    <d v="2018-09-15T00:00:00"/>
    <d v="2018-09-15T00:00:00"/>
    <s v="北京讯息互动科技有限公司"/>
    <m/>
    <m/>
    <n v="7825"/>
  </r>
  <r>
    <x v="242"/>
    <s v="郭西哲"/>
    <x v="242"/>
    <m/>
    <m/>
    <m/>
    <m/>
    <m/>
    <m/>
    <m/>
    <m/>
    <m/>
    <m/>
    <m/>
    <m/>
    <m/>
    <m/>
    <m/>
    <m/>
    <m/>
    <m/>
    <m/>
    <m/>
    <m/>
    <m/>
    <m/>
    <m/>
    <m/>
    <m/>
    <m/>
    <m/>
    <n v="114"/>
    <s v="线下活动（地产）"/>
    <s v="进驻费"/>
    <s v="商超"/>
    <n v="3000"/>
    <d v="2018-09-26T00:00:00"/>
    <d v="2018-09-26T00:00:00"/>
    <s v="北京讯息互动科技有限公司"/>
    <m/>
    <m/>
    <m/>
  </r>
  <r>
    <x v="242"/>
    <s v="郭西哲"/>
    <x v="242"/>
    <m/>
    <m/>
    <m/>
    <m/>
    <m/>
    <m/>
    <m/>
    <m/>
    <m/>
    <m/>
    <m/>
    <m/>
    <m/>
    <m/>
    <m/>
    <m/>
    <m/>
    <m/>
    <m/>
    <m/>
    <m/>
    <m/>
    <m/>
    <m/>
    <m/>
    <m/>
    <m/>
    <m/>
    <n v="114"/>
    <s v="线下活动（地产）"/>
    <s v="进驻费"/>
    <s v="商超"/>
    <n v="3000"/>
    <d v="2018-09-26T00:00:00"/>
    <d v="2018-09-26T00:00:00"/>
    <s v="北京讯息互动科技有限公司"/>
    <m/>
    <m/>
    <m/>
  </r>
  <r>
    <x v="243"/>
    <s v="郭西哲"/>
    <x v="243"/>
    <s v="034554"/>
    <m/>
    <m/>
    <m/>
    <m/>
    <m/>
    <m/>
    <m/>
    <n v="0.18"/>
    <s v="否"/>
    <s v="是"/>
    <n v="18664.944444444445"/>
    <m/>
    <m/>
    <m/>
    <m/>
    <m/>
    <m/>
    <m/>
    <m/>
    <m/>
    <m/>
    <m/>
    <m/>
    <s v="广告营销服务成本"/>
    <s v="地产销售-华北"/>
    <m/>
    <n v="0.35688788460606058"/>
    <n v="73"/>
    <s v="线上传播（地产）"/>
    <s v="渠道电开"/>
    <s v="回访"/>
    <n v="444.00000000000006"/>
    <d v="2018-09-01T00:00:00"/>
    <d v="2018-09-30T00:00:00"/>
    <s v="渠道电开"/>
    <m/>
    <m/>
    <n v="289.34444444444671"/>
  </r>
  <r>
    <x v="243"/>
    <s v="郭西哲"/>
    <x v="243"/>
    <m/>
    <m/>
    <m/>
    <m/>
    <m/>
    <m/>
    <m/>
    <m/>
    <m/>
    <m/>
    <m/>
    <m/>
    <m/>
    <m/>
    <m/>
    <m/>
    <m/>
    <m/>
    <m/>
    <m/>
    <m/>
    <m/>
    <m/>
    <m/>
    <m/>
    <m/>
    <m/>
    <m/>
    <n v="113"/>
    <s v="线下活动（地产）"/>
    <s v="进驻费"/>
    <s v="企业"/>
    <n v="1724.9999999999998"/>
    <d v="2018-09-20T00:00:00"/>
    <d v="2018-09-20T00:00:00"/>
    <s v="北京切吧"/>
    <m/>
    <m/>
    <m/>
  </r>
  <r>
    <x v="243"/>
    <s v="郭西哲"/>
    <x v="243"/>
    <m/>
    <m/>
    <m/>
    <m/>
    <m/>
    <m/>
    <m/>
    <m/>
    <m/>
    <m/>
    <m/>
    <m/>
    <m/>
    <m/>
    <m/>
    <m/>
    <m/>
    <m/>
    <m/>
    <m/>
    <m/>
    <m/>
    <m/>
    <m/>
    <m/>
    <m/>
    <m/>
    <m/>
    <n v="113"/>
    <s v="线下活动（地产）"/>
    <s v="进驻费"/>
    <s v="企业"/>
    <n v="7950"/>
    <d v="2018-10-30T00:00:00"/>
    <d v="2018-11-01T00:00:00"/>
    <s v="北京恒诚博雅文化传媒有限公司"/>
    <m/>
    <m/>
    <m/>
  </r>
  <r>
    <x v="243"/>
    <s v="郭西哲"/>
    <x v="243"/>
    <m/>
    <m/>
    <m/>
    <m/>
    <m/>
    <m/>
    <m/>
    <m/>
    <m/>
    <m/>
    <m/>
    <m/>
    <m/>
    <m/>
    <m/>
    <m/>
    <m/>
    <m/>
    <m/>
    <m/>
    <m/>
    <m/>
    <m/>
    <m/>
    <m/>
    <m/>
    <m/>
    <m/>
    <n v="113"/>
    <s v="线下活动（地产）"/>
    <s v="进驻费"/>
    <s v="企业"/>
    <n v="1724.9999999999998"/>
    <d v="2018-10-13T00:00:00"/>
    <d v="2018-10-13T00:00:00"/>
    <s v="北京切吧"/>
    <m/>
    <m/>
    <m/>
  </r>
  <r>
    <x v="243"/>
    <s v="郭西哲"/>
    <x v="243"/>
    <m/>
    <m/>
    <m/>
    <m/>
    <m/>
    <m/>
    <m/>
    <m/>
    <m/>
    <m/>
    <m/>
    <m/>
    <m/>
    <m/>
    <m/>
    <m/>
    <m/>
    <m/>
    <m/>
    <m/>
    <m/>
    <m/>
    <m/>
    <m/>
    <m/>
    <m/>
    <m/>
    <m/>
    <n v="121"/>
    <s v="线下活动（地产）"/>
    <s v="看房团"/>
    <s v="大巴"/>
    <n v="3449.9999999999995"/>
    <d v="2018-09-24T00:00:00"/>
    <d v="2018-09-24T00:00:00"/>
    <s v="北京切吧"/>
    <m/>
    <m/>
    <m/>
  </r>
  <r>
    <x v="243"/>
    <s v="郭西哲"/>
    <x v="243"/>
    <m/>
    <m/>
    <m/>
    <m/>
    <m/>
    <m/>
    <m/>
    <m/>
    <m/>
    <m/>
    <m/>
    <m/>
    <m/>
    <m/>
    <m/>
    <m/>
    <m/>
    <m/>
    <m/>
    <m/>
    <m/>
    <m/>
    <m/>
    <m/>
    <m/>
    <m/>
    <m/>
    <m/>
    <n v="125"/>
    <s v="线下活动（地产）"/>
    <s v="意向/渠道客户邀请"/>
    <s v="渠道客户"/>
    <n v="3081.6000000000004"/>
    <d v="2018-09-24T00:00:00"/>
    <d v="2018-09-24T00:00:00"/>
    <s v="山西转型综改示范区学府园区云茂广告中心"/>
    <m/>
    <m/>
    <m/>
  </r>
  <r>
    <x v="244"/>
    <s v="郭西哲"/>
    <x v="244"/>
    <s v="034620"/>
    <m/>
    <m/>
    <m/>
    <m/>
    <m/>
    <m/>
    <m/>
    <n v="0.18"/>
    <s v="否"/>
    <s v="是"/>
    <n v="13000"/>
    <m/>
    <m/>
    <m/>
    <m/>
    <m/>
    <m/>
    <m/>
    <m/>
    <m/>
    <m/>
    <m/>
    <m/>
    <s v="广告营销服务成本"/>
    <s v="地产销售-华北"/>
    <m/>
    <n v="0.35653604395604399"/>
    <n v="114"/>
    <s v="线下活动（地产）"/>
    <s v="进驻费"/>
    <s v="商超"/>
    <n v="3000"/>
    <d v="2018-09-25T00:00:00"/>
    <d v="2018-09-28T00:00:00"/>
    <s v="北京讯息互动科技有限公司"/>
    <m/>
    <m/>
    <n v="334"/>
  </r>
  <r>
    <x v="244"/>
    <s v="郭西哲"/>
    <x v="244"/>
    <m/>
    <m/>
    <m/>
    <m/>
    <m/>
    <m/>
    <m/>
    <m/>
    <m/>
    <m/>
    <m/>
    <m/>
    <m/>
    <m/>
    <m/>
    <m/>
    <m/>
    <m/>
    <m/>
    <m/>
    <m/>
    <m/>
    <m/>
    <m/>
    <m/>
    <m/>
    <m/>
    <m/>
    <n v="114"/>
    <s v="线下活动（地产）"/>
    <s v="进驻费"/>
    <s v="商超"/>
    <n v="3000"/>
    <d v="2018-09-25T00:00:00"/>
    <d v="2018-09-28T00:00:00"/>
    <s v="北京讯息互动科技有限公司"/>
    <m/>
    <m/>
    <m/>
  </r>
  <r>
    <x v="244"/>
    <s v="郭西哲"/>
    <x v="244"/>
    <m/>
    <m/>
    <m/>
    <m/>
    <m/>
    <m/>
    <m/>
    <m/>
    <m/>
    <m/>
    <m/>
    <m/>
    <m/>
    <m/>
    <m/>
    <m/>
    <m/>
    <m/>
    <m/>
    <m/>
    <m/>
    <m/>
    <m/>
    <m/>
    <m/>
    <m/>
    <m/>
    <m/>
    <n v="114"/>
    <s v="线下活动（地产）"/>
    <s v="进驻费"/>
    <s v="商超"/>
    <n v="3000"/>
    <d v="2018-09-25T00:00:00"/>
    <d v="2018-09-28T00:00:00"/>
    <s v="北京讯息互动科技有限公司"/>
    <m/>
    <m/>
    <m/>
  </r>
  <r>
    <x v="244"/>
    <s v="郭西哲"/>
    <x v="244"/>
    <m/>
    <m/>
    <m/>
    <m/>
    <m/>
    <m/>
    <m/>
    <m/>
    <m/>
    <m/>
    <m/>
    <m/>
    <m/>
    <m/>
    <m/>
    <m/>
    <m/>
    <m/>
    <m/>
    <m/>
    <m/>
    <m/>
    <m/>
    <m/>
    <m/>
    <m/>
    <m/>
    <m/>
    <n v="114"/>
    <s v="线下活动（地产）"/>
    <s v="进驻费"/>
    <s v="商超"/>
    <n v="3000"/>
    <d v="2018-09-25T00:00:00"/>
    <d v="2018-09-28T00:00:00"/>
    <s v="北京讯息互动科技有限公司"/>
    <m/>
    <m/>
    <m/>
  </r>
  <r>
    <x v="244"/>
    <s v="郭西哲"/>
    <x v="244"/>
    <m/>
    <m/>
    <m/>
    <m/>
    <m/>
    <m/>
    <m/>
    <m/>
    <m/>
    <m/>
    <m/>
    <m/>
    <m/>
    <m/>
    <m/>
    <m/>
    <m/>
    <m/>
    <m/>
    <m/>
    <m/>
    <m/>
    <m/>
    <m/>
    <m/>
    <m/>
    <m/>
    <m/>
    <n v="73"/>
    <s v="线上传播（地产）"/>
    <s v="渠道电开"/>
    <s v="回访"/>
    <n v="666.00000000000011"/>
    <d v="2018-09-01T00:00:00"/>
    <d v="2018-09-30T00:00:00"/>
    <s v="渠道电开"/>
    <m/>
    <m/>
    <m/>
  </r>
  <r>
    <x v="245"/>
    <s v="郭西哲"/>
    <x v="245"/>
    <s v="034463"/>
    <m/>
    <m/>
    <m/>
    <m/>
    <m/>
    <m/>
    <m/>
    <n v="0.19"/>
    <s v="否"/>
    <s v="是"/>
    <n v="15058.333333333334"/>
    <m/>
    <m/>
    <m/>
    <m/>
    <m/>
    <m/>
    <m/>
    <m/>
    <m/>
    <m/>
    <m/>
    <m/>
    <s v="广告营销服务成本"/>
    <s v="地产销售-华北"/>
    <m/>
    <n v="0.29528411453968251"/>
    <n v="114"/>
    <s v="线下活动（地产）"/>
    <s v="进驻费"/>
    <s v="商超"/>
    <n v="3000"/>
    <d v="2018-09-19T00:00:00"/>
    <d v="2018-09-22T00:00:00"/>
    <s v="北京讯息互动科技有限公司"/>
    <m/>
    <m/>
    <n v="2170.3333333333339"/>
  </r>
  <r>
    <x v="245"/>
    <s v="郭西哲"/>
    <x v="245"/>
    <m/>
    <m/>
    <m/>
    <m/>
    <m/>
    <m/>
    <m/>
    <m/>
    <m/>
    <m/>
    <m/>
    <m/>
    <m/>
    <m/>
    <m/>
    <m/>
    <m/>
    <m/>
    <m/>
    <m/>
    <m/>
    <m/>
    <m/>
    <m/>
    <m/>
    <m/>
    <m/>
    <m/>
    <n v="114"/>
    <s v="线下活动（地产）"/>
    <s v="进驻费"/>
    <s v="商超"/>
    <n v="3000"/>
    <d v="2018-09-19T00:00:00"/>
    <d v="2018-09-22T00:00:00"/>
    <s v="北京讯息互动科技有限公司"/>
    <m/>
    <m/>
    <m/>
  </r>
  <r>
    <x v="245"/>
    <s v="郭西哲"/>
    <x v="245"/>
    <m/>
    <m/>
    <m/>
    <m/>
    <m/>
    <m/>
    <m/>
    <m/>
    <m/>
    <m/>
    <m/>
    <m/>
    <m/>
    <m/>
    <m/>
    <m/>
    <m/>
    <m/>
    <m/>
    <m/>
    <m/>
    <m/>
    <m/>
    <m/>
    <m/>
    <m/>
    <m/>
    <m/>
    <n v="114"/>
    <s v="线下活动（地产）"/>
    <s v="进驻费"/>
    <s v="商超"/>
    <n v="3000"/>
    <d v="2018-09-19T00:00:00"/>
    <d v="2018-09-22T00:00:00"/>
    <s v="北京讯息互动科技有限公司"/>
    <m/>
    <m/>
    <m/>
  </r>
  <r>
    <x v="245"/>
    <s v="郭西哲"/>
    <x v="245"/>
    <m/>
    <m/>
    <m/>
    <m/>
    <m/>
    <m/>
    <m/>
    <m/>
    <m/>
    <m/>
    <m/>
    <m/>
    <m/>
    <m/>
    <m/>
    <m/>
    <m/>
    <m/>
    <m/>
    <m/>
    <m/>
    <m/>
    <m/>
    <m/>
    <m/>
    <m/>
    <m/>
    <m/>
    <n v="114"/>
    <s v="线下活动（地产）"/>
    <s v="进驻费"/>
    <s v="商超"/>
    <n v="3000"/>
    <d v="2018-09-19T00:00:00"/>
    <d v="2018-09-22T00:00:00"/>
    <s v="北京讯息互动科技有限公司"/>
    <m/>
    <m/>
    <m/>
  </r>
  <r>
    <x v="245"/>
    <s v="郭西哲"/>
    <x v="245"/>
    <m/>
    <m/>
    <m/>
    <m/>
    <m/>
    <m/>
    <m/>
    <m/>
    <m/>
    <m/>
    <m/>
    <m/>
    <m/>
    <m/>
    <m/>
    <m/>
    <m/>
    <m/>
    <m/>
    <m/>
    <m/>
    <m/>
    <m/>
    <m/>
    <m/>
    <m/>
    <m/>
    <m/>
    <n v="73"/>
    <s v="线上传播（地产）"/>
    <s v="渠道电开"/>
    <s v="回访"/>
    <n v="888.00000000000011"/>
    <d v="2018-09-01T00:00:00"/>
    <d v="2018-09-30T00:00:00"/>
    <s v="渠道电开"/>
    <m/>
    <m/>
    <m/>
  </r>
  <r>
    <x v="246"/>
    <s v="郭西哲"/>
    <x v="246"/>
    <s v="034206"/>
    <m/>
    <m/>
    <m/>
    <m/>
    <m/>
    <m/>
    <m/>
    <n v="0.18"/>
    <s v="否"/>
    <s v="是"/>
    <n v="9432.5"/>
    <m/>
    <m/>
    <m/>
    <m/>
    <m/>
    <m/>
    <m/>
    <m/>
    <m/>
    <m/>
    <m/>
    <m/>
    <s v="广告营销服务成本"/>
    <s v="地产销售-华北"/>
    <m/>
    <n v="0.32125871534391531"/>
    <n v="73"/>
    <s v="线上传播（地产）"/>
    <s v="渠道电开"/>
    <s v="回访"/>
    <n v="1210"/>
    <d v="2018-08-01T00:00:00"/>
    <d v="2018-09-30T00:00:00"/>
    <s v="渠道电开"/>
    <m/>
    <m/>
    <n v="5222.5"/>
  </r>
  <r>
    <x v="246"/>
    <s v="郭西哲"/>
    <x v="246"/>
    <m/>
    <m/>
    <m/>
    <m/>
    <m/>
    <m/>
    <m/>
    <m/>
    <m/>
    <m/>
    <m/>
    <m/>
    <m/>
    <m/>
    <m/>
    <m/>
    <m/>
    <m/>
    <m/>
    <m/>
    <m/>
    <m/>
    <m/>
    <m/>
    <m/>
    <m/>
    <m/>
    <m/>
    <n v="114"/>
    <s v="线下活动（地产）"/>
    <s v="进驻费"/>
    <s v="商超"/>
    <n v="3000"/>
    <d v="2018-09-27T00:00:00"/>
    <d v="2018-09-27T00:00:00"/>
    <s v="北京讯息互动科技有限公司"/>
    <m/>
    <m/>
    <m/>
  </r>
  <r>
    <x v="247"/>
    <s v="郭西哲"/>
    <x v="247"/>
    <s v="034666"/>
    <m/>
    <m/>
    <m/>
    <m/>
    <m/>
    <m/>
    <m/>
    <n v="0.19"/>
    <s v="否"/>
    <s v="是"/>
    <n v="20183.055555555555"/>
    <m/>
    <m/>
    <m/>
    <m/>
    <m/>
    <m/>
    <m/>
    <m/>
    <m/>
    <m/>
    <m/>
    <m/>
    <s v="广告营销服务成本"/>
    <s v="地产销售-华北"/>
    <m/>
    <n v="0.38689529726984129"/>
    <n v="73"/>
    <s v="线上传播（地产）"/>
    <s v="渠道电开"/>
    <s v="回访"/>
    <n v="1332.0000000000002"/>
    <d v="2018-09-01T00:00:00"/>
    <d v="2018-10-31T00:00:00"/>
    <s v="渠道电开"/>
    <m/>
    <m/>
    <n v="8504.3430555555533"/>
  </r>
  <r>
    <x v="247"/>
    <s v="郭西哲"/>
    <x v="247"/>
    <m/>
    <m/>
    <m/>
    <m/>
    <m/>
    <m/>
    <m/>
    <m/>
    <m/>
    <m/>
    <m/>
    <m/>
    <m/>
    <m/>
    <m/>
    <m/>
    <m/>
    <m/>
    <m/>
    <m/>
    <m/>
    <m/>
    <m/>
    <m/>
    <m/>
    <m/>
    <m/>
    <m/>
    <n v="59"/>
    <s v="商品采购"/>
    <s v="礼品"/>
    <s v="严选礼品"/>
    <n v="10346.712500000001"/>
    <d v="2018-10-01T00:00:00"/>
    <d v="2018-10-01T00:00:00"/>
    <s v="严选凭票报销"/>
    <m/>
    <m/>
    <m/>
  </r>
  <r>
    <x v="248"/>
    <s v="郭西哲"/>
    <x v="248"/>
    <s v="033999"/>
    <m/>
    <m/>
    <m/>
    <m/>
    <m/>
    <m/>
    <m/>
    <n v="0.19"/>
    <s v="否"/>
    <s v="是"/>
    <n v="27855.199999999997"/>
    <m/>
    <m/>
    <m/>
    <m/>
    <m/>
    <m/>
    <m/>
    <m/>
    <m/>
    <m/>
    <m/>
    <m/>
    <s v="广告营销服务成本"/>
    <s v="地产销售-华北"/>
    <m/>
    <n v="0.34827028945124727"/>
    <n v="121"/>
    <s v="线下活动（地产）"/>
    <s v="看房团"/>
    <s v="大巴"/>
    <n v="1609.9999999999998"/>
    <d v="2018-10-21T00:00:00"/>
    <d v="2018-10-21T00:00:00"/>
    <s v="北京启程瑞通商务服务有限公司"/>
    <m/>
    <m/>
    <n v="5167.1999999999971"/>
  </r>
  <r>
    <x v="248"/>
    <s v="郭西哲"/>
    <x v="248"/>
    <m/>
    <m/>
    <m/>
    <m/>
    <m/>
    <m/>
    <m/>
    <m/>
    <m/>
    <m/>
    <m/>
    <m/>
    <m/>
    <m/>
    <m/>
    <m/>
    <m/>
    <m/>
    <m/>
    <m/>
    <m/>
    <m/>
    <m/>
    <m/>
    <m/>
    <m/>
    <m/>
    <m/>
    <n v="126"/>
    <s v="线下活动（地产）"/>
    <s v="意向/渠道客户邀请"/>
    <s v="意向客户"/>
    <n v="9630"/>
    <d v="2018-10-21T00:00:00"/>
    <d v="2018-10-21T00:00:00"/>
    <s v="山西转型综改示范区学府园区云茂广告中心"/>
    <m/>
    <m/>
    <m/>
  </r>
  <r>
    <x v="248"/>
    <s v="郭西哲"/>
    <x v="248"/>
    <m/>
    <m/>
    <m/>
    <m/>
    <m/>
    <m/>
    <m/>
    <m/>
    <m/>
    <m/>
    <m/>
    <m/>
    <m/>
    <m/>
    <m/>
    <m/>
    <m/>
    <m/>
    <m/>
    <m/>
    <m/>
    <m/>
    <m/>
    <m/>
    <m/>
    <m/>
    <m/>
    <m/>
    <n v="103"/>
    <s v="线下活动（地产）"/>
    <s v="案场活动"/>
    <s v="亲子活动"/>
    <n v="11448"/>
    <d v="2018-10-21T00:00:00"/>
    <d v="2018-10-21T00:00:00"/>
    <s v="北京中科亿天使文化传媒有限公司"/>
    <m/>
    <m/>
    <m/>
  </r>
  <r>
    <x v="249"/>
    <s v="郭西哲"/>
    <x v="249"/>
    <s v="032476"/>
    <m/>
    <m/>
    <m/>
    <m/>
    <m/>
    <m/>
    <m/>
    <n v="0.18"/>
    <s v="否"/>
    <s v="是"/>
    <n v="35600"/>
    <m/>
    <m/>
    <m/>
    <m/>
    <m/>
    <m/>
    <m/>
    <m/>
    <m/>
    <m/>
    <m/>
    <m/>
    <s v="广告营销服务成本"/>
    <s v="地产销售-华北"/>
    <m/>
    <n v="0.39924582315343909"/>
    <n v="73"/>
    <s v="线上传播（地产）"/>
    <s v="渠道电开"/>
    <s v="回访"/>
    <n v="1100"/>
    <d v="2018-04-12T00:00:00"/>
    <d v="2018-04-28T00:00:00"/>
    <s v="渠道电开"/>
    <m/>
    <m/>
    <n v="0"/>
  </r>
  <r>
    <x v="249"/>
    <s v="郭西哲"/>
    <x v="249"/>
    <s v=""/>
    <m/>
    <m/>
    <m/>
    <m/>
    <m/>
    <m/>
    <m/>
    <m/>
    <m/>
    <m/>
    <m/>
    <m/>
    <m/>
    <m/>
    <m/>
    <m/>
    <m/>
    <m/>
    <m/>
    <m/>
    <m/>
    <m/>
    <m/>
    <m/>
    <m/>
    <m/>
    <m/>
    <n v="102"/>
    <s v="线下活动（地产）"/>
    <s v="案场活动"/>
    <s v="其他"/>
    <n v="34500"/>
    <d v="2018-04-25T00:00:00"/>
    <d v="2018-04-25T00:00:00"/>
    <s v="北京切吧"/>
    <m/>
    <m/>
    <m/>
  </r>
  <r>
    <x v="250"/>
    <s v="梁文汇"/>
    <x v="250"/>
    <s v="033861"/>
    <m/>
    <m/>
    <m/>
    <m/>
    <m/>
    <m/>
    <m/>
    <n v="0.19"/>
    <s v="否"/>
    <s v="是"/>
    <n v="21367.1875"/>
    <m/>
    <m/>
    <m/>
    <m/>
    <m/>
    <m/>
    <m/>
    <m/>
    <m/>
    <m/>
    <m/>
    <m/>
    <s v="广告营销服务成本"/>
    <s v="地产销售-华东"/>
    <m/>
    <n v="0.33723041817460325"/>
    <n v="59"/>
    <s v="商品采购"/>
    <s v="礼品"/>
    <s v="严选礼品"/>
    <n v="9321.8125"/>
    <d v="2018-07-01T00:00:00"/>
    <d v="2018-07-01T00:00:00"/>
    <s v="严选凭票报销"/>
    <m/>
    <m/>
    <n v="8205"/>
  </r>
  <r>
    <x v="250"/>
    <s v="梁文汇"/>
    <x v="250"/>
    <m/>
    <m/>
    <m/>
    <m/>
    <m/>
    <m/>
    <m/>
    <m/>
    <m/>
    <m/>
    <m/>
    <m/>
    <m/>
    <m/>
    <m/>
    <m/>
    <m/>
    <m/>
    <m/>
    <m/>
    <m/>
    <m/>
    <m/>
    <m/>
    <m/>
    <m/>
    <m/>
    <m/>
    <n v="59"/>
    <s v="商品采购"/>
    <s v="礼品"/>
    <s v="严选礼品"/>
    <n v="3840.375"/>
    <d v="2018-07-01T00:00:00"/>
    <d v="2018-07-01T00:00:00"/>
    <s v="严选凭票报销"/>
    <m/>
    <m/>
    <m/>
  </r>
  <r>
    <x v="251"/>
    <s v="梁文汇"/>
    <x v="251"/>
    <s v="033860"/>
    <m/>
    <m/>
    <m/>
    <m/>
    <m/>
    <m/>
    <m/>
    <n v="0.19"/>
    <s v="否"/>
    <s v="是"/>
    <n v="20252.5"/>
    <m/>
    <m/>
    <m/>
    <m/>
    <m/>
    <m/>
    <m/>
    <m/>
    <m/>
    <m/>
    <m/>
    <m/>
    <s v="广告营销服务成本"/>
    <s v="地产销售-华东"/>
    <m/>
    <n v="0.31877326155555552"/>
    <n v="113"/>
    <s v="线下活动（地产）"/>
    <s v="进驻费"/>
    <s v="企业"/>
    <n v="919.99999999999989"/>
    <d v="2018-07-26T00:00:00"/>
    <d v="2018-08-03T00:00:00"/>
    <s v="北京切吧"/>
    <m/>
    <m/>
    <n v="3338.1624999999985"/>
  </r>
  <r>
    <x v="251"/>
    <s v="梁文汇"/>
    <x v="251"/>
    <m/>
    <m/>
    <m/>
    <m/>
    <m/>
    <m/>
    <m/>
    <m/>
    <m/>
    <m/>
    <m/>
    <m/>
    <m/>
    <m/>
    <m/>
    <m/>
    <m/>
    <m/>
    <m/>
    <m/>
    <m/>
    <m/>
    <m/>
    <m/>
    <m/>
    <m/>
    <m/>
    <m/>
    <n v="113"/>
    <s v="线下活动（地产）"/>
    <s v="进驻费"/>
    <s v="企业"/>
    <n v="919.99999999999989"/>
    <d v="2018-07-26T00:00:00"/>
    <d v="2018-08-03T00:00:00"/>
    <s v="北京切吧"/>
    <m/>
    <m/>
    <m/>
  </r>
  <r>
    <x v="251"/>
    <s v="梁文汇"/>
    <x v="251"/>
    <m/>
    <m/>
    <m/>
    <m/>
    <m/>
    <m/>
    <m/>
    <m/>
    <m/>
    <m/>
    <m/>
    <m/>
    <m/>
    <m/>
    <m/>
    <m/>
    <m/>
    <m/>
    <m/>
    <m/>
    <m/>
    <m/>
    <m/>
    <m/>
    <m/>
    <m/>
    <m/>
    <m/>
    <n v="113"/>
    <s v="线下活动（地产）"/>
    <s v="进驻费"/>
    <s v="企业"/>
    <n v="919.99999999999989"/>
    <d v="2018-07-26T00:00:00"/>
    <d v="2018-08-03T00:00:00"/>
    <s v="北京切吧"/>
    <m/>
    <m/>
    <m/>
  </r>
  <r>
    <x v="251"/>
    <s v="梁文汇"/>
    <x v="251"/>
    <m/>
    <m/>
    <m/>
    <m/>
    <m/>
    <m/>
    <m/>
    <m/>
    <m/>
    <m/>
    <m/>
    <m/>
    <m/>
    <m/>
    <m/>
    <m/>
    <m/>
    <m/>
    <m/>
    <m/>
    <m/>
    <m/>
    <m/>
    <m/>
    <m/>
    <m/>
    <m/>
    <m/>
    <n v="113"/>
    <s v="线下活动（地产）"/>
    <s v="进驻费"/>
    <s v="企业"/>
    <n v="919.99999999999989"/>
    <d v="2018-07-26T00:00:00"/>
    <d v="2018-08-03T00:00:00"/>
    <s v="北京切吧"/>
    <m/>
    <m/>
    <m/>
  </r>
  <r>
    <x v="251"/>
    <s v="梁文汇"/>
    <x v="251"/>
    <m/>
    <m/>
    <m/>
    <m/>
    <m/>
    <m/>
    <m/>
    <m/>
    <m/>
    <m/>
    <m/>
    <m/>
    <m/>
    <m/>
    <m/>
    <m/>
    <m/>
    <m/>
    <m/>
    <m/>
    <m/>
    <m/>
    <m/>
    <m/>
    <m/>
    <m/>
    <m/>
    <m/>
    <n v="59"/>
    <s v="商品采购"/>
    <s v="礼品"/>
    <s v="严选礼品"/>
    <n v="5501.1875"/>
    <d v="2018-07-01T00:00:00"/>
    <d v="2018-07-01T00:00:00"/>
    <s v="严选凭票报销"/>
    <m/>
    <m/>
    <m/>
  </r>
  <r>
    <x v="251"/>
    <s v="梁文汇"/>
    <x v="251"/>
    <m/>
    <m/>
    <m/>
    <m/>
    <m/>
    <m/>
    <m/>
    <m/>
    <m/>
    <m/>
    <m/>
    <m/>
    <m/>
    <m/>
    <m/>
    <m/>
    <m/>
    <m/>
    <m/>
    <m/>
    <m/>
    <m/>
    <m/>
    <m/>
    <m/>
    <m/>
    <m/>
    <m/>
    <n v="73"/>
    <s v="线上传播（地产）"/>
    <s v="渠道电开"/>
    <s v="回访"/>
    <n v="1500"/>
    <d v="2018-07-20T00:00:00"/>
    <d v="2018-08-20T00:00:00"/>
    <s v="渠道电开"/>
    <m/>
    <m/>
    <m/>
  </r>
  <r>
    <x v="251"/>
    <s v="梁文汇"/>
    <x v="251"/>
    <m/>
    <m/>
    <m/>
    <m/>
    <m/>
    <m/>
    <m/>
    <m/>
    <m/>
    <m/>
    <m/>
    <m/>
    <m/>
    <m/>
    <m/>
    <m/>
    <m/>
    <m/>
    <m/>
    <m/>
    <m/>
    <m/>
    <m/>
    <m/>
    <m/>
    <m/>
    <m/>
    <m/>
    <n v="59"/>
    <s v="商品采购"/>
    <s v="礼品"/>
    <s v="严选礼品"/>
    <n v="6233.15"/>
    <d v="2018-07-01T00:00:00"/>
    <d v="2018-07-01T00:00:00"/>
    <s v="严选凭票报销"/>
    <m/>
    <m/>
    <m/>
  </r>
  <r>
    <x v="252"/>
    <s v="梁文汇"/>
    <x v="252"/>
    <s v="033839"/>
    <m/>
    <m/>
    <m/>
    <m/>
    <m/>
    <m/>
    <m/>
    <n v="0.17"/>
    <s v="否"/>
    <s v="是"/>
    <n v="48615.1"/>
    <m/>
    <m/>
    <m/>
    <m/>
    <m/>
    <m/>
    <m/>
    <m/>
    <m/>
    <m/>
    <m/>
    <m/>
    <s v="广告营销服务成本"/>
    <s v="地产销售-华东"/>
    <m/>
    <n v="0.32868948355263161"/>
    <n v="113"/>
    <s v="线下活动（地产）"/>
    <s v="进驻费"/>
    <s v="企业"/>
    <n v="1150"/>
    <d v="2018-09-12T00:00:00"/>
    <d v="2018-09-12T00:00:00"/>
    <s v="北京切吧"/>
    <m/>
    <m/>
    <n v="6072.3249999999971"/>
  </r>
  <r>
    <x v="252"/>
    <s v="梁文汇"/>
    <x v="252"/>
    <m/>
    <m/>
    <m/>
    <m/>
    <m/>
    <m/>
    <m/>
    <m/>
    <m/>
    <m/>
    <m/>
    <m/>
    <m/>
    <m/>
    <m/>
    <m/>
    <m/>
    <m/>
    <m/>
    <m/>
    <m/>
    <m/>
    <m/>
    <m/>
    <m/>
    <m/>
    <m/>
    <m/>
    <n v="113"/>
    <s v="线下活动（地产）"/>
    <s v="进驻费"/>
    <s v="企业"/>
    <n v="919.99999999999989"/>
    <d v="2018-09-18T00:00:00"/>
    <d v="2018-09-18T00:00:00"/>
    <s v="北京切吧"/>
    <m/>
    <m/>
    <m/>
  </r>
  <r>
    <x v="252"/>
    <s v="梁文汇"/>
    <x v="252"/>
    <m/>
    <m/>
    <m/>
    <m/>
    <m/>
    <m/>
    <m/>
    <m/>
    <m/>
    <m/>
    <m/>
    <m/>
    <m/>
    <m/>
    <m/>
    <m/>
    <m/>
    <m/>
    <m/>
    <m/>
    <m/>
    <m/>
    <m/>
    <m/>
    <m/>
    <m/>
    <m/>
    <m/>
    <n v="59"/>
    <s v="商品采购"/>
    <s v="礼品"/>
    <s v="严选礼品"/>
    <n v="5472.7750000000005"/>
    <d v="2018-08-01T00:00:00"/>
    <d v="2018-08-01T00:00:00"/>
    <s v="严选凭票报销"/>
    <m/>
    <m/>
    <m/>
  </r>
  <r>
    <x v="252"/>
    <s v="梁文汇"/>
    <x v="252"/>
    <m/>
    <m/>
    <m/>
    <m/>
    <m/>
    <m/>
    <m/>
    <m/>
    <m/>
    <m/>
    <m/>
    <m/>
    <m/>
    <m/>
    <m/>
    <m/>
    <m/>
    <m/>
    <m/>
    <m/>
    <m/>
    <m/>
    <m/>
    <m/>
    <m/>
    <m/>
    <m/>
    <m/>
    <n v="113"/>
    <s v="线下活动（地产）"/>
    <s v="进驻费"/>
    <s v="企业"/>
    <n v="35000"/>
    <d v="2018-08-01T00:00:00"/>
    <m/>
    <s v="上海瞬希文化传媒有限公司"/>
    <m/>
    <m/>
    <m/>
  </r>
  <r>
    <x v="253"/>
    <s v="梁文汇"/>
    <x v="253"/>
    <s v="034000"/>
    <m/>
    <m/>
    <m/>
    <m/>
    <m/>
    <m/>
    <m/>
    <n v="0.19"/>
    <s v="否"/>
    <s v="是"/>
    <n v="13889.009999999998"/>
    <m/>
    <m/>
    <m/>
    <m/>
    <m/>
    <m/>
    <m/>
    <m/>
    <m/>
    <m/>
    <m/>
    <m/>
    <s v="广告营销服务成本"/>
    <s v="地产销售-华东"/>
    <m/>
    <n v="0.34926757318518525"/>
    <n v="113"/>
    <s v="线下活动（地产）"/>
    <s v="进驻费"/>
    <s v="企业"/>
    <n v="1150"/>
    <d v="2018-08-22T00:00:00"/>
    <d v="2018-08-22T00:00:00"/>
    <s v="北京切吧"/>
    <m/>
    <m/>
    <n v="1511.6349999999984"/>
  </r>
  <r>
    <x v="253"/>
    <s v="梁文汇"/>
    <x v="253"/>
    <m/>
    <m/>
    <m/>
    <m/>
    <m/>
    <m/>
    <m/>
    <m/>
    <m/>
    <m/>
    <m/>
    <m/>
    <m/>
    <m/>
    <m/>
    <m/>
    <m/>
    <m/>
    <m/>
    <m/>
    <m/>
    <m/>
    <m/>
    <m/>
    <m/>
    <m/>
    <m/>
    <m/>
    <n v="113"/>
    <s v="线下活动（地产）"/>
    <s v="进驻费"/>
    <s v="企业"/>
    <n v="1150"/>
    <d v="2018-08-28T00:00:00"/>
    <d v="2018-08-28T00:00:00"/>
    <s v="北京切吧"/>
    <m/>
    <m/>
    <m/>
  </r>
  <r>
    <x v="253"/>
    <s v="梁文汇"/>
    <x v="253"/>
    <m/>
    <m/>
    <m/>
    <m/>
    <m/>
    <m/>
    <m/>
    <m/>
    <m/>
    <m/>
    <m/>
    <m/>
    <m/>
    <m/>
    <m/>
    <m/>
    <m/>
    <m/>
    <m/>
    <m/>
    <m/>
    <m/>
    <m/>
    <m/>
    <m/>
    <m/>
    <m/>
    <m/>
    <n v="59"/>
    <s v="商品采购"/>
    <s v="礼品"/>
    <s v="严选礼品"/>
    <n v="10077.375"/>
    <d v="2018-08-01T00:00:00"/>
    <d v="2018-08-01T00:00:00"/>
    <s v="严选凭票报销"/>
    <m/>
    <m/>
    <m/>
  </r>
  <r>
    <x v="254"/>
    <s v="梁文汇"/>
    <x v="254"/>
    <s v="034108"/>
    <m/>
    <m/>
    <m/>
    <m/>
    <m/>
    <m/>
    <m/>
    <n v="0.19"/>
    <s v="否"/>
    <s v="是"/>
    <n v="20900"/>
    <m/>
    <m/>
    <m/>
    <m/>
    <m/>
    <m/>
    <m/>
    <m/>
    <m/>
    <m/>
    <m/>
    <m/>
    <s v="广告营销服务成本"/>
    <s v="地产销售-华东"/>
    <m/>
    <n v="0.35267093838383845"/>
    <n v="126"/>
    <s v="线下活动（地产）"/>
    <s v="意向/渠道客户邀请"/>
    <s v="意向客户"/>
    <n v="7842.9999999999991"/>
    <d v="2018-08-10T00:00:00"/>
    <d v="2018-08-10T00:00:00"/>
    <s v="北京切吧"/>
    <m/>
    <m/>
    <n v="5467.0000000000018"/>
  </r>
  <r>
    <x v="254"/>
    <s v="梁文汇"/>
    <x v="254"/>
    <m/>
    <m/>
    <m/>
    <m/>
    <m/>
    <m/>
    <m/>
    <m/>
    <m/>
    <m/>
    <m/>
    <m/>
    <m/>
    <m/>
    <m/>
    <m/>
    <m/>
    <m/>
    <m/>
    <m/>
    <m/>
    <m/>
    <m/>
    <m/>
    <m/>
    <m/>
    <m/>
    <m/>
    <n v="121"/>
    <s v="线下活动（地产）"/>
    <s v="看房团"/>
    <s v="大巴"/>
    <n v="7589.9999999999991"/>
    <d v="2018-08-10T00:00:00"/>
    <d v="2018-08-10T00:00:00"/>
    <s v="北京切吧"/>
    <m/>
    <m/>
    <m/>
  </r>
  <r>
    <x v="255"/>
    <s v="梁文汇"/>
    <x v="255"/>
    <s v="034157"/>
    <m/>
    <m/>
    <m/>
    <m/>
    <m/>
    <m/>
    <m/>
    <n v="0.17"/>
    <s v="否"/>
    <s v="是"/>
    <n v="37450.9"/>
    <m/>
    <m/>
    <m/>
    <m/>
    <m/>
    <m/>
    <m/>
    <m/>
    <m/>
    <m/>
    <m/>
    <m/>
    <s v="广告营销服务成本"/>
    <s v="地产销售-华东"/>
    <m/>
    <n v="0.32679465684210524"/>
    <n v="59"/>
    <s v="商品采购"/>
    <s v="礼品"/>
    <s v="严选礼品"/>
    <n v="13513.5"/>
    <d v="2018-08-01T00:00:00"/>
    <d v="2018-08-01T00:00:00"/>
    <s v="严选凭票报销"/>
    <m/>
    <m/>
    <n v="6409.1000000000022"/>
  </r>
  <r>
    <x v="255"/>
    <s v="梁文汇"/>
    <x v="255"/>
    <m/>
    <m/>
    <m/>
    <m/>
    <m/>
    <m/>
    <m/>
    <m/>
    <m/>
    <m/>
    <m/>
    <m/>
    <m/>
    <m/>
    <m/>
    <m/>
    <m/>
    <m/>
    <m/>
    <m/>
    <m/>
    <m/>
    <m/>
    <m/>
    <m/>
    <m/>
    <m/>
    <m/>
    <n v="60"/>
    <s v="商品采购"/>
    <s v="礼品"/>
    <s v="其他礼品"/>
    <n v="17528.3"/>
    <d v="2018-08-01T00:00:00"/>
    <d v="2018-08-01T00:00:00"/>
    <s v="北京切吧"/>
    <m/>
    <m/>
    <m/>
  </r>
  <r>
    <x v="256"/>
    <s v="梁文汇"/>
    <x v="256"/>
    <s v="033140"/>
    <m/>
    <m/>
    <m/>
    <m/>
    <m/>
    <m/>
    <m/>
    <n v="0.19"/>
    <s v="否"/>
    <s v="是"/>
    <n v="9195"/>
    <m/>
    <m/>
    <m/>
    <m/>
    <m/>
    <m/>
    <m/>
    <m/>
    <m/>
    <m/>
    <m/>
    <m/>
    <s v="广告营销服务成本"/>
    <s v="地产销售-华东"/>
    <m/>
    <n v="0.35145513444444448"/>
    <n v="126"/>
    <s v="线下活动（地产）"/>
    <s v="意向/渠道客户邀请"/>
    <s v="意向客户"/>
    <n v="3745"/>
    <d v="2018-06-02T00:00:00"/>
    <d v="2018-08-19T00:00:00"/>
    <s v="山西转型综改示范区学府园区云茂广告中心"/>
    <m/>
    <m/>
    <n v="210"/>
  </r>
  <r>
    <x v="256"/>
    <s v="梁文汇"/>
    <x v="256"/>
    <m/>
    <m/>
    <m/>
    <m/>
    <m/>
    <m/>
    <m/>
    <m/>
    <m/>
    <m/>
    <m/>
    <m/>
    <m/>
    <m/>
    <m/>
    <m/>
    <m/>
    <m/>
    <m/>
    <m/>
    <m/>
    <m/>
    <m/>
    <m/>
    <m/>
    <m/>
    <m/>
    <m/>
    <n v="126"/>
    <s v="线下活动（地产）"/>
    <s v="意向/渠道客户邀请"/>
    <s v="意向客户"/>
    <n v="3745"/>
    <d v="2018-06-09T00:00:00"/>
    <d v="2018-06-09T00:00:00"/>
    <s v="山西转型综改示范区学府园区云茂广告中心"/>
    <m/>
    <m/>
    <m/>
  </r>
  <r>
    <x v="256"/>
    <s v="梁文汇"/>
    <x v="256"/>
    <m/>
    <m/>
    <m/>
    <m/>
    <m/>
    <m/>
    <m/>
    <m/>
    <m/>
    <m/>
    <m/>
    <m/>
    <m/>
    <m/>
    <m/>
    <m/>
    <m/>
    <m/>
    <m/>
    <m/>
    <m/>
    <m/>
    <m/>
    <m/>
    <m/>
    <m/>
    <m/>
    <m/>
    <n v="121"/>
    <s v="线下活动（地产）"/>
    <s v="看房团"/>
    <s v="大巴"/>
    <n v="1494.9999999999998"/>
    <d v="2018-06-09T00:00:00"/>
    <d v="2018-06-09T00:00:00"/>
    <s v="北京切吧"/>
    <m/>
    <m/>
    <m/>
  </r>
  <r>
    <x v="257"/>
    <s v="梁文汇"/>
    <x v="257"/>
    <s v="033856"/>
    <m/>
    <m/>
    <m/>
    <m/>
    <m/>
    <m/>
    <m/>
    <n v="0.17"/>
    <s v="否"/>
    <s v="是"/>
    <n v="13940"/>
    <m/>
    <m/>
    <m/>
    <m/>
    <m/>
    <m/>
    <m/>
    <m/>
    <m/>
    <m/>
    <m/>
    <m/>
    <s v="广告营销服务成本"/>
    <s v="地产销售-华东"/>
    <m/>
    <n v="0.32059147733333332"/>
    <n v="126"/>
    <s v="线下活动（地产）"/>
    <s v="意向/渠道客户邀请"/>
    <s v="意向客户"/>
    <n v="5350"/>
    <d v="2018-07-29T00:00:00"/>
    <d v="2018-07-29T00:00:00"/>
    <s v="山西转型综改示范区学府园区云茂广告中心"/>
    <m/>
    <m/>
    <n v="6750"/>
  </r>
  <r>
    <x v="257"/>
    <s v="梁文汇"/>
    <x v="257"/>
    <m/>
    <m/>
    <m/>
    <m/>
    <m/>
    <m/>
    <m/>
    <m/>
    <m/>
    <m/>
    <m/>
    <m/>
    <m/>
    <m/>
    <m/>
    <m/>
    <m/>
    <m/>
    <m/>
    <m/>
    <m/>
    <m/>
    <m/>
    <m/>
    <m/>
    <m/>
    <m/>
    <m/>
    <n v="121"/>
    <s v="线下活动（地产）"/>
    <s v="看房团"/>
    <s v="大巴"/>
    <n v="1839.9999999999998"/>
    <d v="2018-07-29T00:00:00"/>
    <d v="2018-07-29T00:00:00"/>
    <s v="北京切吧"/>
    <m/>
    <m/>
    <m/>
  </r>
  <r>
    <x v="258"/>
    <s v="郭西哲"/>
    <x v="258"/>
    <s v="032713"/>
    <m/>
    <m/>
    <m/>
    <m/>
    <m/>
    <m/>
    <m/>
    <n v="0.18"/>
    <s v="否"/>
    <s v="是"/>
    <n v="14436"/>
    <m/>
    <m/>
    <m/>
    <m/>
    <m/>
    <m/>
    <m/>
    <m/>
    <m/>
    <m/>
    <m/>
    <m/>
    <s v="广告营销服务成本"/>
    <s v="地产销售-华北"/>
    <m/>
    <n v="0.34239382278659619"/>
    <n v="59"/>
    <s v="商品采购"/>
    <s v="礼品"/>
    <s v="严选礼品"/>
    <n v="5755.75"/>
    <d v="2018-04-01T00:00:00"/>
    <d v="2018-05-01T00:00:00"/>
    <s v="严选凭票报销"/>
    <m/>
    <m/>
    <n v="1600.25"/>
  </r>
  <r>
    <x v="258"/>
    <s v="郭西哲"/>
    <x v="258"/>
    <s v=""/>
    <m/>
    <m/>
    <m/>
    <m/>
    <m/>
    <m/>
    <m/>
    <m/>
    <m/>
    <m/>
    <m/>
    <m/>
    <m/>
    <m/>
    <m/>
    <m/>
    <m/>
    <m/>
    <m/>
    <m/>
    <m/>
    <m/>
    <m/>
    <m/>
    <m/>
    <m/>
    <m/>
    <n v="126"/>
    <s v="线下活动（地产）"/>
    <s v="意向/渠道客户邀请"/>
    <s v="意向客户"/>
    <n v="6420"/>
    <d v="2018-04-28T00:00:00"/>
    <d v="2018-04-28T00:00:00"/>
    <s v="山西转型综改示范区学府园区云茂广告中心"/>
    <m/>
    <m/>
    <m/>
  </r>
  <r>
    <x v="258"/>
    <s v="郭西哲"/>
    <x v="258"/>
    <s v=""/>
    <m/>
    <m/>
    <m/>
    <m/>
    <m/>
    <m/>
    <m/>
    <m/>
    <m/>
    <m/>
    <m/>
    <m/>
    <m/>
    <m/>
    <m/>
    <m/>
    <m/>
    <m/>
    <m/>
    <m/>
    <m/>
    <m/>
    <m/>
    <m/>
    <m/>
    <m/>
    <m/>
    <n v="73"/>
    <s v="线上传播（地产）"/>
    <s v="渠道电开"/>
    <s v="回访"/>
    <n v="660"/>
    <d v="2018-04-01T00:00:00"/>
    <d v="2018-04-30T00:00:00"/>
    <s v="渠道电开"/>
    <m/>
    <m/>
    <m/>
  </r>
  <r>
    <x v="259"/>
    <s v="梁文汇"/>
    <x v="259"/>
    <s v="034041"/>
    <m/>
    <m/>
    <m/>
    <m/>
    <m/>
    <m/>
    <m/>
    <n v="0.17"/>
    <s v="否"/>
    <s v="是"/>
    <n v="9435.2900000000009"/>
    <m/>
    <m/>
    <m/>
    <m/>
    <m/>
    <m/>
    <m/>
    <m/>
    <m/>
    <m/>
    <m/>
    <m/>
    <s v="广告营销服务成本"/>
    <s v="地产销售-华东"/>
    <m/>
    <n v="0.32107681599999993"/>
    <n v="113"/>
    <s v="线下活动（地产）"/>
    <s v="进驻费"/>
    <s v="企业"/>
    <n v="3679.9999999999995"/>
    <d v="2018-08-01T00:00:00"/>
    <d v="2018-08-01T00:00:00"/>
    <s v="北京切吧"/>
    <m/>
    <m/>
    <n v="1150.6900000000023"/>
  </r>
  <r>
    <x v="259"/>
    <s v="梁文汇"/>
    <x v="259"/>
    <m/>
    <m/>
    <m/>
    <m/>
    <m/>
    <m/>
    <m/>
    <m/>
    <m/>
    <m/>
    <m/>
    <m/>
    <m/>
    <m/>
    <m/>
    <m/>
    <m/>
    <m/>
    <m/>
    <m/>
    <m/>
    <m/>
    <m/>
    <m/>
    <m/>
    <m/>
    <m/>
    <m/>
    <n v="59"/>
    <s v="商品采购"/>
    <s v="礼品"/>
    <s v="严选礼品"/>
    <n v="4604.5999999999995"/>
    <d v="2018-08-01T00:00:00"/>
    <d v="2018-08-01T00:00:00"/>
    <s v="严选凭票报销"/>
    <m/>
    <m/>
    <m/>
  </r>
  <r>
    <x v="260"/>
    <s v="梁文汇"/>
    <x v="260"/>
    <s v="034177"/>
    <m/>
    <m/>
    <m/>
    <m/>
    <m/>
    <m/>
    <m/>
    <n v="0.17"/>
    <s v="否"/>
    <s v="是"/>
    <n v="22562"/>
    <m/>
    <m/>
    <m/>
    <m/>
    <m/>
    <m/>
    <m/>
    <m/>
    <m/>
    <m/>
    <m/>
    <m/>
    <s v="广告营销服务成本"/>
    <s v="地产销售-华东"/>
    <m/>
    <n v="0.32088801290322577"/>
    <n v="126"/>
    <s v="线下活动（地产）"/>
    <s v="意向/渠道客户邀请"/>
    <s v="意向客户"/>
    <n v="10700"/>
    <d v="2018-08-19T00:00:00"/>
    <d v="2018-09-01T00:00:00"/>
    <s v="山西转型综改示范区学府园区云茂广告中心"/>
    <m/>
    <m/>
    <n v="0.75"/>
  </r>
  <r>
    <x v="260"/>
    <s v="梁文汇"/>
    <x v="260"/>
    <m/>
    <m/>
    <m/>
    <m/>
    <m/>
    <m/>
    <m/>
    <m/>
    <m/>
    <m/>
    <m/>
    <m/>
    <m/>
    <m/>
    <m/>
    <m/>
    <m/>
    <m/>
    <m/>
    <m/>
    <m/>
    <m/>
    <m/>
    <m/>
    <m/>
    <m/>
    <m/>
    <m/>
    <n v="121"/>
    <s v="线下活动（地产）"/>
    <s v="看房团"/>
    <s v="大巴"/>
    <n v="3679.9999999999995"/>
    <d v="2018-08-19T00:00:00"/>
    <d v="2018-09-01T00:00:00"/>
    <s v="北京切吧"/>
    <m/>
    <m/>
    <m/>
  </r>
  <r>
    <x v="260"/>
    <s v="梁文汇"/>
    <x v="260"/>
    <m/>
    <m/>
    <m/>
    <m/>
    <m/>
    <m/>
    <m/>
    <m/>
    <m/>
    <m/>
    <m/>
    <m/>
    <m/>
    <m/>
    <m/>
    <m/>
    <m/>
    <m/>
    <m/>
    <m/>
    <m/>
    <m/>
    <m/>
    <m/>
    <m/>
    <m/>
    <m/>
    <m/>
    <n v="59"/>
    <s v="商品采购"/>
    <s v="礼品"/>
    <s v="严选礼品"/>
    <n v="8181.25"/>
    <d v="2018-08-01T00:00:00"/>
    <d v="2018-08-01T00:00:00"/>
    <s v="严选凭票报销"/>
    <m/>
    <m/>
    <m/>
  </r>
  <r>
    <x v="261"/>
    <s v="梁文汇"/>
    <x v="261"/>
    <s v="034197"/>
    <m/>
    <m/>
    <m/>
    <m/>
    <m/>
    <m/>
    <m/>
    <n v="0.17"/>
    <s v="否"/>
    <s v="是"/>
    <n v="15738"/>
    <m/>
    <m/>
    <m/>
    <m/>
    <m/>
    <m/>
    <m/>
    <m/>
    <m/>
    <m/>
    <m/>
    <m/>
    <s v="广告营销服务成本"/>
    <s v="地产销售-华东"/>
    <m/>
    <n v="0.30925713760000006"/>
    <n v="126"/>
    <s v="线下活动（地产）"/>
    <s v="意向/渠道客户邀请"/>
    <s v="意向客户"/>
    <n v="5350"/>
    <d v="2018-08-26T00:00:00"/>
    <d v="2018-08-26T00:00:00"/>
    <s v="山西转型综改示范区学府园区云茂广告中心"/>
    <m/>
    <m/>
    <n v="3410.6000000000004"/>
  </r>
  <r>
    <x v="261"/>
    <s v="梁文汇"/>
    <x v="261"/>
    <m/>
    <m/>
    <m/>
    <m/>
    <m/>
    <m/>
    <m/>
    <m/>
    <m/>
    <m/>
    <m/>
    <m/>
    <m/>
    <m/>
    <m/>
    <m/>
    <m/>
    <m/>
    <m/>
    <m/>
    <m/>
    <m/>
    <m/>
    <m/>
    <m/>
    <m/>
    <m/>
    <m/>
    <n v="121"/>
    <s v="线下活动（地产）"/>
    <s v="看房团"/>
    <s v="大巴"/>
    <n v="1494.9999999999998"/>
    <d v="2018-08-26T00:00:00"/>
    <d v="2018-08-26T00:00:00"/>
    <s v="北京切吧"/>
    <m/>
    <m/>
    <m/>
  </r>
  <r>
    <x v="261"/>
    <s v="梁文汇"/>
    <x v="261"/>
    <m/>
    <m/>
    <m/>
    <m/>
    <m/>
    <m/>
    <m/>
    <m/>
    <m/>
    <m/>
    <m/>
    <m/>
    <m/>
    <m/>
    <m/>
    <m/>
    <m/>
    <m/>
    <m/>
    <m/>
    <m/>
    <m/>
    <m/>
    <m/>
    <m/>
    <m/>
    <m/>
    <m/>
    <n v="59"/>
    <s v="商品采购"/>
    <s v="礼品"/>
    <s v="严选礼品"/>
    <n v="5482.4"/>
    <d v="2018-08-01T00:00:00"/>
    <d v="2018-08-01T00:00:00"/>
    <s v="严选凭票报销"/>
    <m/>
    <m/>
    <m/>
  </r>
  <r>
    <x v="262"/>
    <s v="梁文汇"/>
    <x v="262"/>
    <s v="034360"/>
    <m/>
    <m/>
    <m/>
    <m/>
    <m/>
    <m/>
    <m/>
    <n v="0.19"/>
    <s v="否"/>
    <s v="是"/>
    <n v="8338"/>
    <m/>
    <m/>
    <m/>
    <m/>
    <m/>
    <m/>
    <m/>
    <m/>
    <m/>
    <m/>
    <m/>
    <m/>
    <s v="广告营销服务成本"/>
    <s v="地产销售-华东"/>
    <m/>
    <n v="0.34507218947368423"/>
    <n v="54"/>
    <s v="商品采购"/>
    <s v="活动物料"/>
    <s v="其他物料"/>
    <n v="2580"/>
    <d v="2018-09-01T00:00:00"/>
    <d v="2018-09-01T00:00:00"/>
    <s v="上海龙菱实业有限公司"/>
    <m/>
    <m/>
    <n v="0.3250000000007276"/>
  </r>
  <r>
    <x v="262"/>
    <s v="梁文汇"/>
    <x v="262"/>
    <m/>
    <m/>
    <m/>
    <m/>
    <m/>
    <m/>
    <m/>
    <m/>
    <m/>
    <m/>
    <m/>
    <m/>
    <m/>
    <m/>
    <m/>
    <m/>
    <m/>
    <m/>
    <m/>
    <m/>
    <m/>
    <m/>
    <m/>
    <m/>
    <m/>
    <m/>
    <m/>
    <m/>
    <n v="59"/>
    <s v="商品采购"/>
    <s v="礼品"/>
    <s v="严选礼品"/>
    <n v="5757.6750000000002"/>
    <d v="2018-09-01T00:00:00"/>
    <d v="2018-09-01T00:00:00"/>
    <s v="严选凭票报销"/>
    <m/>
    <m/>
    <m/>
  </r>
  <r>
    <x v="263"/>
    <s v="梁文汇"/>
    <x v="263"/>
    <s v="033935"/>
    <m/>
    <m/>
    <m/>
    <m/>
    <m/>
    <m/>
    <m/>
    <n v="0.19"/>
    <s v="否"/>
    <s v="是"/>
    <n v="18480"/>
    <m/>
    <m/>
    <m/>
    <m/>
    <m/>
    <m/>
    <m/>
    <m/>
    <m/>
    <m/>
    <m/>
    <m/>
    <s v="广告营销服务成本"/>
    <s v="地产销售-华东"/>
    <m/>
    <n v="0.35317254055555564"/>
    <n v="126"/>
    <s v="线下活动（地产）"/>
    <s v="意向/渠道客户邀请"/>
    <s v="意向客户"/>
    <n v="5136"/>
    <d v="2018-07-18T00:00:00"/>
    <d v="2018-08-18T00:00:00"/>
    <s v="山西转型综改示范区学府园区云茂广告中心"/>
    <m/>
    <m/>
    <n v="1344"/>
  </r>
  <r>
    <x v="263"/>
    <s v="梁文汇"/>
    <x v="263"/>
    <m/>
    <m/>
    <m/>
    <m/>
    <m/>
    <m/>
    <m/>
    <m/>
    <m/>
    <m/>
    <m/>
    <m/>
    <m/>
    <m/>
    <m/>
    <m/>
    <m/>
    <m/>
    <m/>
    <m/>
    <m/>
    <m/>
    <m/>
    <m/>
    <m/>
    <m/>
    <m/>
    <m/>
    <n v="73"/>
    <s v="线上传播（地产）"/>
    <s v="渠道电开"/>
    <s v="回访"/>
    <n v="12000"/>
    <d v="2018-07-18T00:00:00"/>
    <d v="2018-07-18T00:00:00"/>
    <s v="渠道电开"/>
    <m/>
    <m/>
    <m/>
  </r>
  <r>
    <x v="264"/>
    <s v="梁文汇"/>
    <x v="264"/>
    <s v="034142"/>
    <m/>
    <m/>
    <m/>
    <m/>
    <m/>
    <m/>
    <m/>
    <n v="0.19"/>
    <s v="否"/>
    <s v="是"/>
    <n v="16417.5"/>
    <m/>
    <m/>
    <m/>
    <m/>
    <m/>
    <m/>
    <m/>
    <m/>
    <m/>
    <m/>
    <m/>
    <m/>
    <s v="广告营销服务成本"/>
    <s v="地产销售-华东"/>
    <m/>
    <n v="0.34932766209876537"/>
    <n v="126"/>
    <s v="线下活动（地产）"/>
    <s v="意向/渠道客户邀请"/>
    <s v="意向客户"/>
    <n v="7062"/>
    <d v="2018-08-25T00:00:00"/>
    <d v="2018-09-02T00:00:00"/>
    <s v="山西转型综改示范区学府园区云茂广告中心"/>
    <m/>
    <m/>
    <n v="1765.5"/>
  </r>
  <r>
    <x v="264"/>
    <s v="梁文汇"/>
    <x v="264"/>
    <m/>
    <m/>
    <m/>
    <m/>
    <m/>
    <m/>
    <m/>
    <m/>
    <m/>
    <m/>
    <m/>
    <m/>
    <m/>
    <m/>
    <m/>
    <m/>
    <m/>
    <m/>
    <m/>
    <m/>
    <m/>
    <m/>
    <m/>
    <m/>
    <m/>
    <m/>
    <m/>
    <m/>
    <n v="121"/>
    <s v="线下活动（地产）"/>
    <s v="看房团"/>
    <s v="大巴"/>
    <n v="7589.9999999999991"/>
    <d v="2018-08-25T00:00:00"/>
    <d v="2018-09-02T00:00:00"/>
    <s v="北京切吧"/>
    <m/>
    <m/>
    <m/>
  </r>
  <r>
    <x v="265"/>
    <s v="梁文汇"/>
    <x v="265"/>
    <s v="034458"/>
    <m/>
    <m/>
    <m/>
    <m/>
    <m/>
    <m/>
    <m/>
    <n v="0.17"/>
    <s v="否"/>
    <s v="是"/>
    <n v="23832"/>
    <m/>
    <m/>
    <m/>
    <m/>
    <m/>
    <m/>
    <m/>
    <m/>
    <m/>
    <m/>
    <m/>
    <m/>
    <s v="广告营销服务成本"/>
    <s v="地产销售-华东"/>
    <m/>
    <n v="0.35712466409266402"/>
    <n v="121"/>
    <s v="线下活动（地产）"/>
    <s v="看房团"/>
    <s v="大巴"/>
    <n v="1839.9999999999998"/>
    <d v="2018-09-13T00:00:00"/>
    <d v="2018-09-13T00:00:00"/>
    <s v="北京切吧"/>
    <m/>
    <m/>
    <n v="1140.5500000000029"/>
  </r>
  <r>
    <x v="265"/>
    <s v="梁文汇"/>
    <x v="265"/>
    <m/>
    <m/>
    <m/>
    <m/>
    <m/>
    <m/>
    <m/>
    <m/>
    <m/>
    <m/>
    <m/>
    <m/>
    <m/>
    <m/>
    <m/>
    <m/>
    <m/>
    <m/>
    <m/>
    <m/>
    <m/>
    <m/>
    <m/>
    <m/>
    <m/>
    <m/>
    <m/>
    <m/>
    <n v="121"/>
    <s v="线下活动（地产）"/>
    <s v="看房团"/>
    <s v="大巴"/>
    <n v="1839.9999999999998"/>
    <d v="2018-09-13T00:00:00"/>
    <d v="2018-09-13T00:00:00"/>
    <s v="北京切吧"/>
    <m/>
    <m/>
    <m/>
  </r>
  <r>
    <x v="265"/>
    <s v="梁文汇"/>
    <x v="265"/>
    <m/>
    <m/>
    <m/>
    <m/>
    <m/>
    <m/>
    <m/>
    <m/>
    <m/>
    <m/>
    <m/>
    <m/>
    <m/>
    <m/>
    <m/>
    <m/>
    <m/>
    <m/>
    <m/>
    <m/>
    <m/>
    <m/>
    <m/>
    <m/>
    <m/>
    <m/>
    <m/>
    <m/>
    <n v="59"/>
    <s v="商品采购"/>
    <s v="礼品"/>
    <s v="严选礼品"/>
    <n v="7611.45"/>
    <d v="2018-07-01T00:00:00"/>
    <d v="2018-07-01T00:00:00"/>
    <s v="严选凭票报销"/>
    <m/>
    <m/>
    <m/>
  </r>
  <r>
    <x v="265"/>
    <s v="梁文汇"/>
    <x v="265"/>
    <m/>
    <m/>
    <m/>
    <m/>
    <m/>
    <m/>
    <m/>
    <m/>
    <m/>
    <m/>
    <m/>
    <m/>
    <m/>
    <m/>
    <m/>
    <m/>
    <m/>
    <m/>
    <m/>
    <m/>
    <m/>
    <m/>
    <m/>
    <m/>
    <m/>
    <m/>
    <m/>
    <m/>
    <n v="72"/>
    <s v="线上传播（地产）"/>
    <s v="渠道电开"/>
    <s v="不回访"/>
    <n v="11400"/>
    <d v="2018-09-10T00:00:00"/>
    <d v="2018-09-10T00:00:00"/>
    <s v="渠道电开"/>
    <m/>
    <m/>
    <m/>
  </r>
  <r>
    <x v="266"/>
    <s v="梁文汇"/>
    <x v="266"/>
    <s v="034457"/>
    <m/>
    <m/>
    <m/>
    <m/>
    <m/>
    <m/>
    <m/>
    <n v="0.19"/>
    <s v="否"/>
    <s v="是"/>
    <n v="9221"/>
    <m/>
    <m/>
    <m/>
    <m/>
    <m/>
    <m/>
    <m/>
    <m/>
    <m/>
    <m/>
    <m/>
    <m/>
    <s v="广告营销服务成本"/>
    <s v="地产销售-华东"/>
    <m/>
    <n v="0.35255135111111113"/>
    <n v="126"/>
    <s v="线下活动（地产）"/>
    <s v="意向/渠道客户邀请"/>
    <s v="意向客户"/>
    <n v="4280"/>
    <d v="2018-09-15T00:00:00"/>
    <d v="2018-09-15T00:00:00"/>
    <s v="山西转型综改示范区学府园区云茂广告中心"/>
    <m/>
    <m/>
    <n v="2415.3999999999996"/>
  </r>
  <r>
    <x v="266"/>
    <s v="梁文汇"/>
    <x v="266"/>
    <m/>
    <m/>
    <m/>
    <m/>
    <m/>
    <m/>
    <m/>
    <m/>
    <m/>
    <m/>
    <m/>
    <m/>
    <m/>
    <m/>
    <m/>
    <m/>
    <m/>
    <m/>
    <m/>
    <m/>
    <m/>
    <m/>
    <m/>
    <m/>
    <m/>
    <m/>
    <m/>
    <m/>
    <n v="59"/>
    <s v="商品采购"/>
    <s v="礼品"/>
    <s v="严选礼品"/>
    <n v="2525.6"/>
    <d v="2018-09-01T00:00:00"/>
    <d v="2018-09-01T00:00:00"/>
    <s v="严选凭票报销"/>
    <m/>
    <m/>
    <m/>
  </r>
  <r>
    <x v="267"/>
    <s v="郭西哲"/>
    <x v="267"/>
    <s v="032132"/>
    <m/>
    <m/>
    <m/>
    <m/>
    <m/>
    <m/>
    <m/>
    <n v="0.19"/>
    <s v="否"/>
    <s v="是"/>
    <n v="8390"/>
    <m/>
    <m/>
    <m/>
    <m/>
    <m/>
    <m/>
    <m/>
    <m/>
    <m/>
    <m/>
    <m/>
    <m/>
    <s v="广告营销服务成本"/>
    <s v="地产销售-华北"/>
    <m/>
    <n v="0.28955952528925621"/>
    <n v="73"/>
    <s v="线上传播（地产）"/>
    <s v="渠道电开"/>
    <s v="回访"/>
    <n v="374.00000000000006"/>
    <d v="2018-03-01T00:00:00"/>
    <d v="2018-05-31T00:00:00"/>
    <s v="渠道电开"/>
    <m/>
    <m/>
    <n v="5141"/>
  </r>
  <r>
    <x v="267"/>
    <s v="郭西哲"/>
    <x v="267"/>
    <s v=""/>
    <m/>
    <m/>
    <m/>
    <m/>
    <m/>
    <m/>
    <m/>
    <m/>
    <m/>
    <m/>
    <m/>
    <m/>
    <m/>
    <m/>
    <m/>
    <m/>
    <m/>
    <m/>
    <m/>
    <m/>
    <m/>
    <m/>
    <m/>
    <m/>
    <m/>
    <m/>
    <m/>
    <n v="118"/>
    <s v="线下活动（地产）"/>
    <s v="进驻费"/>
    <s v="影院"/>
    <n v="2875"/>
    <d v="2018-04-30T00:00:00"/>
    <d v="2018-04-30T00:00:00"/>
    <s v="北京切吧"/>
    <m/>
    <m/>
    <m/>
  </r>
  <r>
    <x v="268"/>
    <s v="梁文汇"/>
    <x v="268"/>
    <s v="034338"/>
    <m/>
    <m/>
    <m/>
    <m/>
    <m/>
    <m/>
    <m/>
    <n v="0.19"/>
    <s v="否"/>
    <s v="是"/>
    <n v="12502"/>
    <m/>
    <m/>
    <m/>
    <m/>
    <m/>
    <m/>
    <m/>
    <m/>
    <m/>
    <m/>
    <m/>
    <m/>
    <s v="广告营销服务成本"/>
    <s v="地产销售-华东"/>
    <m/>
    <n v="0.34341134014814817"/>
    <n v="59"/>
    <s v="商品采购"/>
    <s v="礼品"/>
    <s v="严选礼品"/>
    <n v="12501.9125"/>
    <d v="2018-09-01T00:00:00"/>
    <d v="2018-09-01T00:00:00"/>
    <s v="严选凭票报销"/>
    <m/>
    <m/>
    <n v="8.7499999999636202E-2"/>
  </r>
  <r>
    <x v="269"/>
    <s v="梁文汇"/>
    <x v="269"/>
    <s v="034478"/>
    <m/>
    <m/>
    <m/>
    <m/>
    <m/>
    <m/>
    <m/>
    <n v="0.17"/>
    <s v="否"/>
    <s v="是"/>
    <n v="11417"/>
    <m/>
    <m/>
    <m/>
    <m/>
    <m/>
    <m/>
    <m/>
    <m/>
    <m/>
    <m/>
    <m/>
    <m/>
    <s v="广告营销服务成本"/>
    <s v="地产销售-华东"/>
    <m/>
    <n v="0.30248498133333329"/>
    <n v="126"/>
    <s v="线下活动（地产）"/>
    <s v="意向/渠道客户邀请"/>
    <s v="意向客户"/>
    <n v="2140"/>
    <d v="2018-09-08T00:00:00"/>
    <d v="2018-09-17T00:00:00"/>
    <s v="山西转型综改示范区学府园区云茂广告中心"/>
    <m/>
    <m/>
    <n v="153.47500000000036"/>
  </r>
  <r>
    <x v="269"/>
    <s v="梁文汇"/>
    <x v="269"/>
    <m/>
    <m/>
    <m/>
    <m/>
    <m/>
    <m/>
    <m/>
    <m/>
    <m/>
    <m/>
    <m/>
    <m/>
    <m/>
    <m/>
    <m/>
    <m/>
    <m/>
    <m/>
    <m/>
    <m/>
    <m/>
    <m/>
    <m/>
    <m/>
    <m/>
    <m/>
    <m/>
    <m/>
    <n v="59"/>
    <s v="商品采购"/>
    <s v="礼品"/>
    <s v="严选礼品"/>
    <n v="9123.5249999999996"/>
    <d v="2018-09-01T00:00:00"/>
    <d v="2018-09-01T00:00:00"/>
    <s v="严选凭票报销"/>
    <m/>
    <m/>
    <m/>
  </r>
  <r>
    <x v="270"/>
    <s v="梁文汇"/>
    <x v="270"/>
    <s v="034385"/>
    <m/>
    <m/>
    <m/>
    <m/>
    <m/>
    <m/>
    <m/>
    <n v="0.19"/>
    <s v="否"/>
    <s v="是"/>
    <n v="8066"/>
    <m/>
    <m/>
    <m/>
    <m/>
    <m/>
    <m/>
    <m/>
    <m/>
    <m/>
    <m/>
    <m/>
    <m/>
    <s v="广告营销服务成本"/>
    <s v="地产销售-华东"/>
    <m/>
    <n v="0.34431681685823751"/>
    <n v="59"/>
    <s v="商品采购"/>
    <s v="礼品"/>
    <s v="严选礼品"/>
    <n v="8065.75"/>
    <d v="2018-09-01T00:00:00"/>
    <d v="2018-09-01T00:00:00"/>
    <s v="严选凭票报销"/>
    <m/>
    <m/>
    <n v="0.25"/>
  </r>
  <r>
    <x v="271"/>
    <s v="梁文汇"/>
    <x v="271"/>
    <s v="034126"/>
    <m/>
    <m/>
    <m/>
    <m/>
    <m/>
    <m/>
    <m/>
    <n v="0.19"/>
    <s v="否"/>
    <s v="是"/>
    <n v="9057"/>
    <m/>
    <m/>
    <m/>
    <m/>
    <m/>
    <m/>
    <m/>
    <m/>
    <m/>
    <m/>
    <m/>
    <m/>
    <s v="广告营销服务成本"/>
    <s v="地产销售-华东"/>
    <m/>
    <n v="0.35170420680272113"/>
    <n v="126"/>
    <s v="线下活动（地产）"/>
    <s v="意向/渠道客户邀请"/>
    <s v="意向客户"/>
    <n v="4173"/>
    <d v="2018-08-20T00:00:00"/>
    <d v="2018-08-30T00:00:00"/>
    <s v="山西转型综改示范区学府园区云茂广告中心"/>
    <m/>
    <m/>
    <n v="0"/>
  </r>
  <r>
    <x v="271"/>
    <s v="梁文汇"/>
    <x v="271"/>
    <m/>
    <m/>
    <m/>
    <m/>
    <m/>
    <m/>
    <m/>
    <m/>
    <m/>
    <m/>
    <m/>
    <m/>
    <m/>
    <m/>
    <m/>
    <m/>
    <m/>
    <m/>
    <m/>
    <m/>
    <m/>
    <m/>
    <m/>
    <m/>
    <m/>
    <m/>
    <m/>
    <m/>
    <n v="126"/>
    <s v="线下活动（地产）"/>
    <s v="意向/渠道客户邀请"/>
    <s v="意向客户"/>
    <n v="2354"/>
    <d v="2018-08-25T00:00:00"/>
    <d v="2018-08-25T00:00:00"/>
    <s v="山西转型综改示范区学府园区云茂广告中心"/>
    <m/>
    <m/>
    <m/>
  </r>
  <r>
    <x v="271"/>
    <s v="梁文汇"/>
    <x v="271"/>
    <m/>
    <m/>
    <m/>
    <m/>
    <m/>
    <m/>
    <m/>
    <m/>
    <m/>
    <m/>
    <m/>
    <m/>
    <m/>
    <m/>
    <m/>
    <m/>
    <m/>
    <m/>
    <m/>
    <m/>
    <m/>
    <m/>
    <m/>
    <m/>
    <m/>
    <m/>
    <m/>
    <m/>
    <n v="121"/>
    <s v="线下活动（地产）"/>
    <s v="看房团"/>
    <s v="大巴"/>
    <n v="2530"/>
    <d v="2018-08-25T00:00:00"/>
    <d v="2018-08-25T00:00:00"/>
    <s v="北京切吧"/>
    <m/>
    <m/>
    <m/>
  </r>
  <r>
    <x v="272"/>
    <s v="梁文汇"/>
    <x v="272"/>
    <s v="034021"/>
    <m/>
    <m/>
    <m/>
    <m/>
    <m/>
    <m/>
    <m/>
    <n v="0.17"/>
    <s v="否"/>
    <s v="是"/>
    <n v="8975"/>
    <m/>
    <m/>
    <m/>
    <m/>
    <m/>
    <m/>
    <m/>
    <m/>
    <m/>
    <m/>
    <m/>
    <m/>
    <s v="广告营销服务成本"/>
    <s v="地产销售-华东"/>
    <m/>
    <n v="0.32868948355263161"/>
    <n v="126"/>
    <s v="线下活动（地产）"/>
    <s v="意向/渠道客户邀请"/>
    <s v="意向客户"/>
    <n v="5350"/>
    <d v="2018-08-11T00:00:00"/>
    <d v="2018-08-11T00:00:00"/>
    <s v="山西转型综改示范区学府园区云茂广告中心"/>
    <m/>
    <m/>
    <n v="2130"/>
  </r>
  <r>
    <x v="272"/>
    <s v="梁文汇"/>
    <x v="272"/>
    <m/>
    <m/>
    <m/>
    <m/>
    <m/>
    <m/>
    <m/>
    <m/>
    <m/>
    <m/>
    <m/>
    <m/>
    <m/>
    <m/>
    <m/>
    <m/>
    <m/>
    <m/>
    <m/>
    <m/>
    <m/>
    <m/>
    <m/>
    <m/>
    <m/>
    <m/>
    <m/>
    <m/>
    <n v="121"/>
    <s v="线下活动（地产）"/>
    <s v="看房团"/>
    <s v="大巴"/>
    <n v="1494.9999999999998"/>
    <d v="2018-08-11T00:00:00"/>
    <d v="2018-08-11T00:00:00"/>
    <s v="北京切吧"/>
    <m/>
    <m/>
    <m/>
  </r>
  <r>
    <x v="273"/>
    <s v="梁文汇"/>
    <x v="273"/>
    <s v="034123"/>
    <m/>
    <m/>
    <m/>
    <m/>
    <m/>
    <m/>
    <m/>
    <n v="0.17"/>
    <s v="否"/>
    <s v="是"/>
    <n v="3300.0000000000005"/>
    <m/>
    <m/>
    <m/>
    <m/>
    <m/>
    <m/>
    <m/>
    <m/>
    <m/>
    <m/>
    <m/>
    <m/>
    <s v="广告营销服务成本"/>
    <s v="地产销售-华东"/>
    <m/>
    <n v="0.23831152750809065"/>
    <n v="126"/>
    <s v="线下活动（地产）"/>
    <s v="意向/渠道客户邀请"/>
    <s v="意向客户"/>
    <n v="2140"/>
    <d v="2018-08-04T00:00:00"/>
    <d v="2018-08-28T00:00:00"/>
    <s v="山西转型综改示范区学府园区云茂广告中心"/>
    <m/>
    <m/>
    <n v="-979.99999999999955"/>
  </r>
  <r>
    <x v="273"/>
    <s v="梁文汇"/>
    <x v="273"/>
    <m/>
    <m/>
    <m/>
    <m/>
    <m/>
    <m/>
    <m/>
    <m/>
    <m/>
    <m/>
    <m/>
    <m/>
    <m/>
    <m/>
    <m/>
    <m/>
    <m/>
    <m/>
    <m/>
    <m/>
    <m/>
    <m/>
    <m/>
    <m/>
    <s v="广告营销服务成本"/>
    <s v="地产销售-华东"/>
    <m/>
    <n v="0.23831152750809065"/>
    <n v="126"/>
    <s v="线下活动（地产）"/>
    <s v="意向/渠道客户邀请"/>
    <s v="意向客户"/>
    <n v="2140"/>
    <d v="2018-10-01T00:00:00"/>
    <d v="2018-10-01T00:00:00"/>
    <s v="山西转型综改示范区学府园区云茂广告中心"/>
    <m/>
    <s v="数量：优质客户20组（申请30组，实际执行20组）_x000a_规格：每组1人_x000a_单价：100元/组"/>
    <m/>
  </r>
  <r>
    <x v="274"/>
    <s v="梁文汇"/>
    <x v="274"/>
    <s v="034608"/>
    <m/>
    <m/>
    <m/>
    <m/>
    <m/>
    <m/>
    <m/>
    <n v="0.19"/>
    <s v="否"/>
    <s v="是"/>
    <n v="15416"/>
    <m/>
    <m/>
    <m/>
    <m/>
    <m/>
    <m/>
    <m/>
    <m/>
    <m/>
    <m/>
    <m/>
    <m/>
    <s v="广告营销服务成本"/>
    <s v="地产销售-华东"/>
    <m/>
    <n v="0.3446955332112332"/>
    <n v="113"/>
    <s v="线下活动（地产）"/>
    <s v="进驻费"/>
    <s v="企业"/>
    <n v="804.99999999999989"/>
    <d v="2018-09-22T00:00:00"/>
    <d v="2018-09-22T00:00:00"/>
    <s v="北京切吧"/>
    <m/>
    <m/>
    <n v="-223.13749999999891"/>
  </r>
  <r>
    <x v="274"/>
    <s v="梁文汇"/>
    <x v="274"/>
    <m/>
    <m/>
    <m/>
    <m/>
    <m/>
    <m/>
    <m/>
    <m/>
    <m/>
    <m/>
    <m/>
    <m/>
    <m/>
    <m/>
    <m/>
    <m/>
    <m/>
    <m/>
    <m/>
    <m/>
    <m/>
    <m/>
    <m/>
    <m/>
    <m/>
    <m/>
    <m/>
    <m/>
    <n v="113"/>
    <s v="线下活动（地产）"/>
    <s v="进驻费"/>
    <s v="企业"/>
    <n v="804.99999999999989"/>
    <d v="2018-09-23T00:00:00"/>
    <d v="2018-09-23T00:00:00"/>
    <s v="北京切吧"/>
    <m/>
    <m/>
    <m/>
  </r>
  <r>
    <x v="274"/>
    <s v="梁文汇"/>
    <x v="274"/>
    <m/>
    <m/>
    <m/>
    <m/>
    <m/>
    <m/>
    <m/>
    <m/>
    <m/>
    <m/>
    <m/>
    <m/>
    <m/>
    <m/>
    <m/>
    <m/>
    <m/>
    <m/>
    <m/>
    <m/>
    <m/>
    <m/>
    <m/>
    <m/>
    <m/>
    <m/>
    <m/>
    <m/>
    <n v="113"/>
    <s v="线下活动（地产）"/>
    <s v="进驻费"/>
    <s v="企业"/>
    <n v="804.99999999999989"/>
    <d v="2018-09-25T00:00:00"/>
    <d v="2018-09-25T00:00:00"/>
    <s v="北京切吧"/>
    <m/>
    <m/>
    <m/>
  </r>
  <r>
    <x v="274"/>
    <s v="梁文汇"/>
    <x v="274"/>
    <m/>
    <m/>
    <m/>
    <m/>
    <m/>
    <m/>
    <m/>
    <m/>
    <m/>
    <m/>
    <m/>
    <m/>
    <m/>
    <m/>
    <m/>
    <m/>
    <m/>
    <m/>
    <m/>
    <m/>
    <m/>
    <m/>
    <m/>
    <m/>
    <m/>
    <m/>
    <m/>
    <m/>
    <n v="113"/>
    <s v="线下活动（地产）"/>
    <s v="进驻费"/>
    <s v="企业"/>
    <n v="804.99999999999989"/>
    <d v="2018-09-26T00:00:00"/>
    <d v="2018-09-26T00:00:00"/>
    <s v="北京切吧"/>
    <m/>
    <m/>
    <m/>
  </r>
  <r>
    <x v="274"/>
    <s v="梁文汇"/>
    <x v="274"/>
    <m/>
    <m/>
    <m/>
    <m/>
    <m/>
    <m/>
    <m/>
    <m/>
    <m/>
    <m/>
    <m/>
    <m/>
    <m/>
    <m/>
    <m/>
    <m/>
    <m/>
    <m/>
    <m/>
    <m/>
    <m/>
    <m/>
    <m/>
    <m/>
    <m/>
    <m/>
    <m/>
    <m/>
    <n v="59"/>
    <s v="商品采购"/>
    <s v="礼品"/>
    <s v="严选礼品"/>
    <n v="12419.137499999999"/>
    <d v="2018-09-01T00:00:00"/>
    <d v="2018-09-01T00:00:00"/>
    <s v="严选凭票报销"/>
    <m/>
    <m/>
    <m/>
  </r>
  <r>
    <x v="275"/>
    <s v="梁文汇"/>
    <x v="275"/>
    <s v="034610"/>
    <m/>
    <m/>
    <m/>
    <m/>
    <m/>
    <m/>
    <m/>
    <n v="0.17"/>
    <s v="否"/>
    <s v="是"/>
    <n v="15070"/>
    <m/>
    <m/>
    <m/>
    <m/>
    <m/>
    <m/>
    <m/>
    <m/>
    <m/>
    <m/>
    <m/>
    <m/>
    <s v="广告营销服务成本"/>
    <s v="地产销售-华东"/>
    <m/>
    <n v="0.32350411000000001"/>
    <n v="126"/>
    <s v="线下活动（地产）"/>
    <s v="意向/渠道客户邀请"/>
    <s v="意向客户"/>
    <n v="10700"/>
    <d v="2018-09-21T00:00:00"/>
    <d v="2018-09-21T00:00:00"/>
    <s v="山西转型综改示范区学府园区云茂广告中心"/>
    <m/>
    <m/>
    <n v="690"/>
  </r>
  <r>
    <x v="275"/>
    <s v="梁文汇"/>
    <x v="275"/>
    <m/>
    <m/>
    <m/>
    <m/>
    <m/>
    <m/>
    <m/>
    <m/>
    <m/>
    <m/>
    <m/>
    <m/>
    <m/>
    <m/>
    <m/>
    <m/>
    <m/>
    <m/>
    <m/>
    <m/>
    <m/>
    <m/>
    <m/>
    <m/>
    <m/>
    <m/>
    <m/>
    <m/>
    <n v="121"/>
    <s v="线下活动（地产）"/>
    <s v="看房团"/>
    <s v="大巴"/>
    <n v="1839.9999999999998"/>
    <d v="2018-09-21T00:00:00"/>
    <d v="2018-09-21T00:00:00"/>
    <s v="北京切吧"/>
    <m/>
    <m/>
    <m/>
  </r>
  <r>
    <x v="275"/>
    <s v="梁文汇"/>
    <x v="275"/>
    <m/>
    <m/>
    <m/>
    <m/>
    <m/>
    <m/>
    <m/>
    <m/>
    <m/>
    <m/>
    <m/>
    <m/>
    <m/>
    <m/>
    <m/>
    <m/>
    <m/>
    <m/>
    <m/>
    <m/>
    <m/>
    <m/>
    <m/>
    <m/>
    <m/>
    <m/>
    <m/>
    <m/>
    <n v="121"/>
    <s v="线下活动（地产）"/>
    <s v="看房团"/>
    <s v="大巴"/>
    <n v="1839.9999999999998"/>
    <d v="2018-09-21T00:00:00"/>
    <d v="2018-09-21T00:00:00"/>
    <s v="北京切吧"/>
    <m/>
    <m/>
    <m/>
  </r>
  <r>
    <x v="276"/>
    <s v="梁文汇"/>
    <x v="276"/>
    <s v="034813"/>
    <m/>
    <m/>
    <m/>
    <m/>
    <m/>
    <m/>
    <m/>
    <n v="0.17"/>
    <s v="否"/>
    <s v="是"/>
    <n v="8354"/>
    <m/>
    <m/>
    <m/>
    <m/>
    <m/>
    <m/>
    <m/>
    <m/>
    <m/>
    <m/>
    <m/>
    <m/>
    <s v="广告营销服务成本"/>
    <s v="地产销售-华东"/>
    <m/>
    <n v="0.32280126400000009"/>
    <n v="59"/>
    <s v="商品采购"/>
    <s v="礼品"/>
    <s v="严选礼品"/>
    <n v="8352.5750000000007"/>
    <d v="2018-10-01T00:00:00"/>
    <d v="2018-10-01T00:00:00"/>
    <s v="严选凭票报销"/>
    <m/>
    <m/>
    <n v="1.4249999999992724"/>
  </r>
  <r>
    <x v="277"/>
    <s v="梁文汇"/>
    <x v="277"/>
    <s v="034785"/>
    <m/>
    <m/>
    <m/>
    <m/>
    <m/>
    <m/>
    <m/>
    <n v="0.17"/>
    <s v="否"/>
    <s v="是"/>
    <n v="16700.333333333332"/>
    <m/>
    <m/>
    <m/>
    <m/>
    <m/>
    <m/>
    <m/>
    <m/>
    <m/>
    <m/>
    <m/>
    <m/>
    <s v="广告营销服务成本"/>
    <s v="地产销售-华东"/>
    <m/>
    <n v="0.3339200494382023"/>
    <n v="59"/>
    <s v="商品采购"/>
    <s v="礼品"/>
    <s v="严选礼品"/>
    <n v="1126.125"/>
    <d v="2018-10-01T00:00:00"/>
    <d v="2018-10-01T00:00:00"/>
    <s v="严选凭票报销"/>
    <m/>
    <m/>
    <n v="3334.2083333333321"/>
  </r>
  <r>
    <x v="277"/>
    <s v="梁文汇"/>
    <x v="277"/>
    <m/>
    <m/>
    <m/>
    <m/>
    <m/>
    <m/>
    <m/>
    <m/>
    <m/>
    <m/>
    <m/>
    <m/>
    <m/>
    <m/>
    <m/>
    <m/>
    <m/>
    <m/>
    <m/>
    <m/>
    <m/>
    <m/>
    <m/>
    <m/>
    <m/>
    <m/>
    <m/>
    <m/>
    <n v="126"/>
    <s v="线下活动（地产）"/>
    <s v="意向/渠道客户邀请"/>
    <s v="意向客户"/>
    <n v="8560"/>
    <d v="2019-09-30T00:00:00"/>
    <d v="2019-10-13T00:00:00"/>
    <s v="山西转型综改示范区学府园区云茂广告中心"/>
    <m/>
    <m/>
    <m/>
  </r>
  <r>
    <x v="277"/>
    <s v="梁文汇"/>
    <x v="277"/>
    <m/>
    <m/>
    <m/>
    <m/>
    <m/>
    <m/>
    <m/>
    <m/>
    <m/>
    <m/>
    <m/>
    <m/>
    <m/>
    <m/>
    <m/>
    <m/>
    <m/>
    <m/>
    <m/>
    <m/>
    <m/>
    <m/>
    <m/>
    <m/>
    <m/>
    <m/>
    <m/>
    <m/>
    <n v="121"/>
    <s v="线下活动（地产）"/>
    <s v="看房团"/>
    <s v="大巴"/>
    <n v="3679.9999999999995"/>
    <d v="2019-09-30T00:00:00"/>
    <d v="2019-10-13T00:00:00"/>
    <s v="北京切吧"/>
    <m/>
    <m/>
    <m/>
  </r>
  <r>
    <x v="278"/>
    <s v="郭西哲"/>
    <x v="278"/>
    <s v="032827"/>
    <m/>
    <m/>
    <m/>
    <m/>
    <m/>
    <m/>
    <m/>
    <n v="0.17"/>
    <s v="否"/>
    <s v="是"/>
    <n v="18649"/>
    <m/>
    <m/>
    <m/>
    <m/>
    <m/>
    <m/>
    <m/>
    <m/>
    <m/>
    <m/>
    <m/>
    <m/>
    <s v="广告营销服务成本"/>
    <s v="地产销售-华北"/>
    <m/>
    <n v="0.34643181976859505"/>
    <n v="118"/>
    <s v="线下活动（地产）"/>
    <s v="进驻费"/>
    <s v="影院"/>
    <n v="459.99999999999994"/>
    <d v="2018-05-05T00:00:00"/>
    <d v="2018-05-05T00:00:00"/>
    <s v="北京切吧"/>
    <m/>
    <m/>
    <n v="6388"/>
  </r>
  <r>
    <x v="278"/>
    <s v="郭西哲"/>
    <x v="278"/>
    <s v=""/>
    <m/>
    <m/>
    <m/>
    <m/>
    <m/>
    <m/>
    <m/>
    <m/>
    <m/>
    <m/>
    <m/>
    <m/>
    <m/>
    <m/>
    <m/>
    <m/>
    <m/>
    <m/>
    <m/>
    <m/>
    <m/>
    <m/>
    <m/>
    <m/>
    <m/>
    <m/>
    <m/>
    <n v="121"/>
    <s v="线下活动（地产）"/>
    <s v="看房团"/>
    <s v="大巴"/>
    <n v="2760"/>
    <d v="2018-05-05T00:00:00"/>
    <d v="2018-05-05T00:00:00"/>
    <s v="北京切吧"/>
    <m/>
    <m/>
    <m/>
  </r>
  <r>
    <x v="278"/>
    <s v="郭西哲"/>
    <x v="278"/>
    <s v=""/>
    <m/>
    <m/>
    <m/>
    <m/>
    <m/>
    <m/>
    <m/>
    <m/>
    <m/>
    <m/>
    <m/>
    <m/>
    <m/>
    <m/>
    <m/>
    <m/>
    <m/>
    <m/>
    <m/>
    <m/>
    <m/>
    <m/>
    <m/>
    <m/>
    <m/>
    <m/>
    <m/>
    <n v="126"/>
    <s v="线下活动（地产）"/>
    <s v="意向/渠道客户邀请"/>
    <s v="意向客户"/>
    <n v="6741"/>
    <d v="2018-05-05T00:00:00"/>
    <d v="2018-05-05T00:00:00"/>
    <s v="山西转型综改示范区学府园区云茂广告中心"/>
    <m/>
    <m/>
    <m/>
  </r>
  <r>
    <x v="278"/>
    <s v="郭西哲"/>
    <x v="278"/>
    <s v=""/>
    <m/>
    <m/>
    <m/>
    <m/>
    <m/>
    <m/>
    <m/>
    <m/>
    <m/>
    <m/>
    <m/>
    <m/>
    <m/>
    <m/>
    <m/>
    <m/>
    <m/>
    <m/>
    <m/>
    <m/>
    <m/>
    <m/>
    <m/>
    <m/>
    <m/>
    <m/>
    <m/>
    <n v="118"/>
    <s v="线下活动（地产）"/>
    <s v="进驻费"/>
    <s v="影院"/>
    <n v="2300"/>
    <d v="2018-05-20T00:00:00"/>
    <d v="2018-05-20T00:00:00"/>
    <s v="北京切吧"/>
    <m/>
    <m/>
    <m/>
  </r>
  <r>
    <x v="279"/>
    <s v="梁文汇"/>
    <x v="279"/>
    <s v="034667"/>
    <m/>
    <m/>
    <m/>
    <m/>
    <m/>
    <m/>
    <m/>
    <n v="0.19"/>
    <s v="否"/>
    <s v="是"/>
    <n v="10789"/>
    <m/>
    <m/>
    <m/>
    <m/>
    <m/>
    <m/>
    <m/>
    <m/>
    <m/>
    <m/>
    <m/>
    <m/>
    <s v="广告营销服务成本"/>
    <s v="地产销售-华东"/>
    <m/>
    <n v="0.32377688162962959"/>
    <n v="59"/>
    <s v="商品采购"/>
    <s v="礼品"/>
    <s v="严选礼品"/>
    <n v="3898.125"/>
    <d v="2018-10-01T00:00:00"/>
    <d v="2018-10-01T00:00:00"/>
    <s v="严选凭票报销"/>
    <m/>
    <m/>
    <n v="0.875"/>
  </r>
  <r>
    <x v="279"/>
    <s v="梁文汇"/>
    <x v="279"/>
    <m/>
    <m/>
    <m/>
    <m/>
    <m/>
    <m/>
    <m/>
    <m/>
    <m/>
    <m/>
    <m/>
    <m/>
    <m/>
    <m/>
    <m/>
    <m/>
    <m/>
    <m/>
    <m/>
    <m/>
    <m/>
    <m/>
    <m/>
    <m/>
    <m/>
    <m/>
    <m/>
    <m/>
    <n v="113"/>
    <s v="线下活动（地产）"/>
    <s v="进驻费"/>
    <s v="企业"/>
    <n v="3680"/>
    <d v="2018-10-18T00:00:00"/>
    <d v="2018-10-24T00:00:00"/>
    <s v="北京切吧"/>
    <m/>
    <m/>
    <m/>
  </r>
  <r>
    <x v="279"/>
    <s v="梁文汇"/>
    <x v="279"/>
    <m/>
    <m/>
    <m/>
    <m/>
    <m/>
    <m/>
    <m/>
    <m/>
    <m/>
    <m/>
    <m/>
    <m/>
    <m/>
    <m/>
    <m/>
    <m/>
    <m/>
    <m/>
    <m/>
    <m/>
    <m/>
    <m/>
    <m/>
    <m/>
    <m/>
    <m/>
    <m/>
    <m/>
    <n v="126"/>
    <s v="线下活动（地产）"/>
    <s v="意向/渠道客户邀请"/>
    <s v="意向客户"/>
    <n v="3210"/>
    <d v="2018-10-16T00:00:00"/>
    <d v="2018-11-06T00:00:00"/>
    <s v="山西转型综改示范区学府园区云茂广告中心"/>
    <m/>
    <m/>
    <m/>
  </r>
  <r>
    <x v="280"/>
    <s v="胡艳莉"/>
    <x v="280"/>
    <s v="033681"/>
    <m/>
    <m/>
    <m/>
    <m/>
    <m/>
    <m/>
    <m/>
    <n v="0.19"/>
    <s v="否"/>
    <s v="是"/>
    <n v="43700"/>
    <m/>
    <m/>
    <m/>
    <m/>
    <m/>
    <m/>
    <m/>
    <m/>
    <m/>
    <m/>
    <m/>
    <m/>
    <s v="广告营销服务成本"/>
    <s v="地产销售-家居"/>
    <m/>
    <n v="0.37620483666429078"/>
    <n v="21"/>
    <s v="明星/嘉宾邀请"/>
    <s v="嘉宾邀请"/>
    <m/>
    <n v="34500"/>
    <d v="2018-07-01T00:00:00"/>
    <d v="2018-07-01T00:00:00"/>
    <s v="北京切吧"/>
    <m/>
    <s v="李旅神"/>
    <n v="0"/>
  </r>
  <r>
    <x v="280"/>
    <s v="胡艳莉"/>
    <x v="280"/>
    <m/>
    <m/>
    <m/>
    <m/>
    <m/>
    <m/>
    <m/>
    <m/>
    <m/>
    <m/>
    <m/>
    <m/>
    <m/>
    <m/>
    <m/>
    <m/>
    <m/>
    <m/>
    <m/>
    <m/>
    <m/>
    <m/>
    <m/>
    <m/>
    <m/>
    <m/>
    <m/>
    <m/>
    <n v="21"/>
    <s v="明星/嘉宾邀请"/>
    <s v="嘉宾邀请"/>
    <m/>
    <n v="3449.9999999999995"/>
    <d v="2018-07-18T00:00:00"/>
    <d v="2018-07-18T00:00:00"/>
    <s v="北京切吧"/>
    <m/>
    <m/>
    <m/>
  </r>
  <r>
    <x v="280"/>
    <s v="胡艳莉"/>
    <x v="280"/>
    <m/>
    <m/>
    <m/>
    <m/>
    <m/>
    <m/>
    <m/>
    <m/>
    <m/>
    <m/>
    <m/>
    <m/>
    <m/>
    <m/>
    <m/>
    <m/>
    <m/>
    <m/>
    <m/>
    <m/>
    <m/>
    <m/>
    <m/>
    <m/>
    <m/>
    <m/>
    <m/>
    <m/>
    <n v="21"/>
    <s v="明星/嘉宾邀请"/>
    <s v="嘉宾邀请"/>
    <m/>
    <n v="5750"/>
    <d v="2018-07-18T00:00:00"/>
    <d v="2018-07-18T00:00:00"/>
    <s v="北京切吧"/>
    <m/>
    <m/>
    <m/>
  </r>
  <r>
    <x v="281"/>
    <s v="胡艳莉"/>
    <x v="281"/>
    <s v="033636"/>
    <m/>
    <m/>
    <m/>
    <m/>
    <m/>
    <m/>
    <m/>
    <n v="0.19"/>
    <s v="否"/>
    <s v="是"/>
    <n v="20470"/>
    <m/>
    <m/>
    <m/>
    <m/>
    <m/>
    <m/>
    <m/>
    <m/>
    <m/>
    <m/>
    <m/>
    <m/>
    <s v="广告营销服务成本"/>
    <s v="地产销售-家居"/>
    <m/>
    <n v="0.30836317868488466"/>
    <n v="85"/>
    <s v="线上素材制作"/>
    <s v="视频拍摄"/>
    <s v="公司"/>
    <n v="10350"/>
    <d v="2018-07-06T00:00:00"/>
    <d v="2018-07-06T00:00:00"/>
    <s v="北京切吧"/>
    <m/>
    <m/>
    <n v="0"/>
  </r>
  <r>
    <x v="281"/>
    <s v="胡艳莉"/>
    <x v="281"/>
    <m/>
    <m/>
    <m/>
    <m/>
    <m/>
    <m/>
    <m/>
    <m/>
    <m/>
    <m/>
    <m/>
    <m/>
    <m/>
    <m/>
    <m/>
    <m/>
    <m/>
    <m/>
    <m/>
    <m/>
    <m/>
    <m/>
    <m/>
    <m/>
    <m/>
    <m/>
    <m/>
    <m/>
    <n v="85"/>
    <s v="线上素材制作"/>
    <s v="视频拍摄"/>
    <s v="公司"/>
    <n v="4600"/>
    <d v="2018-07-19T00:00:00"/>
    <m/>
    <s v="北京切吧"/>
    <m/>
    <m/>
    <m/>
  </r>
  <r>
    <x v="281"/>
    <s v="胡艳莉"/>
    <x v="281"/>
    <m/>
    <m/>
    <m/>
    <m/>
    <m/>
    <m/>
    <m/>
    <m/>
    <m/>
    <m/>
    <m/>
    <m/>
    <m/>
    <m/>
    <m/>
    <m/>
    <m/>
    <m/>
    <m/>
    <m/>
    <m/>
    <m/>
    <m/>
    <m/>
    <m/>
    <m/>
    <m/>
    <m/>
    <n v="85"/>
    <s v="线上素材制作"/>
    <s v="视频拍摄"/>
    <s v="公司"/>
    <n v="5520"/>
    <d v="2018-07-08T00:00:00"/>
    <m/>
    <s v="北京切吧"/>
    <m/>
    <m/>
    <m/>
  </r>
  <r>
    <x v="282"/>
    <s v="胡艳莉"/>
    <x v="282"/>
    <s v="033964"/>
    <m/>
    <m/>
    <m/>
    <m/>
    <m/>
    <m/>
    <m/>
    <n v="0.19"/>
    <s v="否"/>
    <s v="是"/>
    <n v="53067"/>
    <m/>
    <m/>
    <m/>
    <m/>
    <m/>
    <m/>
    <m/>
    <m/>
    <m/>
    <m/>
    <m/>
    <m/>
    <s v="广告营销服务成本"/>
    <s v="地产销售-家居"/>
    <m/>
    <n v="0.35853724459220776"/>
    <n v="21"/>
    <s v="明星/嘉宾邀请"/>
    <s v="嘉宾邀请"/>
    <m/>
    <n v="20700"/>
    <d v="2018-07-01T00:00:00"/>
    <d v="2018-07-01T00:00:00"/>
    <s v="北京切吧"/>
    <m/>
    <s v="歌手深七"/>
    <n v="2406"/>
  </r>
  <r>
    <x v="282"/>
    <s v="胡艳莉"/>
    <x v="282"/>
    <m/>
    <m/>
    <m/>
    <m/>
    <m/>
    <m/>
    <m/>
    <m/>
    <m/>
    <m/>
    <m/>
    <m/>
    <m/>
    <m/>
    <m/>
    <m/>
    <m/>
    <m/>
    <m/>
    <m/>
    <m/>
    <m/>
    <m/>
    <m/>
    <m/>
    <m/>
    <m/>
    <m/>
    <n v="21"/>
    <s v="明星/嘉宾邀请"/>
    <s v="嘉宾邀请"/>
    <m/>
    <n v="13799.999999999998"/>
    <d v="2018-08-01T00:00:00"/>
    <d v="2018-08-01T00:00:00"/>
    <s v="北京切吧"/>
    <m/>
    <s v="歌手深七"/>
    <m/>
  </r>
  <r>
    <x v="282"/>
    <s v="胡艳莉"/>
    <x v="282"/>
    <m/>
    <m/>
    <m/>
    <m/>
    <m/>
    <m/>
    <m/>
    <m/>
    <m/>
    <m/>
    <m/>
    <m/>
    <m/>
    <m/>
    <m/>
    <m/>
    <m/>
    <m/>
    <m/>
    <m/>
    <m/>
    <m/>
    <m/>
    <m/>
    <s v="广告营销服务成本"/>
    <s v="地产销售-家居"/>
    <m/>
    <m/>
    <n v="67"/>
    <s v="线上传播（非地产）"/>
    <s v="KOL发稿"/>
    <s v="公司"/>
    <n v="5500"/>
    <d v="2018-08-01T00:00:00"/>
    <d v="2018-08-01T00:00:00"/>
    <s v="北京切吧"/>
    <m/>
    <m/>
    <m/>
  </r>
  <r>
    <x v="282"/>
    <s v="胡艳莉"/>
    <x v="282"/>
    <m/>
    <m/>
    <m/>
    <m/>
    <m/>
    <m/>
    <m/>
    <m/>
    <m/>
    <m/>
    <m/>
    <m/>
    <m/>
    <m/>
    <m/>
    <m/>
    <m/>
    <m/>
    <m/>
    <m/>
    <m/>
    <m/>
    <m/>
    <m/>
    <m/>
    <m/>
    <m/>
    <m/>
    <n v="67"/>
    <s v="线上传播（非地产）"/>
    <s v="KOL发稿"/>
    <s v="公司"/>
    <n v="9880"/>
    <d v="2018-08-01T00:00:00"/>
    <d v="2018-08-01T00:00:00"/>
    <s v="北京切吧"/>
    <m/>
    <m/>
    <m/>
  </r>
  <r>
    <x v="282"/>
    <s v="胡艳莉"/>
    <x v="282"/>
    <m/>
    <m/>
    <m/>
    <m/>
    <m/>
    <m/>
    <m/>
    <m/>
    <m/>
    <m/>
    <m/>
    <m/>
    <m/>
    <m/>
    <m/>
    <m/>
    <m/>
    <m/>
    <m/>
    <m/>
    <m/>
    <m/>
    <m/>
    <m/>
    <m/>
    <m/>
    <m/>
    <m/>
    <n v="74"/>
    <s v="线上传播（地产）"/>
    <s v="UV"/>
    <m/>
    <n v="781"/>
    <d v="2018-07-01T00:00:00"/>
    <d v="2018-07-31T00:00:00"/>
    <s v="渠道电开"/>
    <m/>
    <m/>
    <m/>
  </r>
  <r>
    <x v="283"/>
    <s v="胡艳莉"/>
    <x v="283"/>
    <s v="034353、034351"/>
    <m/>
    <m/>
    <m/>
    <m/>
    <m/>
    <m/>
    <m/>
    <n v="0.19"/>
    <s v="否"/>
    <s v="是"/>
    <n v="38350"/>
    <m/>
    <m/>
    <m/>
    <m/>
    <m/>
    <m/>
    <m/>
    <m/>
    <m/>
    <m/>
    <m/>
    <m/>
    <s v="广告营销服务成本"/>
    <s v="地产销售-家居"/>
    <m/>
    <n v="0.34595051329870136"/>
    <n v="85"/>
    <s v="线上素材制作"/>
    <s v="视频拍摄"/>
    <s v="公司"/>
    <n v="21000"/>
    <d v="2018-07-01T00:00:00"/>
    <d v="2018-07-01T00:00:00"/>
    <s v="中山华际天创文化传媒有限公司"/>
    <m/>
    <m/>
    <n v="7000"/>
  </r>
  <r>
    <x v="283"/>
    <s v="胡艳莉"/>
    <x v="283"/>
    <m/>
    <m/>
    <m/>
    <m/>
    <m/>
    <m/>
    <m/>
    <m/>
    <m/>
    <m/>
    <m/>
    <m/>
    <m/>
    <m/>
    <m/>
    <m/>
    <m/>
    <m/>
    <m/>
    <m/>
    <m/>
    <m/>
    <m/>
    <m/>
    <m/>
    <m/>
    <m/>
    <m/>
    <n v="85"/>
    <s v="线上素材制作"/>
    <s v="视频拍摄"/>
    <s v="公司"/>
    <n v="10350"/>
    <d v="2018-07-01T00:00:00"/>
    <m/>
    <s v="北京切吧"/>
    <m/>
    <m/>
    <m/>
  </r>
  <r>
    <x v="284"/>
    <s v="胡艳莉"/>
    <x v="284"/>
    <s v="033894、034518"/>
    <m/>
    <m/>
    <m/>
    <m/>
    <m/>
    <m/>
    <m/>
    <n v="0.19"/>
    <s v="否"/>
    <s v="是"/>
    <n v="103500"/>
    <m/>
    <m/>
    <m/>
    <m/>
    <m/>
    <m/>
    <m/>
    <m/>
    <m/>
    <m/>
    <m/>
    <m/>
    <s v="广告营销服务成本"/>
    <s v="地产销售-家居"/>
    <m/>
    <n v="0.48703902158615348"/>
    <n v="34"/>
    <s v="明星/嘉宾邀请"/>
    <s v="青山周平"/>
    <m/>
    <n v="46000"/>
    <d v="2018-07-26T00:00:00"/>
    <d v="2018-07-26T00:00:00"/>
    <s v="北京切吧 "/>
    <m/>
    <m/>
    <n v="0"/>
  </r>
  <r>
    <x v="284"/>
    <s v="胡艳莉"/>
    <x v="284"/>
    <m/>
    <m/>
    <m/>
    <m/>
    <m/>
    <m/>
    <m/>
    <m/>
    <m/>
    <m/>
    <m/>
    <m/>
    <m/>
    <m/>
    <m/>
    <m/>
    <m/>
    <m/>
    <m/>
    <m/>
    <m/>
    <m/>
    <m/>
    <m/>
    <m/>
    <m/>
    <m/>
    <m/>
    <n v="253"/>
    <s v="明星/嘉宾邀请"/>
    <s v="其他嘉宾"/>
    <s v="公司（地产）"/>
    <n v="51749.999999999993"/>
    <d v="2018-09-28T00:00:00"/>
    <d v="2018-10-30T00:00:00"/>
    <s v="北京切吧 "/>
    <m/>
    <s v="设计师嘉宾（青山周平）杭州站邀请"/>
    <m/>
  </r>
  <r>
    <x v="284"/>
    <s v="胡艳莉"/>
    <x v="284"/>
    <m/>
    <m/>
    <m/>
    <m/>
    <m/>
    <m/>
    <m/>
    <m/>
    <m/>
    <m/>
    <m/>
    <m/>
    <m/>
    <m/>
    <m/>
    <m/>
    <m/>
    <m/>
    <m/>
    <m/>
    <m/>
    <m/>
    <m/>
    <m/>
    <m/>
    <m/>
    <m/>
    <m/>
    <n v="253"/>
    <s v="明星/嘉宾邀请"/>
    <s v="其他嘉宾"/>
    <s v="公司（地产）"/>
    <n v="5750"/>
    <d v="2018-09-29T00:00:00"/>
    <d v="2018-09-29T00:00:00"/>
    <s v="北京切吧"/>
    <m/>
    <s v="设计师嘉宾（青山周平）西安站邀请"/>
    <m/>
  </r>
  <r>
    <x v="285"/>
    <s v="胡艳莉"/>
    <x v="285"/>
    <s v="034122"/>
    <m/>
    <m/>
    <m/>
    <m/>
    <m/>
    <m/>
    <m/>
    <n v="0.19"/>
    <s v="否"/>
    <s v="是"/>
    <n v="171876.66666666666"/>
    <m/>
    <m/>
    <m/>
    <m/>
    <m/>
    <m/>
    <m/>
    <m/>
    <m/>
    <m/>
    <m/>
    <m/>
    <s v="广告营销服务成本"/>
    <s v="地产销售-家居"/>
    <m/>
    <n v="0.33758901674666669"/>
    <n v="85"/>
    <s v="线上素材制作"/>
    <s v="视频拍摄"/>
    <s v="公司"/>
    <n v="34500"/>
    <d v="2018-08-01T00:00:00"/>
    <d v="2018-08-01T00:00:00"/>
    <s v="北京切吧"/>
    <m/>
    <m/>
    <n v="96781.666666666657"/>
  </r>
  <r>
    <x v="285"/>
    <s v="胡艳莉"/>
    <x v="285"/>
    <m/>
    <m/>
    <m/>
    <m/>
    <m/>
    <m/>
    <m/>
    <m/>
    <m/>
    <m/>
    <m/>
    <m/>
    <m/>
    <m/>
    <m/>
    <m/>
    <m/>
    <m/>
    <m/>
    <m/>
    <m/>
    <m/>
    <m/>
    <m/>
    <m/>
    <m/>
    <m/>
    <m/>
    <n v="85"/>
    <s v="线上素材制作"/>
    <s v="视频拍摄"/>
    <s v="公司"/>
    <n v="11500"/>
    <d v="2018-08-01T00:00:00"/>
    <d v="2018-08-01T00:00:00"/>
    <s v="北京切吧"/>
    <m/>
    <m/>
    <m/>
  </r>
  <r>
    <x v="285"/>
    <s v="胡艳莉"/>
    <x v="285"/>
    <m/>
    <m/>
    <m/>
    <m/>
    <m/>
    <m/>
    <m/>
    <m/>
    <m/>
    <m/>
    <m/>
    <m/>
    <m/>
    <m/>
    <m/>
    <m/>
    <m/>
    <m/>
    <m/>
    <m/>
    <m/>
    <m/>
    <m/>
    <m/>
    <m/>
    <m/>
    <m/>
    <m/>
    <n v="85"/>
    <s v="线上素材制作"/>
    <s v="视频拍摄"/>
    <s v="公司"/>
    <n v="11500"/>
    <d v="2018-08-16T00:00:00"/>
    <d v="2018-08-16T00:00:00"/>
    <s v="北京切吧"/>
    <m/>
    <m/>
    <m/>
  </r>
  <r>
    <x v="285"/>
    <s v="胡艳莉"/>
    <x v="285"/>
    <m/>
    <m/>
    <m/>
    <m/>
    <m/>
    <m/>
    <m/>
    <m/>
    <m/>
    <m/>
    <m/>
    <m/>
    <m/>
    <m/>
    <m/>
    <m/>
    <m/>
    <m/>
    <m/>
    <m/>
    <m/>
    <m/>
    <m/>
    <m/>
    <m/>
    <m/>
    <m/>
    <m/>
    <n v="85"/>
    <s v="线上素材制作"/>
    <s v="视频拍摄"/>
    <s v="公司"/>
    <n v="5520"/>
    <d v="2018-08-01T00:00:00"/>
    <d v="2018-08-01T00:00:00"/>
    <s v="北京切吧"/>
    <m/>
    <m/>
    <m/>
  </r>
  <r>
    <x v="285"/>
    <s v="胡艳莉"/>
    <x v="285"/>
    <m/>
    <m/>
    <m/>
    <m/>
    <m/>
    <m/>
    <m/>
    <m/>
    <m/>
    <m/>
    <m/>
    <m/>
    <m/>
    <m/>
    <m/>
    <m/>
    <m/>
    <m/>
    <m/>
    <m/>
    <m/>
    <m/>
    <m/>
    <m/>
    <m/>
    <m/>
    <m/>
    <m/>
    <n v="85"/>
    <s v="线上素材制作"/>
    <s v="视频拍摄"/>
    <s v="公司"/>
    <n v="5405"/>
    <d v="2018-08-01T00:00:00"/>
    <d v="2018-08-01T00:00:00"/>
    <s v="北京切吧"/>
    <m/>
    <m/>
    <m/>
  </r>
  <r>
    <x v="285"/>
    <s v="胡艳莉"/>
    <x v="285"/>
    <m/>
    <m/>
    <m/>
    <m/>
    <m/>
    <m/>
    <m/>
    <m/>
    <m/>
    <m/>
    <m/>
    <m/>
    <m/>
    <m/>
    <m/>
    <m/>
    <m/>
    <m/>
    <m/>
    <m/>
    <m/>
    <m/>
    <m/>
    <m/>
    <m/>
    <m/>
    <m/>
    <m/>
    <n v="85"/>
    <s v="线上素材制作"/>
    <s v="视频拍摄"/>
    <s v="公司"/>
    <n v="6669.9999999999991"/>
    <d v="2018-08-16T00:00:00"/>
    <d v="2018-08-16T00:00:00"/>
    <s v="北京切吧"/>
    <m/>
    <m/>
    <m/>
  </r>
  <r>
    <x v="286"/>
    <s v="郭西哲"/>
    <x v="286"/>
    <s v="032654"/>
    <m/>
    <m/>
    <m/>
    <m/>
    <m/>
    <m/>
    <m/>
    <n v="0.18"/>
    <s v="否"/>
    <s v="是"/>
    <n v="5823.5999999999995"/>
    <m/>
    <m/>
    <m/>
    <m/>
    <m/>
    <m/>
    <m/>
    <m/>
    <m/>
    <m/>
    <m/>
    <m/>
    <s v="广告营销服务成本"/>
    <s v="地产销售-华北"/>
    <m/>
    <n v="0.39223206719999998"/>
    <n v="59"/>
    <s v="商品采购"/>
    <s v="礼品"/>
    <s v="严选礼品"/>
    <n v="4671.0124999999998"/>
    <d v="2018-05-01T00:00:00"/>
    <d v="2018-05-01T00:00:00"/>
    <s v="严选凭票报销"/>
    <m/>
    <m/>
    <n v="1152.5874999999996"/>
  </r>
  <r>
    <x v="287"/>
    <s v="胡艳莉"/>
    <x v="287"/>
    <s v="031820"/>
    <m/>
    <m/>
    <m/>
    <m/>
    <m/>
    <m/>
    <m/>
    <n v="0.18"/>
    <s v="否"/>
    <s v="是"/>
    <n v="46000"/>
    <m/>
    <m/>
    <m/>
    <m/>
    <m/>
    <m/>
    <m/>
    <m/>
    <m/>
    <m/>
    <m/>
    <m/>
    <s v="广告营销服务成本"/>
    <s v="地产销售-家居"/>
    <m/>
    <n v="0.46912414414414422"/>
    <n v="34"/>
    <s v="明星/嘉宾邀请"/>
    <s v="青山周平"/>
    <m/>
    <n v="46000"/>
    <d v="2018-08-20T00:00:00"/>
    <d v="2018-08-20T00:00:00"/>
    <s v="北京切吧"/>
    <m/>
    <m/>
    <n v="0"/>
  </r>
  <r>
    <x v="288"/>
    <s v="胡艳莉"/>
    <x v="288"/>
    <s v="034096"/>
    <m/>
    <m/>
    <m/>
    <m/>
    <m/>
    <m/>
    <m/>
    <n v="0.19"/>
    <s v="否"/>
    <s v="是"/>
    <n v="29150.000000000004"/>
    <m/>
    <m/>
    <m/>
    <m/>
    <m/>
    <m/>
    <m/>
    <m/>
    <m/>
    <m/>
    <m/>
    <m/>
    <s v="广告营销服务成本"/>
    <s v="地产销售-家居"/>
    <m/>
    <n v="0.33605465373134336"/>
    <n v="102"/>
    <s v="线下活动（地产）"/>
    <s v="案场活动"/>
    <s v="其他"/>
    <n v="1200"/>
    <d v="2018-09-12T00:00:00"/>
    <d v="2018-09-12T00:00:00"/>
    <s v="北京切吧"/>
    <m/>
    <m/>
    <n v="27650.000000000004"/>
  </r>
  <r>
    <x v="288"/>
    <s v="胡艳莉"/>
    <x v="288"/>
    <m/>
    <m/>
    <m/>
    <m/>
    <m/>
    <m/>
    <m/>
    <m/>
    <m/>
    <m/>
    <m/>
    <m/>
    <m/>
    <m/>
    <m/>
    <m/>
    <m/>
    <m/>
    <m/>
    <m/>
    <m/>
    <m/>
    <m/>
    <m/>
    <m/>
    <m/>
    <m/>
    <m/>
    <n v="102"/>
    <s v="线下活动（地产）"/>
    <s v="案场活动"/>
    <s v="其他"/>
    <n v="300"/>
    <d v="2018-09-12T00:00:00"/>
    <m/>
    <s v="北京切吧"/>
    <m/>
    <m/>
    <m/>
  </r>
  <r>
    <x v="289"/>
    <s v="胡艳莉"/>
    <x v="289"/>
    <s v="034066"/>
    <m/>
    <m/>
    <m/>
    <m/>
    <m/>
    <m/>
    <m/>
    <n v="0.18"/>
    <s v="否"/>
    <s v="是"/>
    <n v="32200"/>
    <m/>
    <m/>
    <m/>
    <m/>
    <m/>
    <m/>
    <m/>
    <m/>
    <m/>
    <m/>
    <m/>
    <m/>
    <s v="广告营销服务成本"/>
    <s v="地产销售-家居"/>
    <m/>
    <n v="0.30077939648888885"/>
    <n v="21"/>
    <s v="明星/嘉宾邀请"/>
    <s v="嘉宾邀请"/>
    <m/>
    <n v="11500"/>
    <d v="2018-09-15T00:00:00"/>
    <d v="2018-09-15T00:00:00"/>
    <s v="北京切吧"/>
    <m/>
    <m/>
    <n v="2700"/>
  </r>
  <r>
    <x v="289"/>
    <s v="胡艳莉"/>
    <x v="289"/>
    <m/>
    <m/>
    <m/>
    <m/>
    <m/>
    <m/>
    <m/>
    <m/>
    <m/>
    <m/>
    <m/>
    <m/>
    <m/>
    <m/>
    <m/>
    <m/>
    <m/>
    <m/>
    <m/>
    <m/>
    <m/>
    <m/>
    <m/>
    <m/>
    <m/>
    <m/>
    <m/>
    <m/>
    <n v="21"/>
    <s v="明星/嘉宾邀请"/>
    <s v="嘉宾邀请"/>
    <m/>
    <n v="18000"/>
    <d v="2018-09-15T00:00:00"/>
    <d v="2018-09-15T00:00:00"/>
    <s v="北京切吧"/>
    <m/>
    <m/>
    <m/>
  </r>
  <r>
    <x v="290"/>
    <s v="胡艳莉"/>
    <x v="290"/>
    <s v="034284"/>
    <m/>
    <m/>
    <m/>
    <m/>
    <m/>
    <m/>
    <m/>
    <n v="0.24"/>
    <s v="否"/>
    <s v="是"/>
    <n v="53519.5"/>
    <m/>
    <m/>
    <m/>
    <m/>
    <m/>
    <m/>
    <m/>
    <m/>
    <m/>
    <m/>
    <m/>
    <m/>
    <s v="广告营销服务成本"/>
    <s v="地产销售-家居"/>
    <m/>
    <n v="0.33738882092"/>
    <n v="85"/>
    <s v="线上素材制作"/>
    <s v="视频拍摄"/>
    <s v="公司"/>
    <n v="5750"/>
    <d v="2018-08-01T00:00:00"/>
    <d v="2018-08-01T00:00:00"/>
    <s v="北京切吧"/>
    <m/>
    <m/>
    <n v="17869.5"/>
  </r>
  <r>
    <x v="290"/>
    <s v="胡艳莉"/>
    <x v="290"/>
    <m/>
    <m/>
    <m/>
    <m/>
    <m/>
    <m/>
    <m/>
    <m/>
    <m/>
    <m/>
    <m/>
    <m/>
    <m/>
    <m/>
    <m/>
    <m/>
    <m/>
    <m/>
    <m/>
    <m/>
    <m/>
    <m/>
    <m/>
    <m/>
    <m/>
    <m/>
    <m/>
    <m/>
    <n v="85"/>
    <s v="线上素材制作"/>
    <s v="视频拍摄"/>
    <s v="公司"/>
    <n v="5750"/>
    <d v="2018-10-09T00:00:00"/>
    <d v="2018-10-09T00:00:00"/>
    <s v="北京切吧"/>
    <m/>
    <m/>
    <m/>
  </r>
  <r>
    <x v="290"/>
    <s v="胡艳莉"/>
    <x v="290"/>
    <m/>
    <m/>
    <m/>
    <m/>
    <m/>
    <m/>
    <m/>
    <m/>
    <m/>
    <m/>
    <m/>
    <m/>
    <m/>
    <m/>
    <m/>
    <m/>
    <m/>
    <m/>
    <m/>
    <m/>
    <m/>
    <m/>
    <m/>
    <m/>
    <m/>
    <m/>
    <m/>
    <m/>
    <n v="85"/>
    <s v="线上素材制作"/>
    <s v="视频拍摄"/>
    <s v="公司"/>
    <n v="5750"/>
    <d v="2018-10-12T00:00:00"/>
    <d v="2018-10-12T00:00:00"/>
    <s v="北京切吧"/>
    <m/>
    <m/>
    <m/>
  </r>
  <r>
    <x v="290"/>
    <s v="胡艳莉"/>
    <x v="290"/>
    <m/>
    <m/>
    <m/>
    <m/>
    <m/>
    <m/>
    <m/>
    <m/>
    <m/>
    <m/>
    <m/>
    <m/>
    <m/>
    <m/>
    <m/>
    <m/>
    <m/>
    <m/>
    <m/>
    <m/>
    <m/>
    <m/>
    <m/>
    <m/>
    <m/>
    <m/>
    <m/>
    <m/>
    <n v="85"/>
    <s v="线上素材制作"/>
    <s v="视频拍摄"/>
    <s v="公司"/>
    <n v="9200"/>
    <d v="2018-09-01T00:00:00"/>
    <d v="2018-09-01T00:00:00"/>
    <s v="北京切吧"/>
    <m/>
    <m/>
    <m/>
  </r>
  <r>
    <x v="290"/>
    <s v="胡艳莉"/>
    <x v="290"/>
    <m/>
    <m/>
    <m/>
    <m/>
    <m/>
    <m/>
    <m/>
    <m/>
    <m/>
    <m/>
    <m/>
    <m/>
    <m/>
    <m/>
    <m/>
    <m/>
    <m/>
    <m/>
    <m/>
    <m/>
    <m/>
    <m/>
    <m/>
    <m/>
    <m/>
    <m/>
    <m/>
    <m/>
    <n v="85"/>
    <s v="线上素材制作"/>
    <s v="视频拍摄"/>
    <s v="公司"/>
    <n v="9200"/>
    <d v="2018-10-02T00:00:00"/>
    <d v="2018-10-02T00:00:00"/>
    <s v="北京切吧"/>
    <m/>
    <m/>
    <m/>
  </r>
  <r>
    <x v="291"/>
    <s v="胡艳莉"/>
    <x v="291"/>
    <s v="034374"/>
    <m/>
    <m/>
    <m/>
    <m/>
    <m/>
    <m/>
    <m/>
    <n v="0.18"/>
    <s v="否"/>
    <s v="是"/>
    <n v="14580"/>
    <m/>
    <m/>
    <m/>
    <m/>
    <m/>
    <m/>
    <m/>
    <m/>
    <m/>
    <m/>
    <m/>
    <m/>
    <s v="广告营销服务成本"/>
    <s v="地产销售-家居"/>
    <m/>
    <n v="0.24410000000000001"/>
    <n v="85"/>
    <s v="线上素材制作"/>
    <s v="视频拍摄"/>
    <s v="公司"/>
    <n v="14580"/>
    <d v="2018-09-29T00:00:00"/>
    <d v="2018-09-29T00:00:00"/>
    <s v="广州骏禾广告有限公司"/>
    <m/>
    <m/>
    <n v="0"/>
  </r>
  <r>
    <x v="292"/>
    <s v="胡艳莉"/>
    <x v="292"/>
    <s v="034484"/>
    <m/>
    <m/>
    <m/>
    <m/>
    <m/>
    <m/>
    <m/>
    <n v="0.19"/>
    <s v="否"/>
    <s v="是"/>
    <n v="19580"/>
    <m/>
    <m/>
    <m/>
    <m/>
    <m/>
    <m/>
    <m/>
    <m/>
    <m/>
    <m/>
    <m/>
    <m/>
    <s v="广告营销服务成本"/>
    <s v="地产销售-家居"/>
    <m/>
    <n v="0.30023643297709929"/>
    <n v="85"/>
    <s v="线上素材制作"/>
    <s v="视频拍摄"/>
    <s v="公司"/>
    <n v="19580"/>
    <d v="2018-09-25T00:00:00"/>
    <d v="2018-09-25T00:00:00"/>
    <s v="山东启梵文化传播有限公司"/>
    <m/>
    <m/>
    <n v="0"/>
  </r>
  <r>
    <x v="293"/>
    <s v="胡艳莉"/>
    <x v="293"/>
    <s v="034129"/>
    <m/>
    <m/>
    <m/>
    <m/>
    <m/>
    <m/>
    <m/>
    <n v="0.19"/>
    <s v="否"/>
    <s v="是"/>
    <n v="15768.819444444445"/>
    <m/>
    <m/>
    <m/>
    <m/>
    <m/>
    <m/>
    <m/>
    <m/>
    <m/>
    <m/>
    <m/>
    <m/>
    <s v="广告营销服务成本"/>
    <s v="地产销售-家居"/>
    <m/>
    <n v="0.29054445015423103"/>
    <n v="59"/>
    <s v="商品采购"/>
    <s v="礼品"/>
    <s v="严选礼品"/>
    <n v="6612.375"/>
    <d v="2018-10-01T00:00:00"/>
    <d v="2018-10-01T00:00:00"/>
    <s v="严选凭票报销"/>
    <m/>
    <m/>
    <n v="9156.4444444444453"/>
  </r>
  <r>
    <x v="294"/>
    <s v="郭西哲"/>
    <x v="294"/>
    <s v="032638"/>
    <m/>
    <m/>
    <m/>
    <m/>
    <m/>
    <m/>
    <m/>
    <n v="0.18"/>
    <s v="否"/>
    <s v="是"/>
    <n v="31801"/>
    <m/>
    <m/>
    <m/>
    <m/>
    <m/>
    <m/>
    <m/>
    <m/>
    <m/>
    <m/>
    <m/>
    <m/>
    <s v="广告营销服务成本"/>
    <s v="地产销售-华北"/>
    <m/>
    <n v="0.38738051315555561"/>
    <n v="121"/>
    <s v="线下活动（地产）"/>
    <s v="看房团"/>
    <s v="大巴"/>
    <n v="1494.9999999999998"/>
    <d v="2018-05-13T00:00:00"/>
    <d v="2018-05-13T00:00:00"/>
    <s v="北京切吧"/>
    <m/>
    <m/>
    <n v="60"/>
  </r>
  <r>
    <x v="294"/>
    <s v="郭西哲"/>
    <x v="294"/>
    <s v=""/>
    <m/>
    <m/>
    <m/>
    <m/>
    <m/>
    <m/>
    <m/>
    <m/>
    <m/>
    <m/>
    <m/>
    <m/>
    <m/>
    <m/>
    <m/>
    <m/>
    <m/>
    <m/>
    <m/>
    <m/>
    <m/>
    <m/>
    <m/>
    <m/>
    <m/>
    <m/>
    <m/>
    <n v="125"/>
    <s v="线下活动（地产）"/>
    <s v="意向/渠道客户邀请"/>
    <s v="渠道客户"/>
    <n v="2140"/>
    <d v="2018-05-13T00:00:00"/>
    <d v="2018-05-13T00:00:00"/>
    <s v="山西转型综改示范区学府园区云茂广告中心"/>
    <m/>
    <m/>
    <m/>
  </r>
  <r>
    <x v="294"/>
    <s v="郭西哲"/>
    <x v="294"/>
    <s v=""/>
    <m/>
    <m/>
    <m/>
    <m/>
    <m/>
    <m/>
    <m/>
    <m/>
    <m/>
    <m/>
    <m/>
    <m/>
    <m/>
    <m/>
    <m/>
    <m/>
    <m/>
    <m/>
    <m/>
    <m/>
    <m/>
    <m/>
    <m/>
    <m/>
    <m/>
    <m/>
    <m/>
    <n v="96"/>
    <s v="线下活动（地产）"/>
    <s v="案场活动"/>
    <s v="瓜果采摘"/>
    <n v="1655.9999999999998"/>
    <d v="2018-05-13T00:00:00"/>
    <d v="2018-05-13T00:00:00"/>
    <s v="北京切吧"/>
    <m/>
    <m/>
    <m/>
  </r>
  <r>
    <x v="294"/>
    <s v="郭西哲"/>
    <x v="294"/>
    <s v=""/>
    <m/>
    <m/>
    <m/>
    <m/>
    <m/>
    <m/>
    <m/>
    <m/>
    <m/>
    <m/>
    <m/>
    <m/>
    <m/>
    <m/>
    <m/>
    <m/>
    <m/>
    <m/>
    <m/>
    <m/>
    <m/>
    <m/>
    <m/>
    <m/>
    <m/>
    <m/>
    <m/>
    <n v="118"/>
    <s v="线下活动（地产）"/>
    <s v="进驻费"/>
    <s v="影院"/>
    <n v="2875"/>
    <d v="2018-05-19T00:00:00"/>
    <d v="2018-05-20T00:00:00"/>
    <s v="北京切吧"/>
    <m/>
    <m/>
    <m/>
  </r>
  <r>
    <x v="294"/>
    <s v="郭西哲"/>
    <x v="294"/>
    <s v=""/>
    <m/>
    <m/>
    <m/>
    <m/>
    <m/>
    <m/>
    <m/>
    <m/>
    <m/>
    <m/>
    <m/>
    <m/>
    <m/>
    <m/>
    <m/>
    <m/>
    <m/>
    <m/>
    <m/>
    <m/>
    <m/>
    <m/>
    <m/>
    <m/>
    <m/>
    <m/>
    <m/>
    <n v="118"/>
    <s v="线下活动（地产）"/>
    <s v="进驻费"/>
    <s v="影院"/>
    <n v="2875"/>
    <d v="2018-05-19T00:00:00"/>
    <d v="2018-05-20T00:00:00"/>
    <s v="北京切吧"/>
    <m/>
    <m/>
    <m/>
  </r>
  <r>
    <x v="294"/>
    <s v="郭西哲"/>
    <x v="294"/>
    <s v=""/>
    <m/>
    <m/>
    <m/>
    <m/>
    <m/>
    <m/>
    <m/>
    <m/>
    <m/>
    <m/>
    <m/>
    <m/>
    <m/>
    <m/>
    <m/>
    <m/>
    <m/>
    <m/>
    <m/>
    <m/>
    <m/>
    <m/>
    <m/>
    <m/>
    <m/>
    <m/>
    <m/>
    <n v="75"/>
    <s v="线上传播（地产）"/>
    <s v="微信推送"/>
    <m/>
    <n v="20700"/>
    <d v="2018-05-01T00:00:00"/>
    <d v="2018-05-01T00:00:00"/>
    <s v="北京切吧"/>
    <m/>
    <m/>
    <m/>
  </r>
  <r>
    <x v="295"/>
    <s v="严玲"/>
    <x v="295"/>
    <s v="033350"/>
    <m/>
    <m/>
    <m/>
    <m/>
    <m/>
    <m/>
    <m/>
    <n v="0.12"/>
    <s v="否"/>
    <s v="是"/>
    <n v="6497.5"/>
    <m/>
    <m/>
    <m/>
    <m/>
    <m/>
    <m/>
    <m/>
    <m/>
    <m/>
    <m/>
    <m/>
    <m/>
    <s v="广告营销服务成本"/>
    <s v="地产销售-华南"/>
    <m/>
    <n v="0.18944386315223244"/>
    <n v="60"/>
    <s v="商品采购"/>
    <s v="礼品"/>
    <s v="其他礼品"/>
    <n v="5977.7"/>
    <d v="2018-07-01T00:00:00"/>
    <d v="2018-07-01T00:00:00"/>
    <s v="北京切吧"/>
    <m/>
    <m/>
    <n v="519.80000000000018"/>
  </r>
  <r>
    <x v="296"/>
    <s v="严玲"/>
    <x v="296"/>
    <s v="033807、034051"/>
    <m/>
    <m/>
    <m/>
    <m/>
    <m/>
    <m/>
    <m/>
    <n v="0.2"/>
    <s v="否"/>
    <s v="是"/>
    <n v="14070"/>
    <m/>
    <m/>
    <m/>
    <m/>
    <m/>
    <m/>
    <m/>
    <m/>
    <m/>
    <m/>
    <m/>
    <m/>
    <s v="广告营销服务成本"/>
    <s v="地产销售-华南"/>
    <m/>
    <n v="0.32690782399999996"/>
    <n v="98"/>
    <s v="线下活动（地产）"/>
    <s v="案场活动"/>
    <s v="精致生活体验系列"/>
    <n v="7000"/>
    <d v="2018-07-07T00:00:00"/>
    <d v="2018-07-07T00:00:00"/>
    <s v="中山华际天创文化传媒有限公司"/>
    <m/>
    <s v="红酒品鉴"/>
    <n v="6026.75"/>
  </r>
  <r>
    <x v="296"/>
    <s v="严玲"/>
    <x v="296"/>
    <m/>
    <m/>
    <m/>
    <m/>
    <m/>
    <m/>
    <m/>
    <m/>
    <m/>
    <m/>
    <m/>
    <m/>
    <m/>
    <m/>
    <m/>
    <m/>
    <m/>
    <m/>
    <m/>
    <m/>
    <m/>
    <m/>
    <m/>
    <m/>
    <s v="广告营销服务成本"/>
    <s v="地产销售-华南"/>
    <m/>
    <n v="0.32690000000000002"/>
    <n v="126"/>
    <s v="线下活动（地产）"/>
    <s v="意向/渠道客户邀请"/>
    <s v="意向客户"/>
    <n v="1043.25"/>
    <d v="2018-07-07T00:00:00"/>
    <d v="2018-07-07T00:00:00"/>
    <s v="山西转型综改示范区学府园区云茂广告中心"/>
    <m/>
    <m/>
    <m/>
  </r>
  <r>
    <x v="297"/>
    <s v="严玲"/>
    <x v="297"/>
    <s v="033285"/>
    <m/>
    <m/>
    <m/>
    <m/>
    <m/>
    <m/>
    <m/>
    <n v="0.2"/>
    <s v="否"/>
    <s v="是"/>
    <n v="9775"/>
    <m/>
    <m/>
    <m/>
    <m/>
    <m/>
    <m/>
    <m/>
    <m/>
    <m/>
    <m/>
    <m/>
    <m/>
    <s v="广告营销服务成本"/>
    <s v="地产销售-华南"/>
    <m/>
    <n v="0.36216653171390006"/>
    <n v="115"/>
    <s v="线下活动（地产）"/>
    <s v="进驻费"/>
    <s v="商圈"/>
    <n v="3251"/>
    <d v="2018-06-30T00:00:00"/>
    <d v="2018-06-30T00:00:00"/>
    <s v="广州迪派文化传播有限公司"/>
    <m/>
    <m/>
    <n v="3273"/>
  </r>
  <r>
    <x v="297"/>
    <s v="严玲"/>
    <x v="297"/>
    <m/>
    <m/>
    <m/>
    <m/>
    <m/>
    <m/>
    <m/>
    <m/>
    <m/>
    <m/>
    <m/>
    <m/>
    <m/>
    <m/>
    <m/>
    <m/>
    <m/>
    <m/>
    <m/>
    <m/>
    <m/>
    <m/>
    <m/>
    <m/>
    <m/>
    <m/>
    <m/>
    <m/>
    <n v="115"/>
    <s v="线下活动（地产）"/>
    <s v="进驻费"/>
    <s v="商圈"/>
    <n v="3251"/>
    <d v="2018-06-30T00:00:00"/>
    <d v="2018-06-30T00:00:00"/>
    <s v="广州迪派文化传播有限公司"/>
    <m/>
    <m/>
    <m/>
  </r>
  <r>
    <x v="298"/>
    <s v="严玲"/>
    <x v="298"/>
    <s v="033543"/>
    <m/>
    <m/>
    <m/>
    <m/>
    <m/>
    <m/>
    <m/>
    <n v="0.12"/>
    <s v="否"/>
    <s v="是"/>
    <n v="7630.8"/>
    <m/>
    <m/>
    <m/>
    <m/>
    <m/>
    <m/>
    <m/>
    <m/>
    <m/>
    <m/>
    <m/>
    <m/>
    <s v="广告营销服务成本"/>
    <s v="地产销售-华南"/>
    <m/>
    <n v="0.11671332923076924"/>
    <n v="110"/>
    <s v="线下活动（地产）"/>
    <s v="进驻餐点"/>
    <s v="下午茶"/>
    <n v="1724.9999999999998"/>
    <d v="2018-07-19T00:00:00"/>
    <d v="2018-07-19T00:00:00"/>
    <s v="北京切吧"/>
    <m/>
    <m/>
    <n v="305.13749999999982"/>
  </r>
  <r>
    <x v="298"/>
    <s v="严玲"/>
    <x v="298"/>
    <m/>
    <m/>
    <m/>
    <m/>
    <m/>
    <m/>
    <m/>
    <m/>
    <m/>
    <m/>
    <m/>
    <m/>
    <m/>
    <m/>
    <m/>
    <m/>
    <m/>
    <m/>
    <m/>
    <m/>
    <m/>
    <m/>
    <m/>
    <m/>
    <m/>
    <m/>
    <m/>
    <m/>
    <n v="113"/>
    <s v="线下活动（地产）"/>
    <s v="进驻费"/>
    <s v="企业"/>
    <n v="535"/>
    <d v="2018-07-19T00:00:00"/>
    <d v="2018-07-19T00:00:00"/>
    <s v="山西转型综改示范区学府园区云茂广告中心"/>
    <m/>
    <m/>
    <m/>
  </r>
  <r>
    <x v="298"/>
    <s v="严玲"/>
    <x v="298"/>
    <m/>
    <m/>
    <m/>
    <m/>
    <m/>
    <m/>
    <m/>
    <m/>
    <m/>
    <m/>
    <m/>
    <m/>
    <m/>
    <m/>
    <m/>
    <m/>
    <m/>
    <m/>
    <m/>
    <m/>
    <m/>
    <m/>
    <m/>
    <m/>
    <m/>
    <m/>
    <m/>
    <m/>
    <n v="59"/>
    <s v="商品采购"/>
    <s v="礼品"/>
    <s v="严选礼品"/>
    <n v="239.66249999999999"/>
    <d v="2018-07-19T00:00:00"/>
    <d v="2018-07-19T00:00:00"/>
    <s v="严选凭票报销"/>
    <m/>
    <m/>
    <m/>
  </r>
  <r>
    <x v="298"/>
    <s v="严玲"/>
    <x v="298"/>
    <m/>
    <m/>
    <m/>
    <m/>
    <m/>
    <m/>
    <m/>
    <m/>
    <m/>
    <m/>
    <m/>
    <m/>
    <m/>
    <m/>
    <m/>
    <m/>
    <m/>
    <m/>
    <m/>
    <m/>
    <m/>
    <m/>
    <m/>
    <m/>
    <m/>
    <m/>
    <m/>
    <m/>
    <n v="125"/>
    <s v="线下活动（地产）"/>
    <s v="意向/渠道客户邀请"/>
    <s v="渠道客户"/>
    <n v="856"/>
    <d v="2018-07-22T00:00:00"/>
    <d v="2018-07-22T00:00:00"/>
    <s v="山西转型综改示范区学府园区云茂广告中心"/>
    <m/>
    <m/>
    <m/>
  </r>
  <r>
    <x v="298"/>
    <s v="严玲"/>
    <x v="298"/>
    <m/>
    <m/>
    <m/>
    <m/>
    <m/>
    <m/>
    <m/>
    <m/>
    <m/>
    <m/>
    <m/>
    <m/>
    <m/>
    <m/>
    <m/>
    <m/>
    <m/>
    <m/>
    <m/>
    <m/>
    <m/>
    <m/>
    <m/>
    <m/>
    <m/>
    <m/>
    <m/>
    <m/>
    <n v="120"/>
    <s v="线下活动（地产）"/>
    <s v="看房团"/>
    <s v="餐费"/>
    <n v="1900"/>
    <d v="2018-07-22T00:00:00"/>
    <d v="2018-07-22T00:00:00"/>
    <s v="业务凭票报销"/>
    <m/>
    <m/>
    <m/>
  </r>
  <r>
    <x v="298"/>
    <s v="严玲"/>
    <x v="298"/>
    <m/>
    <m/>
    <m/>
    <m/>
    <m/>
    <m/>
    <m/>
    <m/>
    <m/>
    <m/>
    <m/>
    <m/>
    <m/>
    <m/>
    <m/>
    <m/>
    <m/>
    <m/>
    <m/>
    <m/>
    <m/>
    <m/>
    <m/>
    <m/>
    <m/>
    <m/>
    <m/>
    <m/>
    <n v="121"/>
    <s v="线下活动（地产）"/>
    <s v="看房团"/>
    <s v="大巴"/>
    <n v="2070"/>
    <d v="2018-07-22T00:00:00"/>
    <d v="2018-07-22T00:00:00"/>
    <s v="北京切吧"/>
    <m/>
    <m/>
    <m/>
  </r>
  <r>
    <x v="299"/>
    <s v="严玲"/>
    <x v="299"/>
    <s v="033784"/>
    <m/>
    <m/>
    <m/>
    <m/>
    <m/>
    <m/>
    <m/>
    <n v="0.17"/>
    <s v="否"/>
    <s v="是"/>
    <n v="12900"/>
    <m/>
    <m/>
    <m/>
    <m/>
    <m/>
    <m/>
    <m/>
    <m/>
    <m/>
    <m/>
    <m/>
    <m/>
    <s v="广告营销服务成本"/>
    <s v="地产销售-华南"/>
    <m/>
    <n v="0.35718067457749009"/>
    <n v="100"/>
    <s v="线下活动（地产）"/>
    <s v="案场活动"/>
    <s v="论坛"/>
    <n v="8500"/>
    <d v="2018-07-15T00:00:00"/>
    <d v="2018-07-15T00:00:00"/>
    <s v="深圳创无界文化传播有限公司"/>
    <m/>
    <m/>
    <n v="120"/>
  </r>
  <r>
    <x v="299"/>
    <s v="严玲"/>
    <x v="299"/>
    <m/>
    <m/>
    <m/>
    <m/>
    <m/>
    <m/>
    <m/>
    <m/>
    <m/>
    <m/>
    <m/>
    <m/>
    <m/>
    <m/>
    <m/>
    <m/>
    <m/>
    <m/>
    <m/>
    <m/>
    <m/>
    <m/>
    <m/>
    <m/>
    <m/>
    <m/>
    <m/>
    <m/>
    <n v="125"/>
    <s v="线下活动（地产）"/>
    <s v="意向/渠道客户邀请"/>
    <s v="渠道客户"/>
    <n v="4280"/>
    <d v="2018-07-15T00:00:00"/>
    <d v="2018-07-15T00:00:00"/>
    <s v="山西转型综改示范区学府园区云茂广告中心"/>
    <m/>
    <m/>
    <m/>
  </r>
  <r>
    <x v="300"/>
    <s v="严玲"/>
    <x v="300"/>
    <s v="032919"/>
    <m/>
    <m/>
    <m/>
    <m/>
    <m/>
    <m/>
    <m/>
    <n v="0.17"/>
    <s v="否"/>
    <s v="是"/>
    <n v="4765.5999999999995"/>
    <m/>
    <m/>
    <m/>
    <m/>
    <m/>
    <m/>
    <m/>
    <m/>
    <m/>
    <m/>
    <m/>
    <m/>
    <s v="广告营销服务成本"/>
    <s v="地产销售-华南"/>
    <m/>
    <n v="0.23218739733333335"/>
    <n v="10"/>
    <s v="户外投放（地产）"/>
    <s v="LED投放"/>
    <m/>
    <n v="4144"/>
    <d v="2018-06-09T00:00:00"/>
    <d v="2018-07-06T00:00:00"/>
    <s v="广州播了么传媒科技有限公司"/>
    <m/>
    <m/>
    <n v="621.59999999999945"/>
  </r>
  <r>
    <x v="301"/>
    <s v="严玲"/>
    <x v="301"/>
    <s v="033969"/>
    <m/>
    <m/>
    <m/>
    <m/>
    <m/>
    <m/>
    <m/>
    <n v="0.2"/>
    <s v="否"/>
    <s v="是"/>
    <n v="11500"/>
    <m/>
    <m/>
    <m/>
    <m/>
    <m/>
    <m/>
    <m/>
    <m/>
    <m/>
    <m/>
    <m/>
    <m/>
    <s v="广告营销服务成本"/>
    <s v="地产销售-华南"/>
    <m/>
    <n v="0.34363247863247859"/>
    <n v="102"/>
    <s v="线下活动（地产）"/>
    <s v="案场活动"/>
    <s v="其他"/>
    <n v="9878"/>
    <d v="2018-07-20T00:00:00"/>
    <d v="2018-07-20T00:00:00"/>
    <s v="广州迪派文化传播有限公司"/>
    <m/>
    <m/>
    <n v="1622"/>
  </r>
  <r>
    <x v="302"/>
    <s v="严玲"/>
    <x v="302"/>
    <s v="033876"/>
    <m/>
    <m/>
    <m/>
    <m/>
    <m/>
    <m/>
    <m/>
    <n v="0.2"/>
    <s v="否"/>
    <s v="是"/>
    <n v="7390"/>
    <m/>
    <m/>
    <m/>
    <m/>
    <m/>
    <m/>
    <m/>
    <m/>
    <m/>
    <m/>
    <m/>
    <m/>
    <s v="广告营销服务成本"/>
    <s v="地产销售-华南"/>
    <m/>
    <n v="0.29394716786988628"/>
    <n v="122"/>
    <s v="线下活动（地产）"/>
    <s v="看房团"/>
    <s v="中巴"/>
    <n v="1200.5999999999999"/>
    <d v="2018-07-14T00:00:00"/>
    <d v="2018-07-14T00:00:00"/>
    <s v="北京切吧"/>
    <m/>
    <m/>
    <n v="1778.8000000000002"/>
  </r>
  <r>
    <x v="302"/>
    <s v="严玲"/>
    <x v="302"/>
    <m/>
    <m/>
    <m/>
    <m/>
    <m/>
    <m/>
    <m/>
    <m/>
    <m/>
    <m/>
    <m/>
    <m/>
    <m/>
    <m/>
    <m/>
    <m/>
    <m/>
    <m/>
    <m/>
    <m/>
    <m/>
    <m/>
    <m/>
    <m/>
    <m/>
    <m/>
    <m/>
    <m/>
    <n v="126"/>
    <s v="线下活动（地产）"/>
    <s v="意向/渠道客户邀请"/>
    <s v="意向客户"/>
    <n v="1605"/>
    <d v="2018-07-14T00:00:00"/>
    <d v="2018-07-14T00:00:00"/>
    <s v="山西转型综改示范区学府园区云茂广告中心"/>
    <m/>
    <m/>
    <m/>
  </r>
  <r>
    <x v="302"/>
    <s v="严玲"/>
    <x v="302"/>
    <m/>
    <m/>
    <m/>
    <m/>
    <m/>
    <m/>
    <m/>
    <m/>
    <m/>
    <m/>
    <m/>
    <m/>
    <m/>
    <m/>
    <m/>
    <m/>
    <m/>
    <m/>
    <m/>
    <m/>
    <m/>
    <m/>
    <m/>
    <m/>
    <m/>
    <m/>
    <m/>
    <m/>
    <n v="122"/>
    <s v="线下活动（地产）"/>
    <s v="看房团"/>
    <s v="中巴"/>
    <n v="1200.5999999999999"/>
    <d v="2018-07-21T00:00:00"/>
    <d v="2018-07-21T00:00:00"/>
    <s v="北京切吧"/>
    <m/>
    <m/>
    <m/>
  </r>
  <r>
    <x v="302"/>
    <s v="严玲"/>
    <x v="302"/>
    <m/>
    <m/>
    <m/>
    <m/>
    <m/>
    <m/>
    <m/>
    <m/>
    <m/>
    <m/>
    <m/>
    <m/>
    <m/>
    <m/>
    <m/>
    <m/>
    <m/>
    <m/>
    <m/>
    <m/>
    <m/>
    <m/>
    <m/>
    <m/>
    <m/>
    <m/>
    <m/>
    <m/>
    <n v="126"/>
    <s v="线下活动（地产）"/>
    <s v="意向/渠道客户邀请"/>
    <s v="意向客户"/>
    <n v="1605"/>
    <d v="2018-07-21T00:00:00"/>
    <d v="2018-07-21T00:00:00"/>
    <s v="山西转型综改示范区学府园区云茂广告中心"/>
    <m/>
    <m/>
    <m/>
  </r>
  <r>
    <x v="303"/>
    <s v="郭西哲"/>
    <x v="303"/>
    <s v="032739"/>
    <m/>
    <m/>
    <m/>
    <m/>
    <m/>
    <m/>
    <m/>
    <n v="0.18"/>
    <s v="否"/>
    <s v="是"/>
    <n v="29785"/>
    <m/>
    <m/>
    <m/>
    <m/>
    <m/>
    <m/>
    <m/>
    <m/>
    <m/>
    <m/>
    <m/>
    <m/>
    <s v="广告营销服务成本"/>
    <s v="地产销售-华北"/>
    <m/>
    <n v="0.34821899243243243"/>
    <n v="121"/>
    <s v="线下活动（地产）"/>
    <s v="看房团"/>
    <s v="大巴"/>
    <n v="1035"/>
    <d v="2018-06-02T00:00:00"/>
    <d v="2018-06-02T00:00:00"/>
    <s v="北京切吧"/>
    <m/>
    <m/>
    <n v="3672"/>
  </r>
  <r>
    <x v="303"/>
    <s v="郭西哲"/>
    <x v="303"/>
    <s v=""/>
    <m/>
    <m/>
    <m/>
    <m/>
    <m/>
    <m/>
    <m/>
    <m/>
    <m/>
    <m/>
    <m/>
    <m/>
    <m/>
    <m/>
    <m/>
    <m/>
    <m/>
    <m/>
    <m/>
    <m/>
    <m/>
    <m/>
    <m/>
    <m/>
    <m/>
    <m/>
    <m/>
    <n v="126"/>
    <s v="线下活动（地产）"/>
    <s v="意向/渠道客户邀请"/>
    <s v="意向客户"/>
    <n v="1498"/>
    <d v="2018-06-02T00:00:00"/>
    <d v="2018-06-02T00:00:00"/>
    <s v="山西转型综改示范区学府园区云茂广告中心"/>
    <m/>
    <m/>
    <m/>
  </r>
  <r>
    <x v="303"/>
    <s v="郭西哲"/>
    <x v="303"/>
    <s v=""/>
    <m/>
    <m/>
    <m/>
    <m/>
    <m/>
    <m/>
    <m/>
    <m/>
    <m/>
    <m/>
    <m/>
    <m/>
    <m/>
    <m/>
    <m/>
    <m/>
    <m/>
    <m/>
    <m/>
    <m/>
    <m/>
    <m/>
    <m/>
    <m/>
    <m/>
    <m/>
    <m/>
    <n v="94"/>
    <s v="线下活动（地产）"/>
    <s v="案场活动"/>
    <s v="风水"/>
    <n v="1380"/>
    <d v="2018-05-12T00:00:00"/>
    <d v="2018-05-12T00:00:00"/>
    <s v="北京切吧"/>
    <m/>
    <m/>
    <m/>
  </r>
  <r>
    <x v="303"/>
    <s v="郭西哲"/>
    <x v="303"/>
    <s v=""/>
    <m/>
    <m/>
    <m/>
    <m/>
    <m/>
    <m/>
    <m/>
    <m/>
    <m/>
    <m/>
    <m/>
    <m/>
    <m/>
    <m/>
    <m/>
    <m/>
    <m/>
    <m/>
    <m/>
    <m/>
    <m/>
    <m/>
    <m/>
    <m/>
    <m/>
    <m/>
    <m/>
    <n v="94"/>
    <s v="线下活动（地产）"/>
    <s v="案场活动"/>
    <s v="风水"/>
    <n v="3219.9999999999995"/>
    <d v="2018-05-12T00:00:00"/>
    <d v="2018-05-12T00:00:00"/>
    <s v="北京切吧"/>
    <m/>
    <m/>
    <m/>
  </r>
  <r>
    <x v="303"/>
    <s v="郭西哲"/>
    <x v="303"/>
    <s v=""/>
    <m/>
    <m/>
    <m/>
    <m/>
    <m/>
    <m/>
    <m/>
    <m/>
    <m/>
    <m/>
    <m/>
    <m/>
    <m/>
    <m/>
    <m/>
    <m/>
    <m/>
    <m/>
    <m/>
    <m/>
    <m/>
    <m/>
    <m/>
    <m/>
    <m/>
    <m/>
    <m/>
    <n v="126"/>
    <s v="线下活动（地产）"/>
    <s v="意向/渠道客户邀请"/>
    <s v="意向客户"/>
    <n v="6420"/>
    <d v="2018-05-12T00:00:00"/>
    <d v="2018-05-12T00:00:00"/>
    <s v="山西转型综改示范区学府园区云茂广告中心"/>
    <m/>
    <m/>
    <m/>
  </r>
  <r>
    <x v="303"/>
    <s v="郭西哲"/>
    <x v="303"/>
    <s v=""/>
    <m/>
    <m/>
    <m/>
    <m/>
    <m/>
    <m/>
    <m/>
    <m/>
    <m/>
    <m/>
    <m/>
    <m/>
    <m/>
    <m/>
    <m/>
    <m/>
    <m/>
    <m/>
    <m/>
    <m/>
    <m/>
    <m/>
    <m/>
    <m/>
    <m/>
    <m/>
    <m/>
    <n v="94"/>
    <s v="线下活动（地产）"/>
    <s v="案场活动"/>
    <s v="风水"/>
    <n v="919.99999999999989"/>
    <d v="2018-05-12T00:00:00"/>
    <d v="2018-05-12T00:00:00"/>
    <s v="北京切吧"/>
    <m/>
    <m/>
    <m/>
  </r>
  <r>
    <x v="303"/>
    <s v="郭西哲"/>
    <x v="303"/>
    <s v=""/>
    <m/>
    <m/>
    <m/>
    <m/>
    <m/>
    <m/>
    <m/>
    <m/>
    <m/>
    <m/>
    <m/>
    <m/>
    <m/>
    <m/>
    <m/>
    <m/>
    <m/>
    <m/>
    <m/>
    <m/>
    <m/>
    <m/>
    <m/>
    <m/>
    <m/>
    <m/>
    <m/>
    <n v="94"/>
    <s v="线下活动（地产）"/>
    <s v="案场活动"/>
    <s v="风水"/>
    <n v="10320"/>
    <d v="2018-05-12T00:00:00"/>
    <d v="2018-05-12T00:00:00"/>
    <s v="北京切吧"/>
    <m/>
    <m/>
    <m/>
  </r>
  <r>
    <x v="303"/>
    <s v="郭西哲"/>
    <x v="303"/>
    <s v=""/>
    <m/>
    <m/>
    <m/>
    <m/>
    <m/>
    <m/>
    <m/>
    <m/>
    <m/>
    <m/>
    <m/>
    <m/>
    <m/>
    <m/>
    <m/>
    <m/>
    <m/>
    <m/>
    <m/>
    <m/>
    <m/>
    <m/>
    <m/>
    <m/>
    <m/>
    <m/>
    <m/>
    <n v="73"/>
    <s v="线上传播（地产）"/>
    <s v="渠道电开"/>
    <s v="回访"/>
    <n v="1320"/>
    <d v="2018-05-01T00:00:00"/>
    <d v="2018-05-31T00:00:00"/>
    <s v="渠道电开"/>
    <m/>
    <m/>
    <m/>
  </r>
  <r>
    <x v="304"/>
    <s v="严玲"/>
    <x v="304"/>
    <s v="033906"/>
    <m/>
    <m/>
    <m/>
    <m/>
    <m/>
    <m/>
    <m/>
    <n v="0.2"/>
    <s v="否"/>
    <s v="是"/>
    <n v="9065"/>
    <m/>
    <m/>
    <m/>
    <m/>
    <m/>
    <m/>
    <m/>
    <m/>
    <m/>
    <m/>
    <m/>
    <m/>
    <s v="广告营销服务成本"/>
    <s v="地产销售-华南"/>
    <m/>
    <n v="0.33456909206807711"/>
    <n v="121"/>
    <s v="线下活动（地产）"/>
    <s v="看房团"/>
    <s v="大巴"/>
    <n v="1691.65"/>
    <d v="2018-07-14T00:00:00"/>
    <d v="2018-07-14T00:00:00"/>
    <s v="北京切吧"/>
    <m/>
    <m/>
    <n v="418.54999999999927"/>
  </r>
  <r>
    <x v="304"/>
    <s v="严玲"/>
    <x v="304"/>
    <m/>
    <m/>
    <m/>
    <m/>
    <m/>
    <m/>
    <m/>
    <m/>
    <m/>
    <m/>
    <m/>
    <m/>
    <m/>
    <m/>
    <m/>
    <m/>
    <m/>
    <m/>
    <m/>
    <m/>
    <m/>
    <m/>
    <m/>
    <m/>
    <m/>
    <m/>
    <m/>
    <m/>
    <n v="126"/>
    <s v="线下活动（地产）"/>
    <s v="意向/渠道客户邀请"/>
    <s v="意向客户"/>
    <n v="2675"/>
    <d v="2018-07-14T00:00:00"/>
    <d v="2018-07-14T00:00:00"/>
    <s v="山西转型综改示范区学府园区云茂广告中心"/>
    <m/>
    <m/>
    <m/>
  </r>
  <r>
    <x v="304"/>
    <s v="严玲"/>
    <x v="304"/>
    <m/>
    <m/>
    <m/>
    <m/>
    <m/>
    <m/>
    <m/>
    <m/>
    <m/>
    <m/>
    <m/>
    <m/>
    <m/>
    <m/>
    <m/>
    <m/>
    <m/>
    <m/>
    <m/>
    <m/>
    <m/>
    <m/>
    <m/>
    <m/>
    <m/>
    <m/>
    <m/>
    <m/>
    <n v="121"/>
    <s v="线下活动（地产）"/>
    <s v="看房团"/>
    <s v="大巴"/>
    <n v="1658.3"/>
    <d v="2018-08-18T00:00:00"/>
    <d v="2018-08-18T00:00:00"/>
    <s v="北京切吧"/>
    <m/>
    <m/>
    <m/>
  </r>
  <r>
    <x v="304"/>
    <s v="严玲"/>
    <x v="304"/>
    <m/>
    <m/>
    <m/>
    <m/>
    <m/>
    <m/>
    <m/>
    <m/>
    <m/>
    <m/>
    <m/>
    <m/>
    <m/>
    <m/>
    <m/>
    <m/>
    <m/>
    <m/>
    <m/>
    <m/>
    <m/>
    <m/>
    <m/>
    <m/>
    <m/>
    <m/>
    <m/>
    <m/>
    <n v="126"/>
    <s v="线下活动（地产）"/>
    <s v="意向/渠道客户邀请"/>
    <s v="意向客户"/>
    <n v="2621.5"/>
    <d v="2018-08-18T00:00:00"/>
    <d v="2018-08-18T00:00:00"/>
    <s v="山西转型综改示范区学府园区云茂广告中心"/>
    <m/>
    <m/>
    <m/>
  </r>
  <r>
    <x v="305"/>
    <s v="严玲"/>
    <x v="305"/>
    <s v="033318"/>
    <m/>
    <m/>
    <m/>
    <m/>
    <m/>
    <m/>
    <m/>
    <n v="0.2"/>
    <s v="否"/>
    <s v="是"/>
    <n v="5650"/>
    <m/>
    <m/>
    <m/>
    <m/>
    <m/>
    <m/>
    <m/>
    <m/>
    <m/>
    <m/>
    <m/>
    <m/>
    <s v="广告营销服务成本"/>
    <s v="地产销售-华南"/>
    <m/>
    <n v="0.29180829391751717"/>
    <n v="113"/>
    <s v="线下活动（地产）"/>
    <s v="进驻费"/>
    <s v="企业"/>
    <n v="856"/>
    <d v="2018-07-12T00:00:00"/>
    <d v="2018-07-12T00:00:00"/>
    <s v="山西转型综改示范区学府园区云茂广告中心"/>
    <m/>
    <m/>
    <n v="1612.6000000000004"/>
  </r>
  <r>
    <x v="305"/>
    <s v="严玲"/>
    <x v="305"/>
    <m/>
    <m/>
    <m/>
    <m/>
    <m/>
    <m/>
    <m/>
    <m/>
    <m/>
    <m/>
    <m/>
    <m/>
    <m/>
    <m/>
    <m/>
    <m/>
    <m/>
    <m/>
    <m/>
    <m/>
    <m/>
    <m/>
    <m/>
    <m/>
    <m/>
    <m/>
    <m/>
    <m/>
    <n v="110"/>
    <s v="线下活动（地产）"/>
    <s v="进驻餐点"/>
    <s v="下午茶"/>
    <n v="1055.6999999999998"/>
    <d v="2018-07-12T00:00:00"/>
    <d v="2018-07-12T00:00:00"/>
    <s v="北京切吧"/>
    <m/>
    <m/>
    <m/>
  </r>
  <r>
    <x v="305"/>
    <s v="严玲"/>
    <x v="305"/>
    <m/>
    <m/>
    <m/>
    <m/>
    <m/>
    <m/>
    <m/>
    <m/>
    <m/>
    <m/>
    <m/>
    <m/>
    <m/>
    <m/>
    <m/>
    <m/>
    <m/>
    <m/>
    <m/>
    <m/>
    <m/>
    <m/>
    <m/>
    <m/>
    <m/>
    <m/>
    <m/>
    <m/>
    <n v="113"/>
    <s v="线下活动（地产）"/>
    <s v="进驻费"/>
    <s v="企业"/>
    <n v="1070"/>
    <d v="2018-07-12T00:00:00"/>
    <d v="2018-07-12T00:00:00"/>
    <s v="山西转型综改示范区学府园区云茂广告中心"/>
    <m/>
    <m/>
    <m/>
  </r>
  <r>
    <x v="305"/>
    <s v="严玲"/>
    <x v="305"/>
    <m/>
    <m/>
    <m/>
    <m/>
    <m/>
    <m/>
    <m/>
    <m/>
    <m/>
    <m/>
    <m/>
    <m/>
    <m/>
    <m/>
    <m/>
    <m/>
    <m/>
    <m/>
    <m/>
    <m/>
    <m/>
    <m/>
    <m/>
    <m/>
    <m/>
    <m/>
    <m/>
    <m/>
    <n v="110"/>
    <s v="线下活动（地产）"/>
    <s v="进驻餐点"/>
    <s v="下午茶"/>
    <n v="1055.6999999999998"/>
    <d v="2018-07-12T00:00:00"/>
    <d v="2018-07-12T00:00:00"/>
    <s v="北京切吧"/>
    <m/>
    <m/>
    <m/>
  </r>
  <r>
    <x v="306"/>
    <s v="严玲"/>
    <x v="306"/>
    <s v="033568"/>
    <m/>
    <m/>
    <m/>
    <m/>
    <m/>
    <m/>
    <m/>
    <n v="0.17"/>
    <s v="否"/>
    <s v="是"/>
    <n v="11925"/>
    <m/>
    <m/>
    <m/>
    <m/>
    <m/>
    <m/>
    <m/>
    <m/>
    <m/>
    <m/>
    <m/>
    <m/>
    <s v="广告营销服务成本"/>
    <s v="地产销售-华南"/>
    <m/>
    <n v="0.27983571399999996"/>
    <n v="121"/>
    <s v="线下活动（地产）"/>
    <s v="看房团"/>
    <s v="大巴"/>
    <n v="1601.9499999999998"/>
    <d v="2018-07-21T00:00:00"/>
    <d v="2018-07-21T00:00:00"/>
    <s v="北京切吧"/>
    <m/>
    <m/>
    <n v="7503.05"/>
  </r>
  <r>
    <x v="306"/>
    <s v="严玲"/>
    <x v="306"/>
    <m/>
    <m/>
    <m/>
    <m/>
    <m/>
    <m/>
    <m/>
    <m/>
    <m/>
    <m/>
    <m/>
    <m/>
    <m/>
    <m/>
    <m/>
    <m/>
    <m/>
    <m/>
    <m/>
    <m/>
    <m/>
    <m/>
    <m/>
    <m/>
    <m/>
    <m/>
    <m/>
    <m/>
    <n v="125"/>
    <s v="线下活动（地产）"/>
    <s v="意向/渠道客户邀请"/>
    <s v="渠道客户"/>
    <n v="1070"/>
    <d v="2018-07-21T00:00:00"/>
    <d v="2018-07-21T00:00:00"/>
    <s v="山西转型综改示范区学府园区云茂广告中心"/>
    <m/>
    <m/>
    <m/>
  </r>
  <r>
    <x v="306"/>
    <s v="严玲"/>
    <x v="306"/>
    <m/>
    <m/>
    <m/>
    <m/>
    <m/>
    <m/>
    <m/>
    <m/>
    <m/>
    <m/>
    <m/>
    <m/>
    <m/>
    <m/>
    <m/>
    <m/>
    <m/>
    <m/>
    <m/>
    <m/>
    <m/>
    <m/>
    <m/>
    <m/>
    <m/>
    <m/>
    <m/>
    <m/>
    <n v="120"/>
    <s v="线下活动（地产）"/>
    <s v="看房团"/>
    <s v="餐费"/>
    <n v="1750"/>
    <d v="2018-07-21T00:00:00"/>
    <d v="2018-07-21T00:00:00"/>
    <s v="业务凭票报销"/>
    <m/>
    <m/>
    <m/>
  </r>
  <r>
    <x v="307"/>
    <s v="严玲"/>
    <x v="307"/>
    <s v="033922"/>
    <m/>
    <m/>
    <m/>
    <m/>
    <m/>
    <m/>
    <m/>
    <n v="0.2"/>
    <s v="否"/>
    <s v="是"/>
    <n v="5222.5"/>
    <m/>
    <m/>
    <m/>
    <m/>
    <m/>
    <m/>
    <m/>
    <m/>
    <m/>
    <m/>
    <m/>
    <m/>
    <s v="广告营销服务成本"/>
    <s v="地产销售-华南"/>
    <m/>
    <n v="0.29015215511915265"/>
    <n v="121"/>
    <s v="线下活动（地产）"/>
    <s v="看房团"/>
    <s v="大巴"/>
    <n v="1398.4"/>
    <d v="2018-07-21T00:00:00"/>
    <d v="2018-07-21T00:00:00"/>
    <s v="北京切吧"/>
    <m/>
    <m/>
    <n v="3075.1"/>
  </r>
  <r>
    <x v="307"/>
    <s v="严玲"/>
    <x v="307"/>
    <m/>
    <m/>
    <m/>
    <m/>
    <m/>
    <m/>
    <m/>
    <m/>
    <m/>
    <m/>
    <m/>
    <m/>
    <m/>
    <m/>
    <m/>
    <m/>
    <m/>
    <m/>
    <m/>
    <m/>
    <m/>
    <m/>
    <m/>
    <m/>
    <m/>
    <m/>
    <m/>
    <m/>
    <n v="126"/>
    <s v="线下活动（地产）"/>
    <s v="意向/渠道客户邀请"/>
    <s v="意向客户"/>
    <n v="749"/>
    <d v="2018-07-21T00:00:00"/>
    <d v="2018-07-21T00:00:00"/>
    <s v="山西转型综改示范区学府园区云茂广告中心"/>
    <m/>
    <m/>
    <m/>
  </r>
  <r>
    <x v="308"/>
    <s v="严玲"/>
    <x v="308"/>
    <s v="033898"/>
    <m/>
    <m/>
    <m/>
    <m/>
    <m/>
    <m/>
    <m/>
    <n v="0.2"/>
    <s v="否"/>
    <s v="是"/>
    <n v="53864"/>
    <m/>
    <m/>
    <m/>
    <m/>
    <m/>
    <m/>
    <m/>
    <m/>
    <m/>
    <m/>
    <m/>
    <m/>
    <s v="广告营销服务成本"/>
    <s v="地产销售-华南"/>
    <m/>
    <n v="0.34549436047863241"/>
    <n v="121"/>
    <s v="线下活动（地产）"/>
    <s v="看房团"/>
    <s v="大巴"/>
    <n v="1476.6"/>
    <d v="2018-07-22T00:00:00"/>
    <d v="2018-07-22T00:00:00"/>
    <s v="北京切吧"/>
    <m/>
    <m/>
    <n v="28677"/>
  </r>
  <r>
    <x v="308"/>
    <s v="严玲"/>
    <x v="308"/>
    <m/>
    <m/>
    <m/>
    <m/>
    <m/>
    <m/>
    <m/>
    <m/>
    <m/>
    <m/>
    <m/>
    <m/>
    <m/>
    <m/>
    <m/>
    <m/>
    <m/>
    <m/>
    <m/>
    <m/>
    <m/>
    <m/>
    <m/>
    <m/>
    <m/>
    <m/>
    <m/>
    <m/>
    <n v="126"/>
    <s v="线下活动（地产）"/>
    <s v="意向/渠道客户邀请"/>
    <s v="意向客户"/>
    <n v="2675"/>
    <d v="2018-07-22T00:00:00"/>
    <d v="2018-07-22T00:00:00"/>
    <s v="山西转型综改示范区学府园区云茂广告中心"/>
    <m/>
    <m/>
    <m/>
  </r>
  <r>
    <x v="308"/>
    <s v="严玲"/>
    <x v="308"/>
    <m/>
    <m/>
    <m/>
    <m/>
    <m/>
    <m/>
    <m/>
    <m/>
    <m/>
    <m/>
    <m/>
    <m/>
    <m/>
    <m/>
    <m/>
    <m/>
    <m/>
    <m/>
    <m/>
    <m/>
    <m/>
    <m/>
    <m/>
    <m/>
    <m/>
    <m/>
    <m/>
    <m/>
    <n v="121"/>
    <s v="线下活动（地产）"/>
    <s v="看房团"/>
    <s v="大巴"/>
    <n v="1382.3"/>
    <d v="2018-08-05T00:00:00"/>
    <d v="2018-08-05T00:00:00"/>
    <s v="北京切吧"/>
    <m/>
    <m/>
    <m/>
  </r>
  <r>
    <x v="308"/>
    <s v="严玲"/>
    <x v="308"/>
    <m/>
    <m/>
    <m/>
    <m/>
    <m/>
    <m/>
    <m/>
    <m/>
    <m/>
    <m/>
    <m/>
    <m/>
    <m/>
    <m/>
    <m/>
    <m/>
    <m/>
    <m/>
    <m/>
    <m/>
    <m/>
    <m/>
    <m/>
    <m/>
    <m/>
    <m/>
    <m/>
    <m/>
    <n v="126"/>
    <s v="线下活动（地产）"/>
    <s v="意向/渠道客户邀请"/>
    <s v="意向客户"/>
    <n v="2621.5"/>
    <d v="2018-08-05T00:00:00"/>
    <d v="2018-08-05T00:00:00"/>
    <s v="山西转型综改示范区学府园区云茂广告中心"/>
    <m/>
    <m/>
    <m/>
  </r>
  <r>
    <x v="308"/>
    <s v="严玲"/>
    <x v="308"/>
    <m/>
    <m/>
    <m/>
    <m/>
    <m/>
    <m/>
    <m/>
    <m/>
    <m/>
    <m/>
    <m/>
    <m/>
    <m/>
    <m/>
    <m/>
    <m/>
    <m/>
    <m/>
    <m/>
    <m/>
    <m/>
    <m/>
    <m/>
    <m/>
    <m/>
    <m/>
    <m/>
    <m/>
    <n v="10"/>
    <s v="户外投放（地产）"/>
    <s v="LED投放"/>
    <m/>
    <n v="10360"/>
    <d v="2018-07-28T00:00:00"/>
    <d v="2018-08-24T00:00:00"/>
    <s v="广州播了么传媒科技有限公司"/>
    <m/>
    <m/>
    <m/>
  </r>
  <r>
    <x v="308"/>
    <s v="严玲"/>
    <x v="308"/>
    <m/>
    <m/>
    <m/>
    <m/>
    <m/>
    <m/>
    <m/>
    <m/>
    <m/>
    <m/>
    <m/>
    <m/>
    <m/>
    <m/>
    <m/>
    <m/>
    <m/>
    <m/>
    <m/>
    <m/>
    <m/>
    <m/>
    <m/>
    <m/>
    <m/>
    <m/>
    <m/>
    <m/>
    <n v="116"/>
    <s v="线下活动（地产）"/>
    <s v="进驻费"/>
    <s v="社区"/>
    <n v="1523"/>
    <d v="2018-07-28T00:00:00"/>
    <d v="2018-07-28T00:00:00"/>
    <s v="广州迪派文化传播有限公司"/>
    <m/>
    <m/>
    <m/>
  </r>
  <r>
    <x v="308"/>
    <s v="严玲"/>
    <x v="308"/>
    <m/>
    <m/>
    <m/>
    <m/>
    <m/>
    <m/>
    <m/>
    <m/>
    <m/>
    <m/>
    <m/>
    <m/>
    <m/>
    <m/>
    <m/>
    <m/>
    <m/>
    <m/>
    <m/>
    <m/>
    <m/>
    <m/>
    <m/>
    <m/>
    <m/>
    <m/>
    <m/>
    <m/>
    <n v="116"/>
    <s v="线下活动（地产）"/>
    <s v="进驻费"/>
    <s v="社区"/>
    <n v="1523"/>
    <d v="2018-07-28T00:00:00"/>
    <d v="2018-07-28T00:00:00"/>
    <s v="广州迪派文化传播有限公司"/>
    <m/>
    <m/>
    <m/>
  </r>
  <r>
    <x v="308"/>
    <s v="严玲"/>
    <x v="308"/>
    <m/>
    <m/>
    <m/>
    <m/>
    <m/>
    <m/>
    <m/>
    <m/>
    <m/>
    <m/>
    <m/>
    <m/>
    <m/>
    <m/>
    <m/>
    <m/>
    <m/>
    <m/>
    <m/>
    <m/>
    <m/>
    <m/>
    <m/>
    <m/>
    <m/>
    <m/>
    <m/>
    <m/>
    <n v="110"/>
    <s v="线下活动（地产）"/>
    <s v="进驻餐点"/>
    <s v="下午茶"/>
    <n v="856"/>
    <d v="2018-08-08T00:00:00"/>
    <d v="2018-08-08T00:00:00"/>
    <s v="山西转型综改示范区学府园区云茂广告中心"/>
    <m/>
    <m/>
    <m/>
  </r>
  <r>
    <x v="308"/>
    <s v="严玲"/>
    <x v="308"/>
    <m/>
    <m/>
    <m/>
    <m/>
    <m/>
    <m/>
    <m/>
    <m/>
    <m/>
    <m/>
    <m/>
    <m/>
    <m/>
    <m/>
    <m/>
    <m/>
    <m/>
    <m/>
    <m/>
    <m/>
    <m/>
    <m/>
    <m/>
    <m/>
    <m/>
    <m/>
    <m/>
    <m/>
    <n v="113"/>
    <s v="线下活动（地产）"/>
    <s v="进驻费"/>
    <s v="企业"/>
    <n v="919.99999999999989"/>
    <d v="2018-08-08T00:00:00"/>
    <d v="2018-08-08T00:00:00"/>
    <s v="北京切吧"/>
    <m/>
    <m/>
    <m/>
  </r>
  <r>
    <x v="308"/>
    <s v="严玲"/>
    <x v="308"/>
    <m/>
    <m/>
    <m/>
    <m/>
    <m/>
    <m/>
    <m/>
    <m/>
    <m/>
    <m/>
    <m/>
    <m/>
    <m/>
    <m/>
    <m/>
    <m/>
    <m/>
    <m/>
    <m/>
    <m/>
    <m/>
    <m/>
    <m/>
    <m/>
    <m/>
    <m/>
    <m/>
    <m/>
    <n v="110"/>
    <s v="线下活动（地产）"/>
    <s v="进驻餐点"/>
    <s v="下午茶"/>
    <n v="993.59999999999991"/>
    <d v="2018-08-08T00:00:00"/>
    <d v="2018-08-08T00:00:00"/>
    <s v="北京切吧"/>
    <m/>
    <m/>
    <m/>
  </r>
  <r>
    <x v="308"/>
    <s v="严玲"/>
    <x v="308"/>
    <m/>
    <m/>
    <m/>
    <m/>
    <m/>
    <m/>
    <m/>
    <m/>
    <m/>
    <m/>
    <m/>
    <m/>
    <m/>
    <m/>
    <m/>
    <m/>
    <m/>
    <m/>
    <m/>
    <m/>
    <m/>
    <m/>
    <m/>
    <m/>
    <m/>
    <m/>
    <m/>
    <m/>
    <n v="113"/>
    <s v="线下活动（地产）"/>
    <s v="进驻费"/>
    <s v="企业"/>
    <n v="856"/>
    <d v="2018-08-08T00:00:00"/>
    <d v="2018-08-08T00:00:00"/>
    <s v="山西转型综改示范区学府园区云茂广告中心"/>
    <m/>
    <m/>
    <m/>
  </r>
  <r>
    <x v="309"/>
    <s v="严玲"/>
    <x v="309"/>
    <s v="033983"/>
    <m/>
    <m/>
    <m/>
    <m/>
    <m/>
    <m/>
    <m/>
    <n v="0.12"/>
    <s v="否"/>
    <s v="是"/>
    <n v="4500"/>
    <m/>
    <m/>
    <m/>
    <m/>
    <m/>
    <m/>
    <m/>
    <m/>
    <m/>
    <m/>
    <m/>
    <m/>
    <s v="广告营销服务成本"/>
    <s v="地产销售-华南"/>
    <m/>
    <n v="0.23507768854368927"/>
    <n v="126"/>
    <s v="线下活动（地产）"/>
    <s v="意向/渠道客户邀请"/>
    <s v="意向客户"/>
    <n v="1765.5"/>
    <d v="2018-07-21T00:00:00"/>
    <d v="2018-07-21T00:00:00"/>
    <s v="山西转型综改示范区学府园区云茂广告中心"/>
    <m/>
    <m/>
    <n v="566.75"/>
  </r>
  <r>
    <x v="309"/>
    <s v="严玲"/>
    <x v="309"/>
    <m/>
    <m/>
    <m/>
    <m/>
    <m/>
    <m/>
    <m/>
    <m/>
    <m/>
    <m/>
    <m/>
    <m/>
    <m/>
    <m/>
    <m/>
    <m/>
    <m/>
    <m/>
    <m/>
    <m/>
    <m/>
    <m/>
    <m/>
    <m/>
    <m/>
    <m/>
    <m/>
    <m/>
    <n v="121"/>
    <s v="线下活动（地产）"/>
    <s v="看房团"/>
    <s v="大巴"/>
    <n v="2167.75"/>
    <d v="2018-07-21T00:00:00"/>
    <d v="2018-07-21T00:00:00"/>
    <s v="北京切吧"/>
    <m/>
    <m/>
    <m/>
  </r>
  <r>
    <x v="310"/>
    <s v="严玲"/>
    <x v="310"/>
    <s v="033676"/>
    <m/>
    <m/>
    <m/>
    <m/>
    <m/>
    <m/>
    <m/>
    <n v="0.17"/>
    <s v="否"/>
    <s v="是"/>
    <n v="5135"/>
    <m/>
    <m/>
    <m/>
    <m/>
    <m/>
    <m/>
    <m/>
    <m/>
    <m/>
    <m/>
    <m/>
    <m/>
    <s v="广告营销服务成本"/>
    <s v="地产销售-华南"/>
    <m/>
    <n v="0.328732088750809"/>
    <n v="125"/>
    <s v="线下活动（地产）"/>
    <s v="意向/渠道客户邀请"/>
    <s v="渠道客户"/>
    <n v="856"/>
    <d v="2018-07-21T00:00:00"/>
    <d v="2018-07-21T00:00:00"/>
    <s v="山西转型综改示范区学府园区云茂广告中心"/>
    <m/>
    <m/>
    <n v="309"/>
  </r>
  <r>
    <x v="310"/>
    <s v="严玲"/>
    <x v="310"/>
    <m/>
    <m/>
    <m/>
    <m/>
    <m/>
    <m/>
    <m/>
    <m/>
    <m/>
    <m/>
    <m/>
    <m/>
    <m/>
    <m/>
    <m/>
    <m/>
    <m/>
    <m/>
    <m/>
    <m/>
    <m/>
    <m/>
    <m/>
    <m/>
    <m/>
    <m/>
    <m/>
    <m/>
    <n v="120"/>
    <s v="线下活动（地产）"/>
    <s v="看房团"/>
    <s v="餐费"/>
    <n v="1900"/>
    <d v="2018-07-21T00:00:00"/>
    <d v="2018-07-21T00:00:00"/>
    <s v="业务凭票报销"/>
    <m/>
    <m/>
    <m/>
  </r>
  <r>
    <x v="310"/>
    <s v="严玲"/>
    <x v="310"/>
    <m/>
    <m/>
    <m/>
    <m/>
    <m/>
    <m/>
    <m/>
    <m/>
    <m/>
    <m/>
    <m/>
    <m/>
    <m/>
    <m/>
    <m/>
    <m/>
    <m/>
    <m/>
    <m/>
    <m/>
    <m/>
    <m/>
    <m/>
    <m/>
    <m/>
    <m/>
    <m/>
    <m/>
    <n v="121"/>
    <s v="线下活动（地产）"/>
    <s v="看房团"/>
    <s v="大巴"/>
    <n v="2070"/>
    <d v="2018-07-21T00:00:00"/>
    <d v="2018-07-21T00:00:00"/>
    <s v="北京切吧"/>
    <m/>
    <m/>
    <m/>
  </r>
  <r>
    <x v="311"/>
    <s v="严玲"/>
    <x v="311"/>
    <s v="033926"/>
    <m/>
    <m/>
    <m/>
    <m/>
    <m/>
    <m/>
    <m/>
    <n v="0.17"/>
    <s v="否"/>
    <s v="是"/>
    <n v="26082.5"/>
    <m/>
    <m/>
    <m/>
    <m/>
    <m/>
    <m/>
    <m/>
    <m/>
    <m/>
    <m/>
    <m/>
    <m/>
    <s v="广告营销服务成本"/>
    <s v="地产销售-华南"/>
    <m/>
    <n v="0.27908925493333336"/>
    <n v="99"/>
    <s v="线下活动（地产）"/>
    <s v="案场活动"/>
    <s v="咖啡品鉴"/>
    <n v="3700"/>
    <d v="2018-07-28T00:00:00"/>
    <d v="2018-07-28T00:00:00"/>
    <s v="广州百诺品牌策划有限公司"/>
    <m/>
    <m/>
    <n v="4624.8500000000022"/>
  </r>
  <r>
    <x v="311"/>
    <s v="严玲"/>
    <x v="311"/>
    <m/>
    <m/>
    <m/>
    <m/>
    <m/>
    <m/>
    <m/>
    <m/>
    <m/>
    <m/>
    <m/>
    <m/>
    <m/>
    <m/>
    <m/>
    <m/>
    <m/>
    <m/>
    <m/>
    <m/>
    <m/>
    <m/>
    <m/>
    <m/>
    <s v="广告营销服务成本"/>
    <s v="地产销售-华南"/>
    <m/>
    <n v="0.27908925493333336"/>
    <n v="126"/>
    <s v="线下活动（地产）"/>
    <s v="意向/渠道客户邀请"/>
    <s v="意向客户"/>
    <n v="1391"/>
    <d v="2018-07-28T00:00:00"/>
    <d v="2018-07-28T00:00:00"/>
    <s v="山西转型综改示范区学府园区云茂广告中心"/>
    <m/>
    <m/>
    <m/>
  </r>
  <r>
    <x v="311"/>
    <s v="严玲"/>
    <x v="311"/>
    <m/>
    <m/>
    <m/>
    <m/>
    <m/>
    <m/>
    <m/>
    <m/>
    <m/>
    <m/>
    <m/>
    <m/>
    <m/>
    <m/>
    <m/>
    <m/>
    <m/>
    <m/>
    <m/>
    <m/>
    <m/>
    <m/>
    <m/>
    <m/>
    <m/>
    <m/>
    <m/>
    <m/>
    <n v="101"/>
    <s v="线下活动（地产）"/>
    <s v="案场活动"/>
    <s v="绿植花艺"/>
    <n v="10000"/>
    <d v="2018-08-18T00:00:00"/>
    <d v="2018-08-18T00:00:00"/>
    <s v="广州苏丽思花艺设计有限公司"/>
    <m/>
    <m/>
    <m/>
  </r>
  <r>
    <x v="311"/>
    <s v="严玲"/>
    <x v="311"/>
    <m/>
    <m/>
    <m/>
    <m/>
    <m/>
    <m/>
    <m/>
    <m/>
    <m/>
    <m/>
    <m/>
    <m/>
    <m/>
    <m/>
    <m/>
    <m/>
    <m/>
    <m/>
    <m/>
    <m/>
    <m/>
    <m/>
    <m/>
    <m/>
    <m/>
    <m/>
    <m/>
    <m/>
    <n v="126"/>
    <s v="线下活动（地产）"/>
    <s v="意向/渠道客户邀请"/>
    <s v="意向客户"/>
    <n v="486.85"/>
    <d v="2018-08-18T00:00:00"/>
    <d v="2018-08-18T00:00:00"/>
    <s v="山西转型综改示范区学府园区云茂广告中心"/>
    <m/>
    <m/>
    <m/>
  </r>
  <r>
    <x v="311"/>
    <s v="严玲"/>
    <x v="311"/>
    <m/>
    <m/>
    <m/>
    <m/>
    <m/>
    <m/>
    <m/>
    <m/>
    <m/>
    <m/>
    <m/>
    <m/>
    <m/>
    <m/>
    <m/>
    <m/>
    <m/>
    <m/>
    <m/>
    <m/>
    <m/>
    <m/>
    <m/>
    <m/>
    <m/>
    <m/>
    <m/>
    <m/>
    <n v="98"/>
    <s v="线下活动（地产）"/>
    <s v="案场活动"/>
    <s v="精致生活体验系列"/>
    <n v="5462.5"/>
    <d v="2018-08-11T00:00:00"/>
    <d v="2018-08-11T00:00:00"/>
    <s v="北京切吧"/>
    <m/>
    <s v="手工皮具"/>
    <m/>
  </r>
  <r>
    <x v="311"/>
    <s v="严玲"/>
    <x v="311"/>
    <m/>
    <m/>
    <m/>
    <m/>
    <m/>
    <m/>
    <m/>
    <m/>
    <m/>
    <m/>
    <m/>
    <m/>
    <m/>
    <m/>
    <m/>
    <m/>
    <m/>
    <m/>
    <m/>
    <m/>
    <m/>
    <m/>
    <m/>
    <m/>
    <m/>
    <m/>
    <m/>
    <m/>
    <n v="126"/>
    <s v="线下活动（地产）"/>
    <s v="意向/渠道客户邀请"/>
    <s v="意向客户"/>
    <n v="417.3"/>
    <d v="2018-08-11T00:00:00"/>
    <d v="2018-08-11T00:00:00"/>
    <s v="山西转型综改示范区学府园区云茂广告中心"/>
    <m/>
    <m/>
    <m/>
  </r>
  <r>
    <x v="312"/>
    <s v="严玲"/>
    <x v="312"/>
    <s v="033873"/>
    <m/>
    <m/>
    <m/>
    <m/>
    <m/>
    <m/>
    <m/>
    <n v="0.2"/>
    <s v="否"/>
    <s v="是"/>
    <n v="28827"/>
    <m/>
    <m/>
    <m/>
    <m/>
    <m/>
    <m/>
    <m/>
    <m/>
    <m/>
    <m/>
    <m/>
    <m/>
    <s v="广告营销服务成本"/>
    <s v="地产销售-华南"/>
    <m/>
    <n v="0.31901264869603335"/>
    <n v="121"/>
    <s v="线下活动（地产）"/>
    <s v="看房团"/>
    <s v="大巴"/>
    <n v="1380"/>
    <d v="2018-07-28T00:00:00"/>
    <d v="2018-07-28T00:00:00"/>
    <s v="北京切吧"/>
    <m/>
    <m/>
    <n v="6161.7000000000007"/>
  </r>
  <r>
    <x v="312"/>
    <s v="严玲"/>
    <x v="312"/>
    <m/>
    <m/>
    <m/>
    <m/>
    <m/>
    <m/>
    <m/>
    <m/>
    <m/>
    <m/>
    <m/>
    <m/>
    <m/>
    <m/>
    <m/>
    <m/>
    <m/>
    <m/>
    <m/>
    <m/>
    <m/>
    <m/>
    <m/>
    <m/>
    <m/>
    <m/>
    <m/>
    <m/>
    <n v="126"/>
    <s v="线下活动（地产）"/>
    <s v="意向/渠道客户邀请"/>
    <s v="意向客户"/>
    <n v="513.6"/>
    <d v="2018-07-28T00:00:00"/>
    <d v="2018-07-28T00:00:00"/>
    <s v="山西转型综改示范区学府园区云茂广告中心"/>
    <m/>
    <m/>
    <m/>
  </r>
  <r>
    <x v="312"/>
    <s v="严玲"/>
    <x v="312"/>
    <m/>
    <m/>
    <m/>
    <m/>
    <m/>
    <m/>
    <m/>
    <m/>
    <m/>
    <m/>
    <m/>
    <m/>
    <m/>
    <m/>
    <m/>
    <m/>
    <m/>
    <m/>
    <m/>
    <m/>
    <m/>
    <m/>
    <m/>
    <m/>
    <m/>
    <m/>
    <m/>
    <m/>
    <n v="120"/>
    <s v="线下活动（地产）"/>
    <s v="看房团"/>
    <s v="餐费"/>
    <n v="435"/>
    <d v="2018-07-28T00:00:00"/>
    <d v="2018-07-28T00:00:00"/>
    <s v="业务凭票报销"/>
    <m/>
    <m/>
    <m/>
  </r>
  <r>
    <x v="312"/>
    <s v="严玲"/>
    <x v="312"/>
    <m/>
    <m/>
    <m/>
    <m/>
    <m/>
    <m/>
    <m/>
    <m/>
    <m/>
    <m/>
    <m/>
    <m/>
    <m/>
    <m/>
    <m/>
    <m/>
    <m/>
    <m/>
    <m/>
    <m/>
    <m/>
    <m/>
    <m/>
    <m/>
    <m/>
    <m/>
    <m/>
    <m/>
    <n v="121"/>
    <s v="线下活动（地产）"/>
    <s v="看房团"/>
    <s v="大巴"/>
    <n v="571.54999999999995"/>
    <d v="2018-08-18T00:00:00"/>
    <d v="2018-08-18T00:00:00"/>
    <s v="北京切吧"/>
    <m/>
    <m/>
    <m/>
  </r>
  <r>
    <x v="312"/>
    <s v="严玲"/>
    <x v="312"/>
    <m/>
    <m/>
    <m/>
    <m/>
    <m/>
    <m/>
    <m/>
    <m/>
    <m/>
    <m/>
    <m/>
    <m/>
    <m/>
    <m/>
    <m/>
    <m/>
    <m/>
    <m/>
    <m/>
    <m/>
    <m/>
    <m/>
    <m/>
    <m/>
    <m/>
    <m/>
    <m/>
    <m/>
    <n v="120"/>
    <s v="线下活动（地产）"/>
    <s v="看房团"/>
    <s v="餐费"/>
    <n v="115"/>
    <d v="2018-08-18T00:00:00"/>
    <d v="2018-08-18T00:00:00"/>
    <s v="业务凭票报销"/>
    <m/>
    <m/>
    <m/>
  </r>
  <r>
    <x v="312"/>
    <s v="严玲"/>
    <x v="312"/>
    <m/>
    <m/>
    <m/>
    <m/>
    <m/>
    <m/>
    <m/>
    <m/>
    <m/>
    <s v="否"/>
    <s v="是"/>
    <m/>
    <m/>
    <m/>
    <m/>
    <m/>
    <m/>
    <m/>
    <m/>
    <m/>
    <m/>
    <m/>
    <m/>
    <m/>
    <s v="广告营销服务成本"/>
    <s v="地产销售-华南"/>
    <m/>
    <m/>
    <n v="121"/>
    <s v="线下活动（地产）"/>
    <s v="看房团"/>
    <s v="大巴"/>
    <n v="1277.6499999999999"/>
    <d v="2018-09-15T00:00:00"/>
    <d v="2018-09-15T00:00:00"/>
    <s v="北京切吧"/>
    <m/>
    <m/>
    <m/>
  </r>
  <r>
    <x v="312"/>
    <s v="严玲"/>
    <x v="312"/>
    <m/>
    <m/>
    <m/>
    <m/>
    <m/>
    <m/>
    <m/>
    <m/>
    <m/>
    <m/>
    <m/>
    <m/>
    <m/>
    <m/>
    <m/>
    <m/>
    <m/>
    <m/>
    <m/>
    <m/>
    <m/>
    <m/>
    <m/>
    <m/>
    <m/>
    <m/>
    <m/>
    <m/>
    <n v="126"/>
    <s v="线下活动（地产）"/>
    <s v="意向/渠道客户邀请"/>
    <s v="意向客户"/>
    <n v="1391"/>
    <d v="2018-09-15T00:00:00"/>
    <d v="2018-09-15T00:00:00"/>
    <s v="山西转型综改示范区学府园区云茂广告中心"/>
    <m/>
    <m/>
    <m/>
  </r>
  <r>
    <x v="312"/>
    <s v="严玲"/>
    <x v="312"/>
    <m/>
    <m/>
    <m/>
    <m/>
    <m/>
    <m/>
    <m/>
    <m/>
    <m/>
    <s v="否"/>
    <s v="是"/>
    <m/>
    <m/>
    <m/>
    <m/>
    <m/>
    <m/>
    <m/>
    <m/>
    <m/>
    <m/>
    <m/>
    <m/>
    <m/>
    <s v="广告营销服务成本"/>
    <s v="地产销售-华南"/>
    <m/>
    <m/>
    <n v="21"/>
    <s v="明星/嘉宾邀请"/>
    <s v="嘉宾邀请"/>
    <m/>
    <n v="6899.9999999999991"/>
    <d v="2018-10-03T00:00:00"/>
    <d v="2018-10-03T00:00:00"/>
    <s v="北京切吧"/>
    <m/>
    <m/>
    <m/>
  </r>
  <r>
    <x v="312"/>
    <s v="严玲"/>
    <x v="312"/>
    <m/>
    <m/>
    <m/>
    <m/>
    <m/>
    <m/>
    <m/>
    <m/>
    <m/>
    <m/>
    <m/>
    <m/>
    <m/>
    <m/>
    <m/>
    <m/>
    <m/>
    <m/>
    <m/>
    <m/>
    <m/>
    <m/>
    <m/>
    <m/>
    <m/>
    <m/>
    <m/>
    <m/>
    <n v="98"/>
    <s v="线下活动（地产）"/>
    <s v="案场活动"/>
    <s v="精致生活体验系列"/>
    <n v="6000"/>
    <d v="2018-10-03T00:00:00"/>
    <d v="2018-10-03T00:00:00"/>
    <s v="北京切吧"/>
    <m/>
    <s v="养生煲汤"/>
    <m/>
  </r>
  <r>
    <x v="312"/>
    <s v="严玲"/>
    <x v="312"/>
    <m/>
    <m/>
    <m/>
    <m/>
    <m/>
    <m/>
    <m/>
    <m/>
    <m/>
    <m/>
    <m/>
    <m/>
    <m/>
    <m/>
    <m/>
    <m/>
    <m/>
    <m/>
    <m/>
    <m/>
    <m/>
    <m/>
    <m/>
    <m/>
    <m/>
    <m/>
    <m/>
    <m/>
    <n v="121"/>
    <s v="线下活动（地产）"/>
    <s v="看房团"/>
    <s v="大巴"/>
    <n v="1299.5"/>
    <d v="2018-10-03T00:00:00"/>
    <d v="2018-10-03T00:00:00"/>
    <s v="北京切吧"/>
    <m/>
    <m/>
    <m/>
  </r>
  <r>
    <x v="312"/>
    <s v="严玲"/>
    <x v="312"/>
    <m/>
    <m/>
    <m/>
    <m/>
    <m/>
    <m/>
    <m/>
    <m/>
    <m/>
    <m/>
    <m/>
    <m/>
    <m/>
    <m/>
    <m/>
    <m/>
    <m/>
    <m/>
    <m/>
    <m/>
    <m/>
    <m/>
    <m/>
    <m/>
    <m/>
    <m/>
    <m/>
    <m/>
    <n v="126"/>
    <s v="线下活动（地产）"/>
    <s v="意向/渠道客户邀请"/>
    <s v="意向客户"/>
    <n v="2782"/>
    <d v="2018-10-03T00:00:00"/>
    <d v="2018-10-03T00:00:00"/>
    <s v="山西转型综改示范区学府园区云茂广告中心"/>
    <m/>
    <m/>
    <m/>
  </r>
  <r>
    <x v="313"/>
    <s v="郭西哲"/>
    <x v="313"/>
    <s v="031388"/>
    <m/>
    <m/>
    <m/>
    <m/>
    <m/>
    <m/>
    <m/>
    <n v="0.18"/>
    <s v="否"/>
    <s v="是"/>
    <n v="63360.000000000007"/>
    <m/>
    <m/>
    <m/>
    <m/>
    <m/>
    <m/>
    <m/>
    <m/>
    <m/>
    <m/>
    <m/>
    <m/>
    <s v="广告营销服务成本"/>
    <s v="地产销售-华北"/>
    <m/>
    <n v="0.38584828823350559"/>
    <n v="75"/>
    <s v="线上传播（地产）"/>
    <s v="微信推送"/>
    <m/>
    <n v="66240"/>
    <d v="2018-01-01T00:00:00"/>
    <d v="2018-01-31T00:00:00"/>
    <s v="北京切吧"/>
    <m/>
    <m/>
    <n v="-2879.9999999999927"/>
  </r>
  <r>
    <x v="314"/>
    <s v="郭西哲"/>
    <x v="314"/>
    <s v="032578"/>
    <m/>
    <m/>
    <m/>
    <m/>
    <m/>
    <m/>
    <m/>
    <n v="0.18"/>
    <s v="否"/>
    <s v="是"/>
    <n v="30359.999999999996"/>
    <m/>
    <m/>
    <m/>
    <m/>
    <m/>
    <m/>
    <m/>
    <m/>
    <m/>
    <m/>
    <m/>
    <m/>
    <s v="广告营销服务成本"/>
    <s v="地产销售-华北"/>
    <m/>
    <n v="0.39832564451313751"/>
    <n v="75"/>
    <s v="线上传播（地产）"/>
    <s v="微信推送"/>
    <m/>
    <n v="30359.999999999996"/>
    <d v="2018-04-01T00:00:00"/>
    <d v="2018-04-01T00:00:00"/>
    <s v="北京切吧"/>
    <m/>
    <m/>
    <n v="0"/>
  </r>
  <r>
    <x v="315"/>
    <s v="严玲"/>
    <x v="315"/>
    <s v="032962"/>
    <m/>
    <m/>
    <m/>
    <m/>
    <m/>
    <m/>
    <m/>
    <n v="0.12"/>
    <s v="否"/>
    <s v="是"/>
    <n v="7630.8"/>
    <m/>
    <m/>
    <m/>
    <m/>
    <m/>
    <m/>
    <m/>
    <m/>
    <m/>
    <m/>
    <m/>
    <m/>
    <s v="广告营销服务成本"/>
    <s v="地产销售-华南"/>
    <m/>
    <n v="0.12317620266666671"/>
    <n v="110"/>
    <s v="线下活动（地产）"/>
    <s v="进驻餐点"/>
    <s v="下午茶"/>
    <n v="1725"/>
    <d v="2018-08-07T00:00:00"/>
    <d v="2018-08-07T00:00:00"/>
    <s v="北京切吧"/>
    <m/>
    <m/>
    <n v="305.13749999999982"/>
  </r>
  <r>
    <x v="315"/>
    <s v="严玲"/>
    <x v="315"/>
    <m/>
    <m/>
    <m/>
    <m/>
    <m/>
    <m/>
    <m/>
    <m/>
    <m/>
    <m/>
    <m/>
    <m/>
    <m/>
    <m/>
    <m/>
    <m/>
    <m/>
    <m/>
    <m/>
    <m/>
    <m/>
    <m/>
    <m/>
    <m/>
    <m/>
    <m/>
    <m/>
    <m/>
    <n v="113"/>
    <s v="线下活动（地产）"/>
    <s v="进驻费"/>
    <s v="企业"/>
    <n v="535"/>
    <d v="2018-08-07T00:00:00"/>
    <d v="2018-08-07T00:00:00"/>
    <s v="山西转型综改示范区学府园区云茂广告中心"/>
    <m/>
    <m/>
    <m/>
  </r>
  <r>
    <x v="315"/>
    <s v="严玲"/>
    <x v="315"/>
    <m/>
    <m/>
    <m/>
    <m/>
    <m/>
    <m/>
    <m/>
    <m/>
    <m/>
    <m/>
    <m/>
    <m/>
    <m/>
    <m/>
    <m/>
    <m/>
    <m/>
    <m/>
    <m/>
    <m/>
    <m/>
    <m/>
    <m/>
    <m/>
    <m/>
    <m/>
    <m/>
    <m/>
    <n v="59"/>
    <s v="商品采购"/>
    <s v="礼品"/>
    <s v="严选礼品"/>
    <n v="239.66249999999999"/>
    <d v="2018-08-07T00:00:00"/>
    <d v="2018-08-07T00:00:00"/>
    <s v="严选凭票报销"/>
    <m/>
    <m/>
    <m/>
  </r>
  <r>
    <x v="315"/>
    <s v="严玲"/>
    <x v="315"/>
    <m/>
    <m/>
    <m/>
    <m/>
    <m/>
    <m/>
    <m/>
    <m/>
    <m/>
    <m/>
    <m/>
    <m/>
    <m/>
    <m/>
    <m/>
    <m/>
    <m/>
    <m/>
    <m/>
    <m/>
    <m/>
    <m/>
    <m/>
    <m/>
    <m/>
    <m/>
    <m/>
    <m/>
    <n v="125"/>
    <s v="线下活动（地产）"/>
    <s v="意向/渠道客户邀请"/>
    <s v="渠道客户"/>
    <n v="856"/>
    <d v="2018-07-28T00:00:00"/>
    <d v="2018-07-28T00:00:00"/>
    <s v="山西转型综改示范区学府园区云茂广告中心"/>
    <m/>
    <m/>
    <m/>
  </r>
  <r>
    <x v="315"/>
    <s v="严玲"/>
    <x v="315"/>
    <m/>
    <m/>
    <m/>
    <m/>
    <m/>
    <m/>
    <m/>
    <m/>
    <m/>
    <m/>
    <m/>
    <m/>
    <m/>
    <m/>
    <m/>
    <m/>
    <m/>
    <m/>
    <m/>
    <m/>
    <m/>
    <m/>
    <m/>
    <m/>
    <m/>
    <m/>
    <m/>
    <m/>
    <n v="120"/>
    <s v="线下活动（地产）"/>
    <s v="看房团"/>
    <s v="餐费"/>
    <n v="1900"/>
    <d v="2018-07-28T00:00:00"/>
    <d v="2018-07-28T00:00:00"/>
    <s v="业务凭票报销"/>
    <m/>
    <m/>
    <m/>
  </r>
  <r>
    <x v="315"/>
    <s v="严玲"/>
    <x v="315"/>
    <m/>
    <m/>
    <m/>
    <m/>
    <m/>
    <m/>
    <m/>
    <m/>
    <m/>
    <m/>
    <m/>
    <m/>
    <m/>
    <m/>
    <m/>
    <m/>
    <m/>
    <m/>
    <m/>
    <m/>
    <m/>
    <m/>
    <m/>
    <m/>
    <m/>
    <m/>
    <m/>
    <m/>
    <n v="121"/>
    <s v="线下活动（地产）"/>
    <s v="看房团"/>
    <s v="大巴"/>
    <n v="2070"/>
    <d v="2018-07-28T00:00:00"/>
    <d v="2018-07-28T00:00:00"/>
    <s v="北京切吧"/>
    <m/>
    <m/>
    <m/>
  </r>
  <r>
    <x v="316"/>
    <s v="严玲"/>
    <x v="316"/>
    <s v="033647"/>
    <m/>
    <m/>
    <m/>
    <m/>
    <m/>
    <m/>
    <m/>
    <n v="0.17"/>
    <s v="否"/>
    <s v="是"/>
    <n v="20379.5"/>
    <m/>
    <m/>
    <m/>
    <m/>
    <m/>
    <m/>
    <m/>
    <m/>
    <m/>
    <m/>
    <m/>
    <m/>
    <s v="广告营销服务成本"/>
    <s v="地产销售-华南"/>
    <m/>
    <n v="0.39668209333333332"/>
    <n v="98"/>
    <s v="线下活动（地产）"/>
    <s v="案场活动"/>
    <s v="精致生活体验系列"/>
    <n v="6899.9999999999991"/>
    <d v="2018-08-05T00:00:00"/>
    <d v="2018-08-05T00:00:00"/>
    <s v="北京切吧"/>
    <m/>
    <s v="燕窝分享"/>
    <n v="369.34999999999854"/>
  </r>
  <r>
    <x v="316"/>
    <s v="严玲"/>
    <x v="316"/>
    <m/>
    <m/>
    <m/>
    <m/>
    <m/>
    <m/>
    <m/>
    <m/>
    <m/>
    <m/>
    <m/>
    <m/>
    <m/>
    <m/>
    <m/>
    <m/>
    <m/>
    <m/>
    <m/>
    <m/>
    <m/>
    <m/>
    <m/>
    <m/>
    <m/>
    <m/>
    <m/>
    <m/>
    <n v="98"/>
    <s v="线下活动（地产）"/>
    <s v="案场活动"/>
    <s v="精致生活体验系列"/>
    <n v="9482"/>
    <d v="2018-08-05T00:00:00"/>
    <d v="2018-08-05T00:00:00"/>
    <s v="广州迪派文化传播有限公司"/>
    <m/>
    <s v="燕窝分享"/>
    <m/>
  </r>
  <r>
    <x v="316"/>
    <s v="严玲"/>
    <x v="316"/>
    <m/>
    <m/>
    <m/>
    <m/>
    <m/>
    <m/>
    <m/>
    <m/>
    <m/>
    <m/>
    <m/>
    <m/>
    <m/>
    <m/>
    <m/>
    <m/>
    <m/>
    <m/>
    <m/>
    <m/>
    <m/>
    <m/>
    <m/>
    <m/>
    <m/>
    <m/>
    <m/>
    <m/>
    <n v="121"/>
    <s v="线下活动（地产）"/>
    <s v="看房团"/>
    <s v="大巴"/>
    <n v="1381.15"/>
    <d v="2018-08-05T00:00:00"/>
    <d v="2018-08-05T00:00:00"/>
    <s v="北京切吧"/>
    <m/>
    <m/>
    <m/>
  </r>
  <r>
    <x v="316"/>
    <s v="严玲"/>
    <x v="316"/>
    <m/>
    <m/>
    <m/>
    <m/>
    <m/>
    <m/>
    <m/>
    <m/>
    <m/>
    <m/>
    <m/>
    <m/>
    <m/>
    <m/>
    <m/>
    <m/>
    <m/>
    <m/>
    <m/>
    <m/>
    <m/>
    <m/>
    <m/>
    <m/>
    <m/>
    <m/>
    <m/>
    <m/>
    <n v="126"/>
    <s v="线下活动（地产）"/>
    <s v="意向/渠道客户邀请"/>
    <s v="意向客户"/>
    <n v="2247"/>
    <d v="2018-08-05T00:00:00"/>
    <d v="2018-08-05T00:00:00"/>
    <s v="山西转型综改示范区学府园区云茂广告中心"/>
    <m/>
    <m/>
    <m/>
  </r>
  <r>
    <x v="317"/>
    <s v="严玲"/>
    <x v="317"/>
    <s v="034196"/>
    <m/>
    <m/>
    <m/>
    <m/>
    <m/>
    <m/>
    <m/>
    <n v="0.2"/>
    <s v="否"/>
    <s v="是"/>
    <n v="605921"/>
    <m/>
    <m/>
    <m/>
    <m/>
    <m/>
    <m/>
    <m/>
    <m/>
    <m/>
    <m/>
    <m/>
    <m/>
    <s v="广告营销服务成本"/>
    <s v="地产销售-华南"/>
    <m/>
    <n v="0.73249864066666659"/>
    <n v="97"/>
    <s v="线下活动（地产）"/>
    <s v="案场活动"/>
    <s v="户外运动"/>
    <n v="605921"/>
    <d v="2018-09-15T00:00:00"/>
    <d v="2018-09-15T00:00:00"/>
    <s v="鹰游体育发展有限公司"/>
    <m/>
    <m/>
    <n v="0"/>
  </r>
  <r>
    <x v="318"/>
    <s v="严玲"/>
    <x v="318"/>
    <s v="034111"/>
    <m/>
    <m/>
    <m/>
    <m/>
    <m/>
    <m/>
    <m/>
    <n v="0.12"/>
    <s v="否"/>
    <s v="是"/>
    <n v="44818.75"/>
    <m/>
    <m/>
    <m/>
    <m/>
    <m/>
    <m/>
    <m/>
    <m/>
    <m/>
    <m/>
    <m/>
    <m/>
    <s v="广告营销服务成本"/>
    <s v="地产销售-华南"/>
    <m/>
    <n v="0.25797519195151514"/>
    <n v="60"/>
    <s v="商品采购"/>
    <s v="礼品"/>
    <s v="其他礼品"/>
    <n v="33637.5"/>
    <d v="2018-08-01T00:00:00"/>
    <d v="2018-08-01T00:00:00"/>
    <s v="北京切吧"/>
    <m/>
    <m/>
    <n v="11181.25"/>
  </r>
  <r>
    <x v="319"/>
    <s v="严玲"/>
    <x v="319"/>
    <s v="033897"/>
    <m/>
    <m/>
    <m/>
    <m/>
    <m/>
    <m/>
    <m/>
    <n v="0.2"/>
    <s v="否"/>
    <s v="是"/>
    <n v="10004.999999999998"/>
    <m/>
    <m/>
    <m/>
    <m/>
    <m/>
    <m/>
    <m/>
    <m/>
    <m/>
    <m/>
    <m/>
    <m/>
    <s v="广告营销服务成本"/>
    <s v="地产销售-华南"/>
    <m/>
    <n v="0.26041559279999993"/>
    <n v="105"/>
    <s v="线下活动（地产）"/>
    <s v="案场活动"/>
    <s v="艺术活动"/>
    <n v="8049.9999999999991"/>
    <d v="2018-08-06T00:00:00"/>
    <d v="2018-08-12T00:00:00"/>
    <s v="北京切吧"/>
    <m/>
    <m/>
    <n v="710.69999999999891"/>
  </r>
  <r>
    <x v="319"/>
    <s v="严玲"/>
    <x v="319"/>
    <m/>
    <m/>
    <m/>
    <m/>
    <m/>
    <m/>
    <m/>
    <m/>
    <m/>
    <m/>
    <m/>
    <m/>
    <m/>
    <m/>
    <m/>
    <m/>
    <m/>
    <m/>
    <m/>
    <m/>
    <m/>
    <m/>
    <m/>
    <m/>
    <m/>
    <m/>
    <m/>
    <m/>
    <n v="60"/>
    <s v="商品采购"/>
    <s v="礼品"/>
    <s v="其他礼品"/>
    <n v="1244.3"/>
    <d v="2018-08-01T00:00:00"/>
    <d v="2018-08-01T00:00:00"/>
    <s v="北京切吧"/>
    <m/>
    <m/>
    <m/>
  </r>
  <r>
    <x v="320"/>
    <s v="严玲"/>
    <x v="320"/>
    <s v="034170"/>
    <m/>
    <m/>
    <m/>
    <m/>
    <m/>
    <m/>
    <m/>
    <n v="0.17"/>
    <s v="否"/>
    <s v="是"/>
    <n v="54495.05"/>
    <m/>
    <m/>
    <m/>
    <m/>
    <m/>
    <m/>
    <m/>
    <m/>
    <m/>
    <m/>
    <m/>
    <m/>
    <s v="广告营销服务成本"/>
    <s v="地产销售-华南"/>
    <m/>
    <n v="0.36616461179487181"/>
    <n v="10"/>
    <s v="户外投放（地产）"/>
    <s v="LED投放"/>
    <m/>
    <n v="18800"/>
    <d v="2018-08-09T00:00:00"/>
    <d v="2018-08-15T00:00:00"/>
    <s v="广东北投广告有限公司"/>
    <m/>
    <m/>
    <n v="35695.050000000003"/>
  </r>
  <r>
    <x v="321"/>
    <s v="严玲"/>
    <x v="321"/>
    <s v="033908"/>
    <m/>
    <m/>
    <m/>
    <m/>
    <m/>
    <m/>
    <m/>
    <n v="0.17"/>
    <s v="否"/>
    <s v="是"/>
    <n v="22187"/>
    <m/>
    <m/>
    <m/>
    <m/>
    <m/>
    <m/>
    <m/>
    <m/>
    <m/>
    <m/>
    <m/>
    <m/>
    <s v="广告营销服务成本"/>
    <s v="地产销售-华南"/>
    <m/>
    <n v="0.34781849600000003"/>
    <n v="104"/>
    <s v="线下活动（地产）"/>
    <s v="案场活动"/>
    <s v="味央私宴"/>
    <n v="10230"/>
    <d v="2018-08-17T00:00:00"/>
    <d v="2018-08-17T00:00:00"/>
    <s v="广州迪派文化传播有限公司"/>
    <m/>
    <m/>
    <n v="578"/>
  </r>
  <r>
    <x v="321"/>
    <s v="严玲"/>
    <x v="321"/>
    <m/>
    <m/>
    <m/>
    <m/>
    <m/>
    <m/>
    <m/>
    <m/>
    <m/>
    <m/>
    <m/>
    <m/>
    <m/>
    <m/>
    <m/>
    <m/>
    <m/>
    <m/>
    <m/>
    <m/>
    <m/>
    <m/>
    <m/>
    <m/>
    <m/>
    <m/>
    <m/>
    <m/>
    <n v="104"/>
    <s v="线下活动（地产）"/>
    <s v="案场活动"/>
    <s v="味央私宴"/>
    <n v="2000"/>
    <d v="2018-08-01T00:00:00"/>
    <d v="2018-08-01T00:00:00"/>
    <s v="未央凭票报销"/>
    <m/>
    <m/>
    <m/>
  </r>
  <r>
    <x v="321"/>
    <s v="严玲"/>
    <x v="321"/>
    <m/>
    <m/>
    <m/>
    <m/>
    <m/>
    <m/>
    <m/>
    <m/>
    <m/>
    <m/>
    <m/>
    <m/>
    <m/>
    <m/>
    <m/>
    <m/>
    <m/>
    <m/>
    <m/>
    <m/>
    <m/>
    <m/>
    <m/>
    <m/>
    <m/>
    <m/>
    <m/>
    <m/>
    <n v="59"/>
    <s v="商品采购"/>
    <s v="礼品"/>
    <s v="严选礼品"/>
    <n v="446"/>
    <d v="2018-08-01T00:00:00"/>
    <d v="2018-08-01T00:00:00"/>
    <s v="严选凭票报销"/>
    <m/>
    <m/>
    <m/>
  </r>
  <r>
    <x v="321"/>
    <s v="严玲"/>
    <x v="321"/>
    <m/>
    <m/>
    <m/>
    <m/>
    <m/>
    <m/>
    <m/>
    <m/>
    <m/>
    <m/>
    <m/>
    <m/>
    <m/>
    <m/>
    <m/>
    <m/>
    <m/>
    <m/>
    <m/>
    <m/>
    <m/>
    <m/>
    <m/>
    <m/>
    <m/>
    <m/>
    <m/>
    <m/>
    <n v="125"/>
    <s v="线下活动（地产）"/>
    <s v="意向/渠道客户邀请"/>
    <s v="渠道客户"/>
    <n v="642"/>
    <d v="2018-08-17T00:00:00"/>
    <d v="2018-08-17T00:00:00"/>
    <s v="山西转型综改示范区学府园区云茂广告中心"/>
    <m/>
    <m/>
    <m/>
  </r>
  <r>
    <x v="321"/>
    <s v="严玲"/>
    <x v="321"/>
    <m/>
    <m/>
    <m/>
    <m/>
    <m/>
    <m/>
    <m/>
    <m/>
    <m/>
    <m/>
    <m/>
    <m/>
    <m/>
    <m/>
    <m/>
    <m/>
    <m/>
    <m/>
    <m/>
    <m/>
    <m/>
    <m/>
    <m/>
    <m/>
    <m/>
    <m/>
    <m/>
    <m/>
    <n v="113"/>
    <s v="线下活动（地产）"/>
    <s v="进驻费"/>
    <s v="企业"/>
    <n v="321"/>
    <d v="2018-08-08T00:00:00"/>
    <d v="2018-08-08T00:00:00"/>
    <s v="山西转型综改示范区学府园区云茂广告中心"/>
    <m/>
    <m/>
    <m/>
  </r>
  <r>
    <x v="321"/>
    <s v="严玲"/>
    <x v="321"/>
    <m/>
    <m/>
    <m/>
    <m/>
    <m/>
    <m/>
    <m/>
    <m/>
    <m/>
    <m/>
    <m/>
    <m/>
    <m/>
    <m/>
    <m/>
    <m/>
    <m/>
    <m/>
    <m/>
    <m/>
    <m/>
    <m/>
    <m/>
    <m/>
    <m/>
    <m/>
    <m/>
    <m/>
    <n v="104"/>
    <s v="线下活动（地产）"/>
    <s v="案场活动"/>
    <s v="味央私宴"/>
    <n v="2300"/>
    <d v="2018-08-08T00:00:00"/>
    <d v="2018-08-08T00:00:00"/>
    <s v="北京切吧"/>
    <m/>
    <m/>
    <m/>
  </r>
  <r>
    <x v="321"/>
    <s v="严玲"/>
    <x v="321"/>
    <m/>
    <m/>
    <m/>
    <m/>
    <m/>
    <m/>
    <m/>
    <m/>
    <m/>
    <m/>
    <m/>
    <m/>
    <m/>
    <m/>
    <m/>
    <m/>
    <m/>
    <m/>
    <m/>
    <m/>
    <m/>
    <m/>
    <m/>
    <m/>
    <m/>
    <m/>
    <m/>
    <m/>
    <n v="113"/>
    <s v="线下活动（地产）"/>
    <s v="进驻费"/>
    <s v="企业"/>
    <n v="1070"/>
    <d v="2018-08-17T00:00:00"/>
    <d v="2018-08-17T00:00:00"/>
    <s v="山西转型综改示范区学府园区云茂广告中心"/>
    <m/>
    <m/>
    <m/>
  </r>
  <r>
    <x v="321"/>
    <s v="严玲"/>
    <x v="321"/>
    <m/>
    <m/>
    <m/>
    <m/>
    <m/>
    <m/>
    <m/>
    <m/>
    <m/>
    <m/>
    <m/>
    <m/>
    <m/>
    <m/>
    <m/>
    <m/>
    <m/>
    <m/>
    <m/>
    <m/>
    <m/>
    <m/>
    <m/>
    <m/>
    <m/>
    <m/>
    <m/>
    <m/>
    <n v="104"/>
    <s v="线下活动（地产）"/>
    <s v="案场活动"/>
    <s v="味央私宴"/>
    <n v="4600"/>
    <d v="2018-08-17T00:00:00"/>
    <d v="2018-08-17T00:00:00"/>
    <s v="北京切吧"/>
    <m/>
    <m/>
    <m/>
  </r>
  <r>
    <x v="322"/>
    <s v="严玲"/>
    <x v="322"/>
    <s v="033914、033909"/>
    <m/>
    <m/>
    <m/>
    <m/>
    <m/>
    <m/>
    <m/>
    <n v="0.17"/>
    <s v="否"/>
    <s v="是"/>
    <n v="24215"/>
    <m/>
    <m/>
    <m/>
    <m/>
    <m/>
    <m/>
    <m/>
    <m/>
    <m/>
    <m/>
    <m/>
    <m/>
    <s v="广告营销服务成本"/>
    <s v="地产销售-华南"/>
    <m/>
    <n v="0.32274960311578943"/>
    <n v="113"/>
    <s v="线下活动（地产）"/>
    <s v="进驻费"/>
    <s v="企业"/>
    <n v="10000"/>
    <d v="2018-08-11T00:00:00"/>
    <d v="2018-08-11T00:00:00"/>
    <s v="中山华际天创文化传媒有限公司"/>
    <m/>
    <m/>
    <n v="4741.5"/>
  </r>
  <r>
    <x v="322"/>
    <s v="严玲"/>
    <x v="322"/>
    <m/>
    <m/>
    <m/>
    <m/>
    <m/>
    <m/>
    <m/>
    <m/>
    <m/>
    <m/>
    <m/>
    <m/>
    <m/>
    <m/>
    <m/>
    <m/>
    <m/>
    <m/>
    <m/>
    <m/>
    <m/>
    <m/>
    <m/>
    <m/>
    <m/>
    <m/>
    <m/>
    <m/>
    <n v="121"/>
    <s v="线下活动（地产）"/>
    <s v="看房团"/>
    <s v="大巴"/>
    <n v="1412.1999999999998"/>
    <d v="2018-08-11T00:00:00"/>
    <d v="2018-08-11T00:00:00"/>
    <s v="北京切吧"/>
    <m/>
    <m/>
    <m/>
  </r>
  <r>
    <x v="322"/>
    <s v="严玲"/>
    <x v="322"/>
    <m/>
    <m/>
    <m/>
    <m/>
    <m/>
    <m/>
    <m/>
    <m/>
    <m/>
    <m/>
    <m/>
    <m/>
    <m/>
    <m/>
    <m/>
    <m/>
    <m/>
    <m/>
    <m/>
    <m/>
    <m/>
    <m/>
    <m/>
    <m/>
    <m/>
    <m/>
    <m/>
    <m/>
    <n v="125"/>
    <s v="线下活动（地产）"/>
    <s v="意向/渠道客户邀请"/>
    <s v="渠道客户"/>
    <n v="642"/>
    <d v="2018-08-11T00:00:00"/>
    <d v="2018-08-11T00:00:00"/>
    <s v="山西转型综改示范区学府园区云茂广告中心"/>
    <m/>
    <m/>
    <m/>
  </r>
  <r>
    <x v="322"/>
    <s v="严玲"/>
    <x v="322"/>
    <m/>
    <m/>
    <m/>
    <m/>
    <m/>
    <m/>
    <m/>
    <m/>
    <m/>
    <m/>
    <m/>
    <m/>
    <m/>
    <m/>
    <m/>
    <m/>
    <m/>
    <m/>
    <m/>
    <m/>
    <m/>
    <m/>
    <m/>
    <m/>
    <m/>
    <m/>
    <m/>
    <m/>
    <n v="120"/>
    <s v="线下活动（地产）"/>
    <s v="看房团"/>
    <s v="餐费"/>
    <n v="1749.3"/>
    <d v="2018-08-11T00:00:00"/>
    <d v="2018-08-11T00:00:00"/>
    <s v="业务凭票报销"/>
    <m/>
    <m/>
    <m/>
  </r>
  <r>
    <x v="322"/>
    <s v="严玲"/>
    <x v="322"/>
    <m/>
    <m/>
    <m/>
    <m/>
    <m/>
    <m/>
    <m/>
    <m/>
    <m/>
    <m/>
    <m/>
    <m/>
    <m/>
    <m/>
    <m/>
    <m/>
    <m/>
    <m/>
    <m/>
    <m/>
    <m/>
    <m/>
    <m/>
    <m/>
    <m/>
    <m/>
    <m/>
    <m/>
    <n v="113"/>
    <s v="线下活动（地产）"/>
    <s v="进驻费"/>
    <s v="企业"/>
    <n v="1070"/>
    <d v="2018-08-16T00:00:00"/>
    <d v="2018-08-16T00:00:00"/>
    <s v="山西转型综改示范区学府园区云茂广告中心"/>
    <m/>
    <m/>
    <m/>
  </r>
  <r>
    <x v="322"/>
    <s v="严玲"/>
    <x v="322"/>
    <m/>
    <m/>
    <m/>
    <m/>
    <m/>
    <m/>
    <m/>
    <m/>
    <m/>
    <m/>
    <m/>
    <m/>
    <m/>
    <m/>
    <m/>
    <m/>
    <m/>
    <m/>
    <m/>
    <m/>
    <m/>
    <m/>
    <m/>
    <m/>
    <m/>
    <m/>
    <m/>
    <m/>
    <n v="110"/>
    <s v="线下活动（地产）"/>
    <s v="进驻餐点"/>
    <s v="下午茶"/>
    <n v="4600"/>
    <d v="2018-08-16T00:00:00"/>
    <d v="2018-08-16T00:00:00"/>
    <s v="北京切吧"/>
    <m/>
    <m/>
    <m/>
  </r>
  <r>
    <x v="323"/>
    <s v="严玲"/>
    <x v="323"/>
    <s v="034188"/>
    <m/>
    <m/>
    <m/>
    <m/>
    <m/>
    <m/>
    <m/>
    <n v="0.17"/>
    <s v="否"/>
    <s v="是"/>
    <n v="19392.8"/>
    <m/>
    <m/>
    <m/>
    <m/>
    <m/>
    <m/>
    <m/>
    <m/>
    <m/>
    <m/>
    <m/>
    <m/>
    <s v="广告营销服务成本"/>
    <s v="地产销售-华南"/>
    <m/>
    <n v="0.31549259813270258"/>
    <n v="95"/>
    <s v="线下活动（地产）"/>
    <s v="案场活动"/>
    <s v="购物市场"/>
    <n v="8000"/>
    <d v="2018-08-18T00:00:00"/>
    <d v="2018-08-18T00:00:00"/>
    <s v="北京切吧"/>
    <m/>
    <m/>
    <n v="1530.2999999999993"/>
  </r>
  <r>
    <x v="323"/>
    <s v="严玲"/>
    <x v="323"/>
    <m/>
    <m/>
    <m/>
    <m/>
    <m/>
    <m/>
    <m/>
    <m/>
    <m/>
    <m/>
    <m/>
    <m/>
    <m/>
    <m/>
    <m/>
    <m/>
    <m/>
    <m/>
    <m/>
    <m/>
    <m/>
    <m/>
    <m/>
    <m/>
    <m/>
    <m/>
    <m/>
    <m/>
    <n v="59"/>
    <s v="商品采购"/>
    <s v="礼品"/>
    <s v="严选礼品"/>
    <n v="7790.5"/>
    <d v="2018-08-01T00:00:00"/>
    <d v="2018-08-01T00:00:00"/>
    <s v="严选凭票报销"/>
    <m/>
    <m/>
    <m/>
  </r>
  <r>
    <x v="323"/>
    <s v="严玲"/>
    <x v="323"/>
    <m/>
    <m/>
    <m/>
    <m/>
    <m/>
    <m/>
    <m/>
    <m/>
    <m/>
    <m/>
    <m/>
    <m/>
    <m/>
    <m/>
    <m/>
    <m/>
    <m/>
    <m/>
    <m/>
    <m/>
    <m/>
    <m/>
    <m/>
    <m/>
    <m/>
    <m/>
    <m/>
    <m/>
    <n v="10"/>
    <s v="户外投放（地产）"/>
    <s v="LED投放"/>
    <m/>
    <n v="2072"/>
    <d v="2018-08-18T00:00:00"/>
    <d v="2018-09-14T00:00:00"/>
    <s v="广州播了么传媒科技有限公司"/>
    <m/>
    <m/>
    <m/>
  </r>
  <r>
    <x v="324"/>
    <s v="严玲"/>
    <x v="324"/>
    <s v="034053"/>
    <m/>
    <m/>
    <m/>
    <m/>
    <m/>
    <m/>
    <m/>
    <n v="0.2"/>
    <s v="否"/>
    <s v="是"/>
    <n v="17920"/>
    <m/>
    <m/>
    <m/>
    <m/>
    <m/>
    <m/>
    <m/>
    <m/>
    <m/>
    <m/>
    <m/>
    <m/>
    <s v="广告营销服务成本"/>
    <s v="地产销售-华南"/>
    <m/>
    <n v="0.30802286399999995"/>
    <n v="121"/>
    <s v="线下活动（地产）"/>
    <s v="看房团"/>
    <s v="大巴"/>
    <n v="571.54999999999995"/>
    <d v="2018-08-18T00:00:00"/>
    <d v="2018-08-18T00:00:00"/>
    <s v="北京切吧"/>
    <m/>
    <m/>
    <n v="11631.15"/>
  </r>
  <r>
    <x v="324"/>
    <s v="严玲"/>
    <x v="324"/>
    <m/>
    <m/>
    <m/>
    <m/>
    <m/>
    <m/>
    <m/>
    <m/>
    <m/>
    <m/>
    <m/>
    <m/>
    <m/>
    <m/>
    <m/>
    <m/>
    <m/>
    <m/>
    <m/>
    <m/>
    <m/>
    <m/>
    <m/>
    <m/>
    <m/>
    <m/>
    <m/>
    <m/>
    <n v="120"/>
    <s v="线下活动（地产）"/>
    <s v="看房团"/>
    <s v="餐费"/>
    <n v="115"/>
    <d v="2018-08-18T00:00:00"/>
    <d v="2018-08-18T00:00:00"/>
    <s v="业务凭票报销"/>
    <m/>
    <m/>
    <m/>
  </r>
  <r>
    <x v="324"/>
    <s v="严玲"/>
    <x v="324"/>
    <m/>
    <m/>
    <m/>
    <m/>
    <m/>
    <m/>
    <m/>
    <m/>
    <m/>
    <m/>
    <m/>
    <m/>
    <m/>
    <m/>
    <m/>
    <m/>
    <m/>
    <m/>
    <m/>
    <m/>
    <m/>
    <m/>
    <m/>
    <m/>
    <m/>
    <m/>
    <m/>
    <m/>
    <n v="121"/>
    <s v="线下活动（地产）"/>
    <s v="看房团"/>
    <s v="大巴"/>
    <n v="807.3"/>
    <d v="2018-08-25T00:00:00"/>
    <d v="2018-08-25T00:00:00"/>
    <s v="北京切吧"/>
    <m/>
    <m/>
    <m/>
  </r>
  <r>
    <x v="324"/>
    <s v="严玲"/>
    <x v="324"/>
    <m/>
    <m/>
    <m/>
    <m/>
    <m/>
    <m/>
    <m/>
    <m/>
    <m/>
    <m/>
    <m/>
    <m/>
    <m/>
    <m/>
    <m/>
    <m/>
    <m/>
    <m/>
    <m/>
    <m/>
    <m/>
    <m/>
    <m/>
    <m/>
    <m/>
    <m/>
    <m/>
    <m/>
    <n v="120"/>
    <s v="线下活动（地产）"/>
    <s v="看房团"/>
    <s v="餐费"/>
    <n v="195"/>
    <d v="2018-08-25T00:00:00"/>
    <d v="2018-08-25T00:00:00"/>
    <s v="业务凭票报销"/>
    <m/>
    <m/>
    <m/>
  </r>
  <r>
    <x v="324"/>
    <s v="严玲"/>
    <x v="324"/>
    <m/>
    <m/>
    <m/>
    <m/>
    <m/>
    <m/>
    <m/>
    <m/>
    <m/>
    <m/>
    <m/>
    <m/>
    <m/>
    <m/>
    <m/>
    <m/>
    <m/>
    <m/>
    <m/>
    <m/>
    <m/>
    <m/>
    <m/>
    <m/>
    <m/>
    <m/>
    <m/>
    <m/>
    <n v="21"/>
    <s v="明星/嘉宾邀请"/>
    <s v="嘉宾邀请"/>
    <m/>
    <n v="4600"/>
    <d v="2018-08-01T00:00:00"/>
    <d v="2018-08-01T00:00:00"/>
    <s v="北京切吧"/>
    <m/>
    <m/>
    <m/>
  </r>
  <r>
    <x v="325"/>
    <s v="郭西哲"/>
    <x v="325"/>
    <s v="032451、032447"/>
    <m/>
    <m/>
    <m/>
    <m/>
    <m/>
    <m/>
    <m/>
    <n v="0.18"/>
    <s v="否"/>
    <s v="是"/>
    <n v="62099.999999999993"/>
    <m/>
    <m/>
    <m/>
    <m/>
    <m/>
    <m/>
    <m/>
    <m/>
    <m/>
    <m/>
    <m/>
    <m/>
    <s v="广告营销服务成本"/>
    <s v="地产销售-华北"/>
    <m/>
    <n v="0.38813108571428567"/>
    <n v="75"/>
    <s v="线上传播（地产）"/>
    <s v="微信推送"/>
    <m/>
    <n v="62099.999999999993"/>
    <d v="2018-04-01T00:00:00"/>
    <d v="2018-04-01T00:00:00"/>
    <s v="北京切吧"/>
    <m/>
    <m/>
    <n v="0"/>
  </r>
  <r>
    <x v="326"/>
    <s v="严玲"/>
    <x v="326"/>
    <s v="034263"/>
    <m/>
    <m/>
    <m/>
    <m/>
    <m/>
    <m/>
    <m/>
    <n v="0.17"/>
    <s v="否"/>
    <s v="是"/>
    <n v="5480"/>
    <m/>
    <m/>
    <m/>
    <m/>
    <m/>
    <m/>
    <m/>
    <m/>
    <m/>
    <m/>
    <m/>
    <m/>
    <s v="广告营销服务成本"/>
    <s v="地产销售-华南"/>
    <m/>
    <n v="0.2519084783589744"/>
    <n v="110"/>
    <s v="线下活动（地产）"/>
    <s v="进驻餐点"/>
    <s v="下午茶"/>
    <n v="1724.9999999999998"/>
    <d v="2018-08-31T00:00:00"/>
    <d v="2018-08-31T00:00:00"/>
    <s v="北京切吧"/>
    <m/>
    <m/>
    <n v="480.67500000000018"/>
  </r>
  <r>
    <x v="326"/>
    <s v="严玲"/>
    <x v="326"/>
    <m/>
    <m/>
    <m/>
    <m/>
    <m/>
    <m/>
    <m/>
    <m/>
    <m/>
    <m/>
    <m/>
    <m/>
    <m/>
    <m/>
    <m/>
    <m/>
    <m/>
    <m/>
    <m/>
    <m/>
    <m/>
    <m/>
    <m/>
    <m/>
    <m/>
    <m/>
    <m/>
    <m/>
    <n v="113"/>
    <s v="线下活动（地产）"/>
    <s v="进驻费"/>
    <s v="企业"/>
    <n v="535"/>
    <d v="2018-08-31T00:00:00"/>
    <d v="2018-08-31T00:00:00"/>
    <s v="山西转型综改示范区学府园区云茂广告中心"/>
    <m/>
    <m/>
    <m/>
  </r>
  <r>
    <x v="326"/>
    <s v="严玲"/>
    <x v="326"/>
    <m/>
    <m/>
    <m/>
    <m/>
    <m/>
    <m/>
    <m/>
    <m/>
    <m/>
    <m/>
    <m/>
    <m/>
    <m/>
    <m/>
    <m/>
    <m/>
    <m/>
    <m/>
    <m/>
    <m/>
    <m/>
    <m/>
    <m/>
    <m/>
    <m/>
    <m/>
    <m/>
    <m/>
    <n v="59"/>
    <s v="商品采购"/>
    <s v="礼品"/>
    <s v="严选礼品"/>
    <n v="239.66249999999999"/>
    <d v="2018-08-31T00:00:00"/>
    <d v="2018-08-31T00:00:00"/>
    <s v="严选凭票报销"/>
    <m/>
    <m/>
    <m/>
  </r>
  <r>
    <x v="326"/>
    <s v="严玲"/>
    <x v="326"/>
    <m/>
    <m/>
    <m/>
    <m/>
    <m/>
    <m/>
    <m/>
    <m/>
    <m/>
    <m/>
    <m/>
    <m/>
    <m/>
    <m/>
    <m/>
    <m/>
    <m/>
    <m/>
    <m/>
    <m/>
    <m/>
    <m/>
    <m/>
    <m/>
    <m/>
    <m/>
    <m/>
    <m/>
    <n v="110"/>
    <s v="线下活动（地产）"/>
    <s v="进驻餐点"/>
    <s v="下午茶"/>
    <n v="1724.9999999999998"/>
    <d v="2018-09-05T00:00:00"/>
    <d v="2018-09-05T00:00:00"/>
    <s v="北京切吧"/>
    <m/>
    <m/>
    <m/>
  </r>
  <r>
    <x v="326"/>
    <s v="严玲"/>
    <x v="326"/>
    <m/>
    <m/>
    <m/>
    <m/>
    <m/>
    <m/>
    <m/>
    <m/>
    <m/>
    <m/>
    <m/>
    <m/>
    <m/>
    <m/>
    <m/>
    <m/>
    <m/>
    <m/>
    <m/>
    <m/>
    <m/>
    <m/>
    <m/>
    <m/>
    <m/>
    <m/>
    <m/>
    <m/>
    <n v="113"/>
    <s v="线下活动（地产）"/>
    <s v="进驻费"/>
    <s v="企业"/>
    <n v="535"/>
    <d v="2018-09-05T00:00:00"/>
    <d v="2018-09-05T00:00:00"/>
    <s v="山西转型综改示范区学府园区云茂广告中心"/>
    <m/>
    <m/>
    <m/>
  </r>
  <r>
    <x v="326"/>
    <s v="严玲"/>
    <x v="326"/>
    <m/>
    <m/>
    <m/>
    <m/>
    <m/>
    <m/>
    <m/>
    <m/>
    <m/>
    <m/>
    <m/>
    <m/>
    <m/>
    <m/>
    <m/>
    <m/>
    <m/>
    <m/>
    <m/>
    <m/>
    <m/>
    <m/>
    <m/>
    <m/>
    <m/>
    <m/>
    <m/>
    <m/>
    <n v="59"/>
    <s v="商品采购"/>
    <s v="礼品"/>
    <s v="严选礼品"/>
    <n v="239.66249999999999"/>
    <d v="2018-09-05T00:00:00"/>
    <d v="2018-09-05T00:00:00"/>
    <s v="严选凭票报销"/>
    <m/>
    <m/>
    <m/>
  </r>
  <r>
    <x v="327"/>
    <s v="严玲"/>
    <x v="327"/>
    <s v="034009、033992"/>
    <m/>
    <m/>
    <m/>
    <m/>
    <m/>
    <m/>
    <m/>
    <n v="0.2"/>
    <s v="否"/>
    <s v="是"/>
    <n v="29031.5"/>
    <m/>
    <m/>
    <m/>
    <m/>
    <m/>
    <m/>
    <m/>
    <m/>
    <m/>
    <m/>
    <m/>
    <m/>
    <s v="广告营销服务成本"/>
    <s v="地产销售-华南"/>
    <m/>
    <n v="0.36322653333333327"/>
    <n v="21"/>
    <s v="明星/嘉宾邀请"/>
    <s v="嘉宾邀请"/>
    <m/>
    <n v="17250"/>
    <d v="2018-08-18T00:00:00"/>
    <d v="2018-08-18T00:00:00"/>
    <s v="北京切吧"/>
    <m/>
    <m/>
    <n v="3571.5"/>
  </r>
  <r>
    <x v="327"/>
    <s v="严玲"/>
    <x v="327"/>
    <m/>
    <m/>
    <m/>
    <m/>
    <m/>
    <m/>
    <m/>
    <m/>
    <m/>
    <m/>
    <m/>
    <m/>
    <m/>
    <m/>
    <m/>
    <m/>
    <m/>
    <m/>
    <m/>
    <m/>
    <m/>
    <m/>
    <m/>
    <m/>
    <m/>
    <m/>
    <m/>
    <m/>
    <n v="108"/>
    <s v="线下活动（地产）"/>
    <s v="案场活动"/>
    <s v="主题沙龙"/>
    <n v="5000"/>
    <d v="2018-08-18T00:00:00"/>
    <d v="2018-08-18T00:00:00"/>
    <s v="中山华际天创文化传媒有限公司"/>
    <m/>
    <s v="创业"/>
    <m/>
  </r>
  <r>
    <x v="327"/>
    <s v="严玲"/>
    <x v="327"/>
    <m/>
    <m/>
    <m/>
    <m/>
    <m/>
    <m/>
    <m/>
    <m/>
    <m/>
    <m/>
    <m/>
    <m/>
    <m/>
    <m/>
    <m/>
    <m/>
    <m/>
    <m/>
    <m/>
    <m/>
    <m/>
    <m/>
    <m/>
    <m/>
    <m/>
    <m/>
    <m/>
    <m/>
    <n v="121"/>
    <s v="线下活动（地产）"/>
    <s v="看房团"/>
    <s v="大巴"/>
    <n v="1476.6"/>
    <d v="2018-08-18T00:00:00"/>
    <d v="2018-08-18T00:00:00"/>
    <s v="北京切吧"/>
    <m/>
    <m/>
    <m/>
  </r>
  <r>
    <x v="327"/>
    <s v="严玲"/>
    <x v="327"/>
    <m/>
    <m/>
    <m/>
    <m/>
    <m/>
    <m/>
    <m/>
    <m/>
    <m/>
    <m/>
    <m/>
    <m/>
    <m/>
    <m/>
    <m/>
    <m/>
    <m/>
    <m/>
    <m/>
    <m/>
    <m/>
    <m/>
    <m/>
    <m/>
    <m/>
    <m/>
    <m/>
    <m/>
    <n v="126"/>
    <s v="线下活动（地产）"/>
    <s v="意向/渠道客户邀请"/>
    <s v="意向客户"/>
    <n v="1733.4"/>
    <d v="2018-08-18T00:00:00"/>
    <d v="2018-08-18T00:00:00"/>
    <s v="山西转型综改示范区学府园区云茂广告中心"/>
    <m/>
    <m/>
    <m/>
  </r>
  <r>
    <x v="328"/>
    <s v="严玲"/>
    <x v="328"/>
    <s v="034136"/>
    <m/>
    <m/>
    <m/>
    <m/>
    <m/>
    <m/>
    <m/>
    <n v="0.2"/>
    <s v="否"/>
    <s v="是"/>
    <n v="8710"/>
    <m/>
    <m/>
    <m/>
    <m/>
    <m/>
    <m/>
    <m/>
    <m/>
    <m/>
    <m/>
    <m/>
    <m/>
    <s v="广告营销服务成本"/>
    <s v="地产销售-华南"/>
    <m/>
    <n v="0.36987472168284791"/>
    <n v="121"/>
    <s v="线下活动（地产）"/>
    <s v="看房团"/>
    <s v="大巴"/>
    <n v="1359.3"/>
    <d v="2018-08-12T00:00:00"/>
    <d v="2018-08-12T00:00:00"/>
    <s v="北京切吧"/>
    <m/>
    <m/>
    <n v="3303.1000000000004"/>
  </r>
  <r>
    <x v="328"/>
    <s v="严玲"/>
    <x v="328"/>
    <m/>
    <m/>
    <m/>
    <m/>
    <m/>
    <m/>
    <m/>
    <m/>
    <m/>
    <m/>
    <m/>
    <m/>
    <m/>
    <m/>
    <m/>
    <m/>
    <m/>
    <m/>
    <m/>
    <m/>
    <m/>
    <m/>
    <m/>
    <m/>
    <m/>
    <m/>
    <m/>
    <m/>
    <n v="126"/>
    <s v="线下活动（地产）"/>
    <s v="意向/渠道客户邀请"/>
    <s v="意向客户"/>
    <n v="1551.5"/>
    <d v="2018-08-12T00:00:00"/>
    <d v="2018-08-12T00:00:00"/>
    <s v="山西转型综改示范区学府园区云茂广告中心"/>
    <m/>
    <m/>
    <m/>
  </r>
  <r>
    <x v="328"/>
    <s v="严玲"/>
    <x v="328"/>
    <m/>
    <m/>
    <m/>
    <m/>
    <m/>
    <m/>
    <m/>
    <m/>
    <m/>
    <m/>
    <m/>
    <m/>
    <m/>
    <m/>
    <m/>
    <m/>
    <m/>
    <m/>
    <m/>
    <m/>
    <m/>
    <m/>
    <m/>
    <m/>
    <m/>
    <m/>
    <m/>
    <m/>
    <n v="121"/>
    <s v="线下活动（地产）"/>
    <s v="看房团"/>
    <s v="大巴"/>
    <n v="1212.0999999999999"/>
    <d v="2018-08-25T00:00:00"/>
    <d v="2018-08-25T00:00:00"/>
    <s v="北京切吧"/>
    <m/>
    <m/>
    <m/>
  </r>
  <r>
    <x v="328"/>
    <s v="严玲"/>
    <x v="328"/>
    <m/>
    <m/>
    <m/>
    <m/>
    <m/>
    <m/>
    <m/>
    <m/>
    <m/>
    <m/>
    <m/>
    <m/>
    <m/>
    <m/>
    <m/>
    <m/>
    <m/>
    <m/>
    <m/>
    <m/>
    <m/>
    <m/>
    <m/>
    <m/>
    <m/>
    <m/>
    <m/>
    <m/>
    <n v="126"/>
    <s v="线下活动（地产）"/>
    <s v="意向/渠道客户邀请"/>
    <s v="意向客户"/>
    <n v="1284"/>
    <d v="2018-08-25T00:00:00"/>
    <d v="2018-08-25T00:00:00"/>
    <s v="山西转型综改示范区学府园区云茂广告中心"/>
    <m/>
    <m/>
    <m/>
  </r>
  <r>
    <x v="329"/>
    <s v="严玲"/>
    <x v="329"/>
    <s v="034750"/>
    <m/>
    <m/>
    <m/>
    <m/>
    <m/>
    <m/>
    <m/>
    <n v="0.17"/>
    <s v="否"/>
    <s v="是"/>
    <n v="5041.5999999999995"/>
    <m/>
    <m/>
    <m/>
    <m/>
    <m/>
    <m/>
    <m/>
    <m/>
    <m/>
    <m/>
    <m/>
    <m/>
    <s v="广告营销服务成本"/>
    <s v="地产销售-华南"/>
    <m/>
    <n v="0.27054244724164722"/>
    <n v="110"/>
    <s v="线下活动（地产）"/>
    <s v="进驻餐点"/>
    <s v="下午茶"/>
    <n v="1724.9999999999998"/>
    <d v="2018-08-23T00:00:00"/>
    <d v="2018-08-23T00:00:00"/>
    <s v="北京切吧"/>
    <m/>
    <m/>
    <n v="42.274999999999636"/>
  </r>
  <r>
    <x v="329"/>
    <s v="严玲"/>
    <x v="329"/>
    <m/>
    <m/>
    <m/>
    <m/>
    <m/>
    <m/>
    <m/>
    <m/>
    <m/>
    <m/>
    <m/>
    <m/>
    <m/>
    <m/>
    <m/>
    <m/>
    <m/>
    <m/>
    <m/>
    <m/>
    <m/>
    <m/>
    <m/>
    <m/>
    <m/>
    <m/>
    <m/>
    <m/>
    <n v="113"/>
    <s v="线下活动（地产）"/>
    <s v="进驻费"/>
    <s v="企业"/>
    <n v="535"/>
    <d v="2018-08-23T00:00:00"/>
    <d v="2018-08-23T00:00:00"/>
    <s v="山西转型综改示范区学府园区云茂广告中心"/>
    <m/>
    <m/>
    <m/>
  </r>
  <r>
    <x v="329"/>
    <s v="严玲"/>
    <x v="329"/>
    <m/>
    <m/>
    <m/>
    <m/>
    <m/>
    <m/>
    <m/>
    <m/>
    <m/>
    <m/>
    <m/>
    <m/>
    <m/>
    <m/>
    <m/>
    <m/>
    <m/>
    <m/>
    <m/>
    <m/>
    <m/>
    <m/>
    <m/>
    <m/>
    <m/>
    <m/>
    <m/>
    <m/>
    <n v="59"/>
    <s v="商品采购"/>
    <s v="礼品"/>
    <s v="严选礼品"/>
    <n v="239.66249999999999"/>
    <d v="2018-08-23T00:00:00"/>
    <d v="2018-08-23T00:00:00"/>
    <s v="严选凭票报销"/>
    <m/>
    <m/>
    <m/>
  </r>
  <r>
    <x v="329"/>
    <s v="严玲"/>
    <x v="329"/>
    <m/>
    <m/>
    <m/>
    <m/>
    <m/>
    <m/>
    <m/>
    <m/>
    <m/>
    <m/>
    <m/>
    <m/>
    <m/>
    <m/>
    <m/>
    <m/>
    <m/>
    <m/>
    <m/>
    <m/>
    <m/>
    <m/>
    <m/>
    <m/>
    <m/>
    <m/>
    <m/>
    <m/>
    <n v="110"/>
    <s v="线下活动（地产）"/>
    <s v="进驻餐点"/>
    <s v="下午茶"/>
    <n v="1724.9999999999998"/>
    <d v="2018-09-26T00:00:00"/>
    <d v="2018-09-26T00:00:00"/>
    <s v="北京切吧"/>
    <m/>
    <m/>
    <m/>
  </r>
  <r>
    <x v="329"/>
    <s v="严玲"/>
    <x v="329"/>
    <m/>
    <m/>
    <m/>
    <m/>
    <m/>
    <m/>
    <m/>
    <m/>
    <m/>
    <m/>
    <m/>
    <m/>
    <m/>
    <m/>
    <m/>
    <m/>
    <m/>
    <m/>
    <m/>
    <m/>
    <m/>
    <m/>
    <m/>
    <m/>
    <m/>
    <m/>
    <m/>
    <m/>
    <n v="113"/>
    <s v="线下活动（地产）"/>
    <s v="进驻费"/>
    <s v="企业"/>
    <n v="535"/>
    <d v="2018-09-26T00:00:00"/>
    <d v="2018-09-26T00:00:00"/>
    <s v="山西转型综改示范区学府园区云茂广告中心"/>
    <m/>
    <m/>
    <m/>
  </r>
  <r>
    <x v="329"/>
    <s v="严玲"/>
    <x v="329"/>
    <m/>
    <m/>
    <m/>
    <m/>
    <m/>
    <m/>
    <m/>
    <m/>
    <m/>
    <m/>
    <m/>
    <m/>
    <m/>
    <m/>
    <m/>
    <m/>
    <m/>
    <m/>
    <m/>
    <m/>
    <m/>
    <m/>
    <m/>
    <m/>
    <m/>
    <m/>
    <m/>
    <m/>
    <n v="59"/>
    <s v="商品采购"/>
    <s v="礼品"/>
    <s v="严选礼品"/>
    <n v="239.66249999999999"/>
    <d v="2018-08-31T00:00:00"/>
    <d v="2018-08-31T00:00:00"/>
    <s v="严选凭票报销"/>
    <m/>
    <m/>
    <m/>
  </r>
  <r>
    <x v="330"/>
    <s v="严玲"/>
    <x v="330"/>
    <s v="034019、034029"/>
    <m/>
    <m/>
    <m/>
    <m/>
    <m/>
    <m/>
    <m/>
    <n v="0.17"/>
    <s v="否"/>
    <s v="是"/>
    <n v="24512.5"/>
    <m/>
    <m/>
    <m/>
    <m/>
    <m/>
    <m/>
    <m/>
    <m/>
    <m/>
    <m/>
    <m/>
    <m/>
    <s v="广告营销服务成本"/>
    <s v="地产销售-华南"/>
    <m/>
    <n v="0.33407881848192106"/>
    <n v="59"/>
    <s v="商品采购"/>
    <s v="礼品"/>
    <s v="严选礼品"/>
    <n v="20187.5"/>
    <d v="2018-08-01T00:00:00"/>
    <d v="2018-08-01T00:00:00"/>
    <s v="严选凭票报销"/>
    <m/>
    <m/>
    <n v="344.15000000000146"/>
  </r>
  <r>
    <x v="330"/>
    <s v="严玲"/>
    <x v="330"/>
    <m/>
    <m/>
    <m/>
    <m/>
    <m/>
    <m/>
    <m/>
    <m/>
    <m/>
    <m/>
    <m/>
    <m/>
    <m/>
    <m/>
    <m/>
    <m/>
    <m/>
    <m/>
    <m/>
    <m/>
    <m/>
    <m/>
    <m/>
    <m/>
    <m/>
    <m/>
    <m/>
    <m/>
    <n v="121"/>
    <s v="线下活动（地产）"/>
    <s v="看房团"/>
    <s v="大巴"/>
    <n v="1240.8499999999999"/>
    <d v="2018-09-01T00:00:00"/>
    <d v="2018-09-01T00:00:00"/>
    <s v="北京切吧"/>
    <m/>
    <m/>
    <m/>
  </r>
  <r>
    <x v="330"/>
    <s v="严玲"/>
    <x v="330"/>
    <m/>
    <m/>
    <m/>
    <m/>
    <m/>
    <m/>
    <m/>
    <m/>
    <m/>
    <m/>
    <m/>
    <m/>
    <m/>
    <m/>
    <m/>
    <m/>
    <m/>
    <m/>
    <m/>
    <m/>
    <m/>
    <m/>
    <m/>
    <m/>
    <m/>
    <m/>
    <m/>
    <m/>
    <n v="126"/>
    <s v="线下活动（地产）"/>
    <s v="意向/渠道客户邀请"/>
    <s v="意向客户"/>
    <n v="2140"/>
    <d v="2018-09-01T00:00:00"/>
    <d v="2018-09-01T00:00:00"/>
    <s v="山西转型综改示范区学府园区云茂广告中心"/>
    <m/>
    <m/>
    <m/>
  </r>
  <r>
    <x v="330"/>
    <s v="严玲"/>
    <x v="330"/>
    <m/>
    <m/>
    <m/>
    <m/>
    <m/>
    <m/>
    <m/>
    <m/>
    <m/>
    <m/>
    <m/>
    <m/>
    <m/>
    <m/>
    <m/>
    <m/>
    <m/>
    <m/>
    <m/>
    <m/>
    <m/>
    <m/>
    <m/>
    <m/>
    <m/>
    <m/>
    <m/>
    <m/>
    <n v="120"/>
    <s v="线下活动（地产）"/>
    <s v="看房团"/>
    <s v="餐费"/>
    <n v="600"/>
    <d v="2018-09-01T00:00:00"/>
    <d v="2018-09-01T00:00:00"/>
    <s v="业务凭票报销"/>
    <m/>
    <m/>
    <m/>
  </r>
  <r>
    <x v="331"/>
    <s v="严玲"/>
    <x v="331"/>
    <s v="033837"/>
    <m/>
    <m/>
    <m/>
    <m/>
    <m/>
    <m/>
    <m/>
    <n v="0.17"/>
    <s v="否"/>
    <s v="是"/>
    <n v="25456.7"/>
    <m/>
    <m/>
    <m/>
    <m/>
    <m/>
    <m/>
    <m/>
    <m/>
    <m/>
    <m/>
    <m/>
    <m/>
    <s v="广告营销服务成本"/>
    <s v="地产销售-华南"/>
    <m/>
    <n v="0.33704013333333332"/>
    <n v="105"/>
    <s v="线下活动（地产）"/>
    <s v="案场活动"/>
    <s v="艺术活动"/>
    <n v="11000"/>
    <d v="2018-09-15T00:00:00"/>
    <d v="2018-09-15T00:00:00"/>
    <s v="中山华际天创文化传媒有限公司"/>
    <m/>
    <m/>
    <n v="8510.2000000000007"/>
  </r>
  <r>
    <x v="331"/>
    <s v="严玲"/>
    <x v="331"/>
    <m/>
    <m/>
    <m/>
    <m/>
    <m/>
    <m/>
    <m/>
    <m/>
    <m/>
    <m/>
    <m/>
    <m/>
    <m/>
    <m/>
    <m/>
    <m/>
    <m/>
    <m/>
    <m/>
    <m/>
    <m/>
    <m/>
    <m/>
    <m/>
    <m/>
    <m/>
    <m/>
    <m/>
    <n v="122"/>
    <s v="线下活动（地产）"/>
    <s v="看房团"/>
    <s v="中巴"/>
    <n v="1210.9499999999998"/>
    <d v="2018-09-15T00:00:00"/>
    <d v="2018-09-15T00:00:00"/>
    <s v="北京切吧"/>
    <m/>
    <m/>
    <m/>
  </r>
  <r>
    <x v="331"/>
    <s v="严玲"/>
    <x v="331"/>
    <m/>
    <m/>
    <m/>
    <m/>
    <m/>
    <m/>
    <m/>
    <m/>
    <m/>
    <m/>
    <m/>
    <m/>
    <m/>
    <m/>
    <m/>
    <m/>
    <m/>
    <m/>
    <m/>
    <m/>
    <m/>
    <m/>
    <m/>
    <m/>
    <m/>
    <m/>
    <m/>
    <m/>
    <n v="126"/>
    <s v="线下活动（地产）"/>
    <s v="意向/渠道客户邀请"/>
    <s v="意向客户"/>
    <n v="1391"/>
    <d v="2018-09-15T00:00:00"/>
    <d v="2018-09-15T00:00:00"/>
    <s v="山西转型综改示范区学府园区云茂广告中心"/>
    <m/>
    <m/>
    <m/>
  </r>
  <r>
    <x v="331"/>
    <s v="严玲"/>
    <x v="331"/>
    <m/>
    <m/>
    <m/>
    <m/>
    <m/>
    <m/>
    <m/>
    <m/>
    <m/>
    <m/>
    <m/>
    <m/>
    <m/>
    <m/>
    <m/>
    <m/>
    <m/>
    <m/>
    <m/>
    <m/>
    <m/>
    <m/>
    <m/>
    <m/>
    <m/>
    <m/>
    <m/>
    <m/>
    <n v="121"/>
    <s v="线下活动（地产）"/>
    <s v="看房团"/>
    <s v="大巴"/>
    <n v="571.54999999999995"/>
    <d v="2018-08-18T00:00:00"/>
    <d v="2018-08-18T00:00:00"/>
    <s v="北京切吧"/>
    <m/>
    <m/>
    <m/>
  </r>
  <r>
    <x v="331"/>
    <s v="严玲"/>
    <x v="331"/>
    <m/>
    <m/>
    <m/>
    <m/>
    <m/>
    <m/>
    <m/>
    <m/>
    <m/>
    <m/>
    <m/>
    <m/>
    <m/>
    <m/>
    <m/>
    <m/>
    <m/>
    <m/>
    <m/>
    <m/>
    <m/>
    <m/>
    <m/>
    <m/>
    <m/>
    <m/>
    <m/>
    <m/>
    <n v="120"/>
    <s v="线下活动（地产）"/>
    <s v="看房团"/>
    <s v="餐费"/>
    <n v="115"/>
    <d v="2018-08-18T00:00:00"/>
    <d v="2018-08-18T00:00:00"/>
    <s v="业务凭票报销"/>
    <m/>
    <m/>
    <m/>
  </r>
  <r>
    <x v="331"/>
    <s v="严玲"/>
    <x v="331"/>
    <m/>
    <m/>
    <m/>
    <m/>
    <m/>
    <m/>
    <m/>
    <m/>
    <m/>
    <m/>
    <m/>
    <m/>
    <m/>
    <m/>
    <m/>
    <m/>
    <m/>
    <m/>
    <m/>
    <m/>
    <m/>
    <m/>
    <m/>
    <m/>
    <m/>
    <m/>
    <m/>
    <m/>
    <n v="121"/>
    <s v="线下活动（地产）"/>
    <s v="看房团"/>
    <s v="大巴"/>
    <n v="804.99999999999989"/>
    <d v="2018-08-25T00:00:00"/>
    <d v="2018-08-25T00:00:00"/>
    <s v="北京切吧"/>
    <m/>
    <m/>
    <m/>
  </r>
  <r>
    <x v="331"/>
    <s v="严玲"/>
    <x v="331"/>
    <m/>
    <m/>
    <m/>
    <m/>
    <m/>
    <m/>
    <m/>
    <m/>
    <m/>
    <m/>
    <m/>
    <m/>
    <m/>
    <m/>
    <m/>
    <m/>
    <m/>
    <m/>
    <m/>
    <m/>
    <m/>
    <m/>
    <m/>
    <m/>
    <m/>
    <m/>
    <m/>
    <m/>
    <n v="120"/>
    <s v="线下活动（地产）"/>
    <s v="看房团"/>
    <s v="餐费"/>
    <n v="195"/>
    <d v="2018-08-25T00:00:00"/>
    <d v="2018-08-25T00:00:00"/>
    <s v="业务凭票报销"/>
    <m/>
    <m/>
    <m/>
  </r>
  <r>
    <x v="331"/>
    <s v="严玲"/>
    <x v="331"/>
    <m/>
    <m/>
    <m/>
    <m/>
    <m/>
    <m/>
    <m/>
    <m/>
    <m/>
    <m/>
    <m/>
    <m/>
    <m/>
    <m/>
    <m/>
    <m/>
    <m/>
    <m/>
    <m/>
    <m/>
    <m/>
    <m/>
    <m/>
    <m/>
    <m/>
    <m/>
    <m/>
    <m/>
    <n v="10"/>
    <s v="户外投放（地产）"/>
    <s v="LED投放"/>
    <m/>
    <n v="1658"/>
    <d v="2018-09-08T00:00:00"/>
    <d v="2018-10-05T00:00:00"/>
    <s v="广州播了么传媒科技有限公司"/>
    <m/>
    <m/>
    <m/>
  </r>
  <r>
    <x v="332"/>
    <s v="严玲"/>
    <x v="332"/>
    <s v="033991"/>
    <m/>
    <m/>
    <m/>
    <m/>
    <m/>
    <m/>
    <m/>
    <n v="0.17"/>
    <s v="否"/>
    <s v="是"/>
    <n v="8885"/>
    <m/>
    <m/>
    <m/>
    <m/>
    <m/>
    <m/>
    <m/>
    <m/>
    <m/>
    <m/>
    <m/>
    <m/>
    <s v="广告营销服务成本"/>
    <s v="地产销售-华南"/>
    <m/>
    <n v="0.32254173599999997"/>
    <n v="121"/>
    <s v="线下活动（地产）"/>
    <s v="看房团"/>
    <s v="大巴"/>
    <n v="1277.6499999999999"/>
    <d v="2018-08-18T00:00:00"/>
    <d v="2018-08-18T00:00:00"/>
    <s v="北京切吧"/>
    <m/>
    <m/>
    <n v="5552.95"/>
  </r>
  <r>
    <x v="332"/>
    <s v="严玲"/>
    <x v="332"/>
    <m/>
    <m/>
    <m/>
    <m/>
    <m/>
    <m/>
    <m/>
    <m/>
    <m/>
    <m/>
    <m/>
    <m/>
    <m/>
    <m/>
    <m/>
    <m/>
    <m/>
    <m/>
    <m/>
    <m/>
    <m/>
    <m/>
    <m/>
    <m/>
    <m/>
    <m/>
    <m/>
    <m/>
    <n v="126"/>
    <s v="线下活动（地产）"/>
    <s v="意向/渠道客户邀请"/>
    <s v="意向客户"/>
    <n v="2054.4"/>
    <d v="2018-08-18T00:00:00"/>
    <d v="2018-08-18T00:00:00"/>
    <s v="山西转型综改示范区学府园区云茂广告中心"/>
    <m/>
    <m/>
    <m/>
  </r>
  <r>
    <x v="333"/>
    <s v="严玲"/>
    <x v="333"/>
    <s v="034275"/>
    <m/>
    <m/>
    <m/>
    <m/>
    <m/>
    <m/>
    <m/>
    <n v="0.17"/>
    <s v="否"/>
    <s v="是"/>
    <n v="11362"/>
    <m/>
    <m/>
    <m/>
    <m/>
    <m/>
    <m/>
    <m/>
    <m/>
    <m/>
    <m/>
    <m/>
    <m/>
    <s v="广告营销服务成本"/>
    <s v="地产销售-华南"/>
    <m/>
    <n v="0.30998554133333334"/>
    <n v="102"/>
    <s v="线下活动（地产）"/>
    <s v="案场活动"/>
    <s v="其他"/>
    <n v="11362"/>
    <d v="2018-08-21T00:00:00"/>
    <d v="2018-08-21T00:00:00"/>
    <s v="中山华际天创文化传媒有限公司"/>
    <m/>
    <m/>
    <n v="0"/>
  </r>
  <r>
    <x v="334"/>
    <s v="严玲"/>
    <x v="334"/>
    <s v="033070"/>
    <m/>
    <m/>
    <m/>
    <m/>
    <m/>
    <m/>
    <m/>
    <n v="0.17"/>
    <s v="否"/>
    <s v="是"/>
    <n v="18080"/>
    <m/>
    <m/>
    <m/>
    <m/>
    <m/>
    <m/>
    <m/>
    <m/>
    <m/>
    <m/>
    <m/>
    <m/>
    <s v="广告营销服务成本"/>
    <s v="地产销售-华南"/>
    <m/>
    <n v="0.32565241199999995"/>
    <n v="21"/>
    <s v="明星/嘉宾邀请"/>
    <s v="嘉宾邀请"/>
    <m/>
    <n v="9200"/>
    <d v="2018-09-01T00:00:00"/>
    <d v="2018-09-01T00:00:00"/>
    <s v="北京切吧"/>
    <m/>
    <m/>
    <n v="2888.3500000000004"/>
  </r>
  <r>
    <x v="334"/>
    <s v="严玲"/>
    <x v="334"/>
    <m/>
    <m/>
    <m/>
    <m/>
    <m/>
    <m/>
    <m/>
    <m/>
    <m/>
    <m/>
    <m/>
    <m/>
    <m/>
    <m/>
    <m/>
    <m/>
    <m/>
    <m/>
    <m/>
    <m/>
    <m/>
    <m/>
    <m/>
    <m/>
    <m/>
    <m/>
    <m/>
    <m/>
    <n v="113"/>
    <s v="线下活动（地产）"/>
    <s v="进驻费"/>
    <s v="企业"/>
    <n v="856"/>
    <d v="2018-09-26T00:00:00"/>
    <d v="2018-09-26T00:00:00"/>
    <s v="山西转型综改示范区学府园区云茂广告中心"/>
    <m/>
    <m/>
    <m/>
  </r>
  <r>
    <x v="334"/>
    <s v="严玲"/>
    <x v="334"/>
    <m/>
    <m/>
    <m/>
    <m/>
    <m/>
    <m/>
    <m/>
    <m/>
    <m/>
    <m/>
    <m/>
    <m/>
    <m/>
    <m/>
    <m/>
    <m/>
    <m/>
    <m/>
    <m/>
    <m/>
    <m/>
    <m/>
    <m/>
    <m/>
    <m/>
    <m/>
    <m/>
    <m/>
    <n v="110"/>
    <s v="线下活动（地产）"/>
    <s v="进驻餐点"/>
    <s v="下午茶"/>
    <n v="1150"/>
    <d v="2018-09-26T00:00:00"/>
    <d v="2018-09-26T00:00:00"/>
    <s v="北京切吧"/>
    <m/>
    <m/>
    <m/>
  </r>
  <r>
    <x v="334"/>
    <s v="严玲"/>
    <x v="334"/>
    <m/>
    <m/>
    <m/>
    <m/>
    <m/>
    <m/>
    <m/>
    <m/>
    <m/>
    <m/>
    <m/>
    <m/>
    <m/>
    <m/>
    <m/>
    <m/>
    <m/>
    <m/>
    <m/>
    <m/>
    <m/>
    <m/>
    <m/>
    <m/>
    <m/>
    <m/>
    <m/>
    <m/>
    <n v="121"/>
    <s v="线下活动（地产）"/>
    <s v="看房团"/>
    <s v="大巴"/>
    <n v="1404.15"/>
    <d v="2018-09-22T00:00:00"/>
    <d v="2018-09-22T00:00:00"/>
    <s v="北京切吧"/>
    <m/>
    <m/>
    <m/>
  </r>
  <r>
    <x v="334"/>
    <s v="严玲"/>
    <x v="334"/>
    <m/>
    <m/>
    <m/>
    <m/>
    <m/>
    <m/>
    <m/>
    <m/>
    <m/>
    <m/>
    <m/>
    <m/>
    <m/>
    <m/>
    <m/>
    <m/>
    <m/>
    <m/>
    <m/>
    <m/>
    <m/>
    <m/>
    <m/>
    <m/>
    <m/>
    <m/>
    <m/>
    <m/>
    <n v="126"/>
    <s v="线下活动（地产）"/>
    <s v="意向/渠道客户邀请"/>
    <s v="意向客户"/>
    <n v="2086.5"/>
    <d v="2018-09-22T00:00:00"/>
    <d v="2018-09-22T00:00:00"/>
    <s v="山西转型综改示范区学府园区云茂广告中心"/>
    <m/>
    <m/>
    <m/>
  </r>
  <r>
    <x v="334"/>
    <s v="严玲"/>
    <x v="334"/>
    <m/>
    <m/>
    <m/>
    <m/>
    <m/>
    <m/>
    <m/>
    <m/>
    <m/>
    <m/>
    <m/>
    <m/>
    <m/>
    <m/>
    <m/>
    <m/>
    <m/>
    <m/>
    <m/>
    <m/>
    <m/>
    <m/>
    <m/>
    <m/>
    <m/>
    <m/>
    <m/>
    <m/>
    <n v="120"/>
    <s v="线下活动（地产）"/>
    <s v="看房团"/>
    <s v="餐费"/>
    <n v="495"/>
    <d v="2018-09-22T00:00:00"/>
    <d v="2018-09-22T00:00:00"/>
    <s v="业务凭票报销"/>
    <m/>
    <m/>
    <m/>
  </r>
  <r>
    <x v="335"/>
    <s v="严玲"/>
    <x v="335"/>
    <s v="034143"/>
    <m/>
    <m/>
    <m/>
    <m/>
    <m/>
    <m/>
    <m/>
    <n v="0.17"/>
    <s v="否"/>
    <s v="是"/>
    <n v="19342"/>
    <m/>
    <m/>
    <m/>
    <m/>
    <m/>
    <m/>
    <m/>
    <m/>
    <m/>
    <m/>
    <m/>
    <m/>
    <s v="广告营销服务成本"/>
    <s v="地产销售-华南"/>
    <m/>
    <n v="0.324839392"/>
    <n v="21"/>
    <s v="明星/嘉宾邀请"/>
    <s v="嘉宾邀请"/>
    <m/>
    <n v="13799.999999999998"/>
    <d v="2018-09-15T00:00:00"/>
    <d v="2018-09-15T00:00:00"/>
    <s v="北京切吧"/>
    <m/>
    <m/>
    <n v="523.80000000000291"/>
  </r>
  <r>
    <x v="335"/>
    <s v="严玲"/>
    <x v="335"/>
    <m/>
    <m/>
    <m/>
    <m/>
    <m/>
    <m/>
    <m/>
    <m/>
    <m/>
    <m/>
    <m/>
    <m/>
    <m/>
    <m/>
    <m/>
    <m/>
    <m/>
    <m/>
    <m/>
    <m/>
    <m/>
    <m/>
    <m/>
    <m/>
    <m/>
    <m/>
    <m/>
    <m/>
    <n v="100"/>
    <s v="线下活动（地产）"/>
    <s v="案场活动"/>
    <s v="论坛"/>
    <n v="1150"/>
    <d v="2018-09-15T00:00:00"/>
    <d v="2018-09-15T00:00:00"/>
    <s v="北京切吧"/>
    <m/>
    <m/>
    <m/>
  </r>
  <r>
    <x v="335"/>
    <s v="严玲"/>
    <x v="335"/>
    <m/>
    <m/>
    <m/>
    <m/>
    <m/>
    <m/>
    <m/>
    <m/>
    <m/>
    <m/>
    <m/>
    <m/>
    <m/>
    <m/>
    <m/>
    <m/>
    <m/>
    <m/>
    <m/>
    <m/>
    <m/>
    <m/>
    <m/>
    <m/>
    <m/>
    <m/>
    <m/>
    <m/>
    <n v="121"/>
    <s v="线下活动（地产）"/>
    <s v="看房团"/>
    <s v="大巴"/>
    <n v="1155.75"/>
    <d v="2018-09-15T00:00:00"/>
    <d v="2018-09-15T00:00:00"/>
    <s v="北京切吧"/>
    <m/>
    <m/>
    <m/>
  </r>
  <r>
    <x v="335"/>
    <s v="严玲"/>
    <x v="335"/>
    <m/>
    <m/>
    <m/>
    <m/>
    <m/>
    <m/>
    <m/>
    <m/>
    <m/>
    <m/>
    <m/>
    <m/>
    <m/>
    <m/>
    <m/>
    <m/>
    <m/>
    <m/>
    <m/>
    <m/>
    <m/>
    <m/>
    <m/>
    <m/>
    <m/>
    <m/>
    <m/>
    <m/>
    <n v="126"/>
    <s v="线下活动（地产）"/>
    <s v="意向/渠道客户邀请"/>
    <s v="意向客户"/>
    <n v="2712.45"/>
    <d v="2018-09-15T00:00:00"/>
    <d v="2018-09-15T00:00:00"/>
    <s v="山西转型综改示范区学府园区云茂广告中心"/>
    <m/>
    <m/>
    <m/>
  </r>
  <r>
    <x v="336"/>
    <s v="郭西哲"/>
    <x v="336"/>
    <s v="032246"/>
    <m/>
    <m/>
    <m/>
    <m/>
    <m/>
    <m/>
    <m/>
    <n v="0.18"/>
    <s v="否"/>
    <s v="是"/>
    <n v="41880"/>
    <m/>
    <m/>
    <m/>
    <m/>
    <m/>
    <m/>
    <m/>
    <m/>
    <m/>
    <m/>
    <m/>
    <m/>
    <s v="广告营销服务成本"/>
    <s v="地产销售-华北"/>
    <m/>
    <n v="0.38926981456592191"/>
    <n v="75"/>
    <s v="线上传播（地产）"/>
    <s v="微信推送"/>
    <m/>
    <n v="38640"/>
    <d v="2018-04-01T00:00:00"/>
    <d v="2018-04-01T00:00:00"/>
    <s v="北京切吧"/>
    <m/>
    <m/>
    <n v="3240"/>
  </r>
  <r>
    <x v="337"/>
    <s v="严玲"/>
    <x v="337"/>
    <s v="033975"/>
    <m/>
    <m/>
    <m/>
    <m/>
    <m/>
    <m/>
    <m/>
    <n v="0.17"/>
    <s v="否"/>
    <s v="是"/>
    <n v="48203.25"/>
    <m/>
    <m/>
    <m/>
    <m/>
    <m/>
    <m/>
    <m/>
    <m/>
    <m/>
    <m/>
    <m/>
    <m/>
    <s v="广告营销服务成本"/>
    <s v="地产销售-华南"/>
    <m/>
    <n v="0.34753159471746026"/>
    <n v="98"/>
    <s v="线下活动（地产）"/>
    <s v="案场活动"/>
    <s v="精致生活体验系列"/>
    <n v="10800"/>
    <d v="2018-09-15T00:00:00"/>
    <d v="2018-09-15T00:00:00"/>
    <s v="中山华际天创文化传媒有限公司"/>
    <m/>
    <s v="衍纸"/>
    <n v="6160.5"/>
  </r>
  <r>
    <x v="337"/>
    <s v="严玲"/>
    <x v="337"/>
    <m/>
    <m/>
    <m/>
    <m/>
    <m/>
    <m/>
    <m/>
    <m/>
    <m/>
    <m/>
    <m/>
    <m/>
    <m/>
    <m/>
    <m/>
    <m/>
    <m/>
    <m/>
    <m/>
    <m/>
    <m/>
    <m/>
    <m/>
    <m/>
    <m/>
    <m/>
    <m/>
    <m/>
    <n v="121"/>
    <s v="线下活动（地产）"/>
    <s v="看房团"/>
    <s v="大巴"/>
    <n v="1712.35"/>
    <d v="2018-09-15T00:00:00"/>
    <d v="2018-09-15T00:00:00"/>
    <s v="北京切吧"/>
    <m/>
    <m/>
    <m/>
  </r>
  <r>
    <x v="337"/>
    <s v="严玲"/>
    <x v="337"/>
    <m/>
    <m/>
    <m/>
    <m/>
    <m/>
    <m/>
    <m/>
    <m/>
    <m/>
    <m/>
    <m/>
    <m/>
    <m/>
    <m/>
    <m/>
    <m/>
    <m/>
    <m/>
    <m/>
    <m/>
    <m/>
    <m/>
    <m/>
    <m/>
    <m/>
    <m/>
    <m/>
    <m/>
    <n v="126"/>
    <s v="线下活动（地产）"/>
    <s v="意向/渠道客户邀请"/>
    <s v="意向客户"/>
    <n v="2156.0500000000002"/>
    <d v="2018-09-15T00:00:00"/>
    <d v="2018-09-15T00:00:00"/>
    <s v="山西转型综改示范区学府园区云茂广告中心"/>
    <m/>
    <m/>
    <m/>
  </r>
  <r>
    <x v="337"/>
    <s v="严玲"/>
    <x v="337"/>
    <m/>
    <m/>
    <m/>
    <m/>
    <m/>
    <m/>
    <m/>
    <m/>
    <m/>
    <m/>
    <m/>
    <m/>
    <m/>
    <m/>
    <m/>
    <m/>
    <m/>
    <m/>
    <m/>
    <m/>
    <m/>
    <m/>
    <m/>
    <m/>
    <m/>
    <m/>
    <m/>
    <m/>
    <n v="98"/>
    <s v="线下活动（地产）"/>
    <s v="案场活动"/>
    <s v="精致生活体验系列"/>
    <n v="14374.999999999998"/>
    <d v="2018-09-22T00:00:00"/>
    <d v="2018-09-22T00:00:00"/>
    <s v="北京切吧"/>
    <m/>
    <s v="手工皮具"/>
    <m/>
  </r>
  <r>
    <x v="337"/>
    <s v="严玲"/>
    <x v="337"/>
    <m/>
    <m/>
    <m/>
    <m/>
    <m/>
    <m/>
    <m/>
    <m/>
    <m/>
    <m/>
    <m/>
    <m/>
    <m/>
    <m/>
    <m/>
    <m/>
    <m/>
    <m/>
    <m/>
    <m/>
    <m/>
    <m/>
    <m/>
    <m/>
    <m/>
    <m/>
    <m/>
    <m/>
    <n v="121"/>
    <s v="线下活动（地产）"/>
    <s v="看房团"/>
    <s v="大巴"/>
    <n v="1839.9999999999998"/>
    <d v="2018-09-22T00:00:00"/>
    <d v="2018-09-22T00:00:00"/>
    <s v="北京切吧"/>
    <m/>
    <m/>
    <m/>
  </r>
  <r>
    <x v="337"/>
    <s v="严玲"/>
    <x v="337"/>
    <m/>
    <m/>
    <m/>
    <m/>
    <m/>
    <m/>
    <m/>
    <m/>
    <m/>
    <m/>
    <m/>
    <m/>
    <m/>
    <m/>
    <m/>
    <m/>
    <m/>
    <m/>
    <m/>
    <m/>
    <m/>
    <m/>
    <m/>
    <m/>
    <m/>
    <m/>
    <m/>
    <m/>
    <n v="126"/>
    <s v="线下活动（地产）"/>
    <s v="意向/渠道客户邀请"/>
    <s v="意向客户"/>
    <n v="1738.75"/>
    <d v="2018-09-22T00:00:00"/>
    <d v="2018-09-22T00:00:00"/>
    <s v="山西转型综改示范区学府园区云茂广告中心"/>
    <m/>
    <m/>
    <m/>
  </r>
  <r>
    <x v="337"/>
    <s v="严玲"/>
    <x v="337"/>
    <m/>
    <m/>
    <m/>
    <m/>
    <m/>
    <m/>
    <m/>
    <m/>
    <m/>
    <m/>
    <m/>
    <m/>
    <m/>
    <m/>
    <m/>
    <m/>
    <m/>
    <m/>
    <m/>
    <m/>
    <m/>
    <m/>
    <m/>
    <m/>
    <m/>
    <m/>
    <m/>
    <m/>
    <n v="121"/>
    <s v="线下活动（地产）"/>
    <s v="看房团"/>
    <s v="大巴"/>
    <n v="1772.15"/>
    <d v="2018-09-15T00:00:00"/>
    <d v="2018-09-15T00:00:00"/>
    <s v="北京切吧"/>
    <m/>
    <m/>
    <m/>
  </r>
  <r>
    <x v="337"/>
    <s v="严玲"/>
    <x v="337"/>
    <m/>
    <m/>
    <m/>
    <m/>
    <m/>
    <m/>
    <m/>
    <m/>
    <m/>
    <m/>
    <m/>
    <m/>
    <m/>
    <m/>
    <m/>
    <m/>
    <m/>
    <m/>
    <m/>
    <m/>
    <m/>
    <m/>
    <m/>
    <m/>
    <m/>
    <m/>
    <m/>
    <m/>
    <n v="125"/>
    <s v="线下活动（地产）"/>
    <s v="意向/渠道客户邀请"/>
    <s v="渠道客户"/>
    <n v="1070"/>
    <d v="2018-09-15T00:00:00"/>
    <d v="2018-09-15T00:00:00"/>
    <s v="山西转型综改示范区学府园区云茂广告中心"/>
    <m/>
    <m/>
    <m/>
  </r>
  <r>
    <x v="337"/>
    <s v="严玲"/>
    <x v="337"/>
    <m/>
    <m/>
    <m/>
    <m/>
    <m/>
    <m/>
    <m/>
    <m/>
    <m/>
    <m/>
    <m/>
    <m/>
    <m/>
    <m/>
    <m/>
    <m/>
    <m/>
    <m/>
    <m/>
    <m/>
    <m/>
    <m/>
    <m/>
    <m/>
    <m/>
    <m/>
    <m/>
    <m/>
    <n v="120"/>
    <s v="线下活动（地产）"/>
    <s v="看房团"/>
    <s v="餐费"/>
    <n v="1750"/>
    <d v="2018-09-15T00:00:00"/>
    <d v="2018-09-15T00:00:00"/>
    <s v="业务凭票报销"/>
    <m/>
    <m/>
    <m/>
  </r>
  <r>
    <x v="337"/>
    <s v="严玲"/>
    <x v="337"/>
    <m/>
    <m/>
    <m/>
    <m/>
    <m/>
    <m/>
    <m/>
    <m/>
    <m/>
    <m/>
    <m/>
    <m/>
    <m/>
    <m/>
    <m/>
    <m/>
    <m/>
    <m/>
    <m/>
    <m/>
    <m/>
    <m/>
    <m/>
    <m/>
    <m/>
    <m/>
    <m/>
    <m/>
    <n v="121"/>
    <s v="线下活动（地产）"/>
    <s v="看房团"/>
    <s v="大巴"/>
    <n v="1705.4499999999998"/>
    <d v="2018-09-22T00:00:00"/>
    <d v="2018-09-22T00:00:00"/>
    <s v="北京切吧"/>
    <m/>
    <m/>
    <m/>
  </r>
  <r>
    <x v="337"/>
    <s v="严玲"/>
    <x v="337"/>
    <m/>
    <m/>
    <m/>
    <m/>
    <m/>
    <m/>
    <m/>
    <m/>
    <m/>
    <m/>
    <m/>
    <m/>
    <m/>
    <m/>
    <m/>
    <m/>
    <m/>
    <m/>
    <m/>
    <m/>
    <m/>
    <m/>
    <m/>
    <m/>
    <m/>
    <m/>
    <m/>
    <m/>
    <n v="125"/>
    <s v="线下活动（地产）"/>
    <s v="意向/渠道客户邀请"/>
    <s v="渠道客户"/>
    <n v="428"/>
    <d v="2018-09-22T00:00:00"/>
    <d v="2018-09-22T00:00:00"/>
    <s v="山西转型综改示范区学府园区云茂广告中心"/>
    <m/>
    <m/>
    <m/>
  </r>
  <r>
    <x v="337"/>
    <s v="严玲"/>
    <x v="337"/>
    <m/>
    <m/>
    <m/>
    <m/>
    <m/>
    <m/>
    <m/>
    <m/>
    <m/>
    <m/>
    <m/>
    <m/>
    <m/>
    <m/>
    <m/>
    <m/>
    <m/>
    <m/>
    <m/>
    <m/>
    <m/>
    <m/>
    <m/>
    <m/>
    <m/>
    <m/>
    <m/>
    <m/>
    <n v="120"/>
    <s v="线下活动（地产）"/>
    <s v="看房团"/>
    <s v="餐费"/>
    <n v="1400"/>
    <d v="2018-09-22T00:00:00"/>
    <d v="2018-09-22T00:00:00"/>
    <s v="业务凭票报销"/>
    <m/>
    <m/>
    <m/>
  </r>
  <r>
    <x v="337"/>
    <s v="严玲"/>
    <x v="337"/>
    <m/>
    <m/>
    <m/>
    <m/>
    <m/>
    <m/>
    <m/>
    <m/>
    <m/>
    <m/>
    <m/>
    <m/>
    <m/>
    <m/>
    <m/>
    <m/>
    <m/>
    <m/>
    <m/>
    <m/>
    <m/>
    <m/>
    <m/>
    <m/>
    <m/>
    <m/>
    <m/>
    <m/>
    <n v="10"/>
    <s v="户外投放（地产）"/>
    <s v="LED投放"/>
    <m/>
    <n v="1295"/>
    <d v="2018-09-22T00:00:00"/>
    <d v="2018-09-28T00:00:00"/>
    <s v="广州播了么传媒科技有限公司"/>
    <m/>
    <m/>
    <m/>
  </r>
  <r>
    <x v="338"/>
    <s v="严玲"/>
    <x v="338"/>
    <s v="034049"/>
    <m/>
    <m/>
    <m/>
    <m/>
    <m/>
    <m/>
    <m/>
    <n v="0.12"/>
    <s v="否"/>
    <s v="是"/>
    <n v="4200"/>
    <m/>
    <m/>
    <m/>
    <m/>
    <m/>
    <m/>
    <m/>
    <m/>
    <m/>
    <m/>
    <m/>
    <m/>
    <s v="广告营销服务成本"/>
    <s v="地产销售-华南"/>
    <m/>
    <n v="0.15867346138909633"/>
    <n v="126"/>
    <s v="线下活动（地产）"/>
    <s v="意向/渠道客户邀请"/>
    <s v="意向客户"/>
    <n v="1926"/>
    <d v="2018-09-08T00:00:00"/>
    <d v="2018-09-08T00:00:00"/>
    <s v="山西转型综改示范区学府园区云茂广告中心"/>
    <m/>
    <m/>
    <n v="843.40000000000009"/>
  </r>
  <r>
    <x v="338"/>
    <s v="严玲"/>
    <x v="338"/>
    <m/>
    <m/>
    <m/>
    <m/>
    <m/>
    <m/>
    <m/>
    <m/>
    <m/>
    <m/>
    <m/>
    <m/>
    <m/>
    <m/>
    <m/>
    <m/>
    <m/>
    <m/>
    <m/>
    <m/>
    <m/>
    <m/>
    <m/>
    <m/>
    <m/>
    <m/>
    <m/>
    <m/>
    <n v="121"/>
    <s v="线下活动（地产）"/>
    <s v="看房团"/>
    <s v="大巴"/>
    <n v="1430.6"/>
    <d v="2018-09-08T00:00:00"/>
    <d v="2018-09-08T00:00:00"/>
    <s v="北京切吧"/>
    <m/>
    <m/>
    <m/>
  </r>
  <r>
    <x v="339"/>
    <s v="严玲"/>
    <x v="339"/>
    <s v="034515"/>
    <m/>
    <m/>
    <m/>
    <m/>
    <m/>
    <m/>
    <m/>
    <n v="0.2"/>
    <s v="否"/>
    <s v="是"/>
    <n v="7562.5"/>
    <m/>
    <m/>
    <m/>
    <m/>
    <m/>
    <m/>
    <m/>
    <m/>
    <m/>
    <m/>
    <m/>
    <m/>
    <s v="广告营销服务成本"/>
    <s v="地产销售-华南"/>
    <m/>
    <n v="0.36108816000000005"/>
    <n v="113"/>
    <s v="线下活动（地产）"/>
    <s v="进驻费"/>
    <s v="企业"/>
    <n v="535"/>
    <d v="2018-09-14T00:00:00"/>
    <d v="2018-09-14T00:00:00"/>
    <s v="山西转型综改示范区学府园区云茂广告中心"/>
    <m/>
    <m/>
    <n v="770.72500000000036"/>
  </r>
  <r>
    <x v="339"/>
    <s v="严玲"/>
    <x v="339"/>
    <m/>
    <m/>
    <m/>
    <m/>
    <m/>
    <m/>
    <m/>
    <m/>
    <m/>
    <m/>
    <m/>
    <m/>
    <m/>
    <m/>
    <m/>
    <m/>
    <m/>
    <m/>
    <m/>
    <m/>
    <m/>
    <m/>
    <m/>
    <m/>
    <m/>
    <m/>
    <m/>
    <m/>
    <n v="110"/>
    <s v="线下活动（地产）"/>
    <s v="进驻餐点"/>
    <s v="下午茶"/>
    <n v="800.97499999999991"/>
    <d v="2018-09-14T00:00:00"/>
    <d v="2018-09-14T00:00:00"/>
    <s v="北京切吧"/>
    <m/>
    <m/>
    <m/>
  </r>
  <r>
    <x v="339"/>
    <s v="严玲"/>
    <x v="339"/>
    <m/>
    <m/>
    <m/>
    <m/>
    <m/>
    <m/>
    <m/>
    <m/>
    <m/>
    <m/>
    <m/>
    <m/>
    <m/>
    <m/>
    <m/>
    <m/>
    <m/>
    <m/>
    <m/>
    <m/>
    <m/>
    <m/>
    <m/>
    <m/>
    <m/>
    <m/>
    <m/>
    <m/>
    <n v="121"/>
    <s v="线下活动（地产）"/>
    <s v="看房团"/>
    <s v="大巴"/>
    <n v="1485.8"/>
    <d v="2018-09-15T00:00:00"/>
    <d v="2018-09-15T00:00:00"/>
    <s v="北京切吧"/>
    <m/>
    <m/>
    <m/>
  </r>
  <r>
    <x v="339"/>
    <s v="严玲"/>
    <x v="339"/>
    <m/>
    <m/>
    <m/>
    <m/>
    <m/>
    <m/>
    <m/>
    <m/>
    <m/>
    <m/>
    <m/>
    <m/>
    <m/>
    <m/>
    <m/>
    <m/>
    <m/>
    <m/>
    <m/>
    <m/>
    <m/>
    <m/>
    <m/>
    <m/>
    <m/>
    <m/>
    <m/>
    <m/>
    <n v="120"/>
    <s v="线下活动（地产）"/>
    <s v="看房团"/>
    <s v="餐费"/>
    <n v="1750"/>
    <d v="2018-09-15T00:00:00"/>
    <d v="2018-09-15T00:00:00"/>
    <s v="业务凭票报销"/>
    <m/>
    <m/>
    <m/>
  </r>
  <r>
    <x v="339"/>
    <s v="严玲"/>
    <x v="339"/>
    <m/>
    <m/>
    <m/>
    <m/>
    <m/>
    <m/>
    <m/>
    <m/>
    <m/>
    <m/>
    <m/>
    <m/>
    <m/>
    <m/>
    <m/>
    <m/>
    <m/>
    <m/>
    <m/>
    <m/>
    <m/>
    <m/>
    <m/>
    <m/>
    <m/>
    <m/>
    <m/>
    <m/>
    <n v="125"/>
    <s v="线下活动（地产）"/>
    <s v="意向/渠道客户邀请"/>
    <s v="渠道客户"/>
    <n v="1070"/>
    <d v="2018-09-15T00:00:00"/>
    <d v="2018-09-15T00:00:00"/>
    <s v="山西转型综改示范区学府园区云茂广告中心"/>
    <m/>
    <m/>
    <m/>
  </r>
  <r>
    <x v="339"/>
    <s v="严玲"/>
    <x v="339"/>
    <m/>
    <m/>
    <m/>
    <m/>
    <m/>
    <m/>
    <m/>
    <m/>
    <m/>
    <m/>
    <m/>
    <m/>
    <m/>
    <m/>
    <m/>
    <m/>
    <m/>
    <m/>
    <m/>
    <m/>
    <m/>
    <m/>
    <m/>
    <m/>
    <m/>
    <m/>
    <m/>
    <m/>
    <n v="113"/>
    <s v="线下活动（地产）"/>
    <s v="进驻费"/>
    <s v="企业"/>
    <n v="1150"/>
    <d v="2018-09-15T00:00:00"/>
    <d v="2018-09-15T00:00:00"/>
    <s v="山西转型综改示范区学府园区云茂广告中心"/>
    <m/>
    <m/>
    <m/>
  </r>
  <r>
    <x v="340"/>
    <s v="严玲"/>
    <x v="340"/>
    <s v="034472"/>
    <m/>
    <m/>
    <m/>
    <m/>
    <m/>
    <m/>
    <m/>
    <n v="0.17"/>
    <s v="否"/>
    <s v="是"/>
    <n v="20828"/>
    <m/>
    <m/>
    <m/>
    <m/>
    <m/>
    <m/>
    <m/>
    <m/>
    <m/>
    <m/>
    <m/>
    <m/>
    <s v="广告营销服务成本"/>
    <s v="地产销售-华南"/>
    <m/>
    <n v="0.38788878389261744"/>
    <n v="113"/>
    <s v="线下活动（地产）"/>
    <s v="进驻费"/>
    <s v="企业"/>
    <n v="535"/>
    <d v="2018-09-14T00:00:00"/>
    <d v="2018-09-14T00:00:00"/>
    <s v="山西转型综改示范区学府园区云茂广告中心"/>
    <m/>
    <m/>
    <n v="1290.1749999999993"/>
  </r>
  <r>
    <x v="340"/>
    <s v="严玲"/>
    <x v="340"/>
    <m/>
    <m/>
    <m/>
    <m/>
    <m/>
    <m/>
    <m/>
    <m/>
    <m/>
    <m/>
    <m/>
    <m/>
    <m/>
    <m/>
    <m/>
    <m/>
    <m/>
    <m/>
    <m/>
    <m/>
    <m/>
    <m/>
    <m/>
    <m/>
    <m/>
    <m/>
    <m/>
    <m/>
    <n v="110"/>
    <s v="线下活动（地产）"/>
    <s v="进驻餐点"/>
    <s v="下午茶"/>
    <n v="799.82500000000005"/>
    <d v="2018-09-14T00:00:00"/>
    <d v="2018-09-14T00:00:00"/>
    <s v="北京切吧"/>
    <m/>
    <m/>
    <m/>
  </r>
  <r>
    <x v="340"/>
    <s v="严玲"/>
    <x v="340"/>
    <m/>
    <m/>
    <m/>
    <m/>
    <m/>
    <m/>
    <m/>
    <m/>
    <m/>
    <m/>
    <m/>
    <m/>
    <m/>
    <m/>
    <m/>
    <m/>
    <m/>
    <m/>
    <m/>
    <m/>
    <m/>
    <m/>
    <m/>
    <m/>
    <m/>
    <m/>
    <m/>
    <m/>
    <n v="126"/>
    <s v="线下活动（地产）"/>
    <s v="意向/渠道客户邀请"/>
    <s v="意向客户"/>
    <n v="5885"/>
    <d v="2018-09-13T00:00:00"/>
    <d v="2019-10-28T00:00:00"/>
    <s v="山西转型综改示范区学府园区云茂广告中心"/>
    <m/>
    <m/>
    <m/>
  </r>
  <r>
    <x v="340"/>
    <s v="严玲"/>
    <x v="340"/>
    <m/>
    <m/>
    <m/>
    <m/>
    <m/>
    <m/>
    <m/>
    <m/>
    <m/>
    <m/>
    <m/>
    <m/>
    <m/>
    <m/>
    <m/>
    <m/>
    <m/>
    <m/>
    <m/>
    <m/>
    <m/>
    <m/>
    <m/>
    <m/>
    <m/>
    <m/>
    <m/>
    <m/>
    <n v="100"/>
    <s v="线下活动（地产）"/>
    <s v="案场活动"/>
    <s v="论坛"/>
    <n v="6000"/>
    <d v="2019-10-28T00:00:00"/>
    <d v="2019-10-28T00:00:00"/>
    <s v="北京切吧"/>
    <m/>
    <m/>
    <m/>
  </r>
  <r>
    <x v="340"/>
    <s v="严玲"/>
    <x v="340"/>
    <m/>
    <m/>
    <m/>
    <m/>
    <m/>
    <m/>
    <m/>
    <m/>
    <m/>
    <m/>
    <m/>
    <m/>
    <m/>
    <m/>
    <m/>
    <m/>
    <m/>
    <m/>
    <m/>
    <m/>
    <m/>
    <m/>
    <m/>
    <m/>
    <m/>
    <m/>
    <m/>
    <m/>
    <n v="100"/>
    <s v="线下活动（地产）"/>
    <s v="案场活动"/>
    <s v="论坛"/>
    <n v="6318"/>
    <d v="2019-10-28T00:00:00"/>
    <d v="2019-10-28T00:00:00"/>
    <s v="中山华际天创文化传媒有限公司"/>
    <m/>
    <m/>
    <m/>
  </r>
  <r>
    <x v="341"/>
    <s v="严玲"/>
    <x v="341"/>
    <s v="034561"/>
    <m/>
    <m/>
    <m/>
    <m/>
    <m/>
    <m/>
    <m/>
    <n v="0.17"/>
    <s v="否"/>
    <s v="是"/>
    <n v="12451.25"/>
    <m/>
    <m/>
    <m/>
    <m/>
    <m/>
    <m/>
    <m/>
    <m/>
    <m/>
    <m/>
    <m/>
    <m/>
    <s v="广告营销服务成本"/>
    <s v="地产销售-华南"/>
    <m/>
    <n v="0.38186722000000001"/>
    <n v="60"/>
    <s v="商品采购"/>
    <s v="礼品"/>
    <s v="其他礼品"/>
    <n v="8986.0999999999985"/>
    <d v="2018-09-01T00:00:00"/>
    <d v="2018-09-01T00:00:00"/>
    <s v="北京切吧"/>
    <m/>
    <m/>
    <n v="781.70000000000073"/>
  </r>
  <r>
    <x v="341"/>
    <s v="严玲"/>
    <x v="341"/>
    <m/>
    <m/>
    <m/>
    <m/>
    <m/>
    <m/>
    <m/>
    <m/>
    <m/>
    <m/>
    <m/>
    <m/>
    <m/>
    <m/>
    <m/>
    <m/>
    <m/>
    <m/>
    <m/>
    <m/>
    <m/>
    <m/>
    <m/>
    <m/>
    <s v="广告营销服务成本"/>
    <s v="地产销售-华南"/>
    <m/>
    <n v="0.38186722000000001"/>
    <n v="59"/>
    <s v="商品采购"/>
    <s v="礼品"/>
    <s v="严选礼品"/>
    <n v="2683.45"/>
    <d v="2018-09-01T00:00:00"/>
    <d v="2018-09-01T00:00:00"/>
    <s v="严选凭票报销"/>
    <m/>
    <m/>
    <m/>
  </r>
  <r>
    <x v="342"/>
    <s v="严玲"/>
    <x v="342"/>
    <s v="034728"/>
    <m/>
    <m/>
    <m/>
    <m/>
    <m/>
    <m/>
    <m/>
    <n v="0.17"/>
    <s v="否"/>
    <s v="是"/>
    <n v="13685.349999999999"/>
    <m/>
    <m/>
    <m/>
    <m/>
    <m/>
    <m/>
    <m/>
    <m/>
    <m/>
    <m/>
    <m/>
    <m/>
    <s v="广告营销服务成本"/>
    <s v="地产销售-华南"/>
    <m/>
    <n v="0.38976358399999994"/>
    <n v="59"/>
    <s v="商品采购"/>
    <s v="礼品"/>
    <s v="严选礼品"/>
    <n v="7448.6"/>
    <d v="2018-09-01T00:00:00"/>
    <d v="2018-09-01T00:00:00"/>
    <s v="严选凭票报销"/>
    <m/>
    <m/>
    <n v="1123.3499999999967"/>
  </r>
  <r>
    <x v="342"/>
    <s v="严玲"/>
    <x v="342"/>
    <m/>
    <m/>
    <m/>
    <m/>
    <m/>
    <m/>
    <m/>
    <m/>
    <m/>
    <m/>
    <m/>
    <m/>
    <m/>
    <m/>
    <m/>
    <m/>
    <m/>
    <m/>
    <m/>
    <m/>
    <m/>
    <m/>
    <m/>
    <m/>
    <m/>
    <m/>
    <m/>
    <m/>
    <n v="121"/>
    <s v="线下活动（地产）"/>
    <s v="看房团"/>
    <s v="大巴"/>
    <n v="669.3"/>
    <d v="2018-10-01T00:00:00"/>
    <d v="2018-10-01T00:00:00"/>
    <s v="北京切吧"/>
    <m/>
    <m/>
    <m/>
  </r>
  <r>
    <x v="342"/>
    <s v="严玲"/>
    <x v="342"/>
    <m/>
    <m/>
    <m/>
    <m/>
    <m/>
    <m/>
    <m/>
    <m/>
    <m/>
    <m/>
    <m/>
    <m/>
    <m/>
    <m/>
    <m/>
    <m/>
    <m/>
    <m/>
    <m/>
    <m/>
    <m/>
    <m/>
    <m/>
    <m/>
    <m/>
    <m/>
    <m/>
    <m/>
    <n v="126"/>
    <s v="线下活动（地产）"/>
    <s v="意向/渠道客户邀请"/>
    <s v="意向客户"/>
    <n v="535"/>
    <d v="2018-10-01T00:00:00"/>
    <d v="2018-10-01T00:00:00"/>
    <s v="山西转型综改示范区学府园区云茂广告中心"/>
    <m/>
    <m/>
    <m/>
  </r>
  <r>
    <x v="342"/>
    <s v="严玲"/>
    <x v="342"/>
    <m/>
    <m/>
    <m/>
    <m/>
    <m/>
    <m/>
    <m/>
    <m/>
    <m/>
    <m/>
    <m/>
    <m/>
    <m/>
    <m/>
    <m/>
    <m/>
    <m/>
    <m/>
    <m/>
    <m/>
    <m/>
    <m/>
    <m/>
    <m/>
    <m/>
    <m/>
    <m/>
    <m/>
    <n v="120"/>
    <s v="线下活动（地产）"/>
    <s v="看房团"/>
    <s v="餐费"/>
    <n v="300"/>
    <d v="2018-10-01T00:00:00"/>
    <d v="2018-10-01T00:00:00"/>
    <s v="业务凭票报销"/>
    <m/>
    <m/>
    <m/>
  </r>
  <r>
    <x v="342"/>
    <s v="严玲"/>
    <x v="342"/>
    <m/>
    <m/>
    <m/>
    <m/>
    <m/>
    <m/>
    <m/>
    <m/>
    <m/>
    <m/>
    <m/>
    <m/>
    <m/>
    <m/>
    <m/>
    <m/>
    <m/>
    <m/>
    <m/>
    <m/>
    <m/>
    <m/>
    <m/>
    <m/>
    <m/>
    <m/>
    <m/>
    <m/>
    <n v="121"/>
    <s v="线下活动（地产）"/>
    <s v="看房团"/>
    <s v="大巴"/>
    <n v="1522.6"/>
    <d v="2018-10-07T00:00:00"/>
    <d v="2018-10-07T00:00:00"/>
    <s v="北京切吧"/>
    <m/>
    <m/>
    <m/>
  </r>
  <r>
    <x v="342"/>
    <s v="严玲"/>
    <x v="342"/>
    <m/>
    <m/>
    <m/>
    <m/>
    <m/>
    <m/>
    <m/>
    <m/>
    <m/>
    <m/>
    <m/>
    <m/>
    <m/>
    <m/>
    <m/>
    <m/>
    <m/>
    <m/>
    <m/>
    <m/>
    <m/>
    <m/>
    <m/>
    <m/>
    <m/>
    <m/>
    <m/>
    <m/>
    <n v="126"/>
    <s v="线下活动（地产）"/>
    <s v="意向/渠道客户邀请"/>
    <s v="意向客户"/>
    <n v="2086.5"/>
    <d v="2018-10-07T00:00:00"/>
    <d v="2018-10-07T00:00:00"/>
    <s v="山西转型综改示范区学府园区云茂广告中心"/>
    <m/>
    <m/>
    <m/>
  </r>
  <r>
    <x v="343"/>
    <s v="郭西哲"/>
    <x v="343"/>
    <s v="032506"/>
    <m/>
    <m/>
    <m/>
    <m/>
    <m/>
    <m/>
    <m/>
    <n v="0.18"/>
    <s v="否"/>
    <s v="是"/>
    <n v="27599.999999999996"/>
    <m/>
    <m/>
    <m/>
    <m/>
    <m/>
    <m/>
    <m/>
    <m/>
    <m/>
    <m/>
    <m/>
    <m/>
    <s v="广告营销服务成本"/>
    <s v="地产销售-华北"/>
    <m/>
    <n v="0.3759868472652837"/>
    <n v="75"/>
    <s v="线上传播（地产）"/>
    <s v="微信推送"/>
    <m/>
    <n v="27599.999999999996"/>
    <d v="2018-04-01T00:00:00"/>
    <d v="2018-04-01T00:00:00"/>
    <s v="北京切吧"/>
    <m/>
    <m/>
    <n v="0"/>
  </r>
  <r>
    <x v="344"/>
    <s v="严玲"/>
    <x v="344"/>
    <s v="034467"/>
    <m/>
    <m/>
    <m/>
    <m/>
    <m/>
    <m/>
    <m/>
    <n v="0.17"/>
    <s v="否"/>
    <s v="是"/>
    <n v="8880"/>
    <m/>
    <m/>
    <m/>
    <m/>
    <m/>
    <m/>
    <m/>
    <m/>
    <m/>
    <m/>
    <m/>
    <m/>
    <s v="广告营销服务成本"/>
    <s v="地产销售-华南"/>
    <m/>
    <n v="0.32047180915395279"/>
    <n v="121"/>
    <s v="线下活动（地产）"/>
    <s v="看房团"/>
    <s v="大巴"/>
    <n v="1429.4499999999998"/>
    <d v="2018-09-22T00:00:00"/>
    <d v="2018-09-22T00:00:00"/>
    <s v="北京切吧"/>
    <m/>
    <m/>
    <n v="4884.05"/>
  </r>
  <r>
    <x v="344"/>
    <s v="严玲"/>
    <x v="344"/>
    <m/>
    <m/>
    <m/>
    <m/>
    <m/>
    <m/>
    <m/>
    <m/>
    <m/>
    <m/>
    <m/>
    <m/>
    <m/>
    <m/>
    <m/>
    <m/>
    <m/>
    <m/>
    <m/>
    <m/>
    <m/>
    <m/>
    <m/>
    <m/>
    <m/>
    <m/>
    <m/>
    <m/>
    <n v="126"/>
    <s v="线下活动（地产）"/>
    <s v="意向/渠道客户邀请"/>
    <s v="意向客户"/>
    <n v="2086.5"/>
    <d v="2018-09-22T00:00:00"/>
    <d v="2018-09-22T00:00:00"/>
    <s v="山西转型综改示范区学府园区云茂广告中心"/>
    <m/>
    <m/>
    <m/>
  </r>
  <r>
    <x v="344"/>
    <s v="严玲"/>
    <x v="344"/>
    <m/>
    <m/>
    <m/>
    <m/>
    <m/>
    <m/>
    <m/>
    <m/>
    <m/>
    <m/>
    <m/>
    <m/>
    <m/>
    <m/>
    <m/>
    <m/>
    <m/>
    <m/>
    <m/>
    <m/>
    <m/>
    <m/>
    <m/>
    <m/>
    <m/>
    <m/>
    <m/>
    <m/>
    <n v="120"/>
    <s v="线下活动（地产）"/>
    <s v="看房团"/>
    <s v="餐费"/>
    <n v="480"/>
    <d v="2018-09-22T00:00:00"/>
    <d v="2018-09-22T00:00:00"/>
    <s v="业务凭票报销"/>
    <m/>
    <m/>
    <m/>
  </r>
  <r>
    <x v="345"/>
    <s v="严玲"/>
    <x v="345"/>
    <s v="034203"/>
    <m/>
    <m/>
    <m/>
    <m/>
    <m/>
    <m/>
    <m/>
    <n v="0.12"/>
    <s v="否"/>
    <s v="是"/>
    <n v="4826"/>
    <m/>
    <m/>
    <m/>
    <m/>
    <m/>
    <m/>
    <m/>
    <m/>
    <m/>
    <m/>
    <m/>
    <m/>
    <s v="广告营销服务成本"/>
    <s v="地产销售-华南"/>
    <m/>
    <n v="0.2208"/>
    <n v="125"/>
    <s v="线下活动（地产）"/>
    <s v="意向/渠道客户邀请"/>
    <s v="渠道客户"/>
    <n v="856"/>
    <d v="2018-09-22T00:00:00"/>
    <d v="2018-09-22T00:00:00"/>
    <s v="山西转型综改示范区学府园区云茂广告中心"/>
    <m/>
    <m/>
    <n v="380"/>
  </r>
  <r>
    <x v="345"/>
    <s v="严玲"/>
    <x v="345"/>
    <m/>
    <m/>
    <m/>
    <m/>
    <m/>
    <m/>
    <m/>
    <m/>
    <m/>
    <m/>
    <m/>
    <m/>
    <m/>
    <m/>
    <m/>
    <m/>
    <m/>
    <m/>
    <m/>
    <m/>
    <m/>
    <m/>
    <m/>
    <m/>
    <m/>
    <m/>
    <m/>
    <m/>
    <n v="120"/>
    <s v="线下活动（地产）"/>
    <s v="看房团"/>
    <s v="餐费"/>
    <n v="1520"/>
    <d v="2018-09-22T00:00:00"/>
    <d v="2018-09-22T00:00:00"/>
    <s v="业务凭票报销"/>
    <m/>
    <m/>
    <m/>
  </r>
  <r>
    <x v="345"/>
    <s v="严玲"/>
    <x v="345"/>
    <m/>
    <m/>
    <m/>
    <m/>
    <m/>
    <m/>
    <m/>
    <m/>
    <m/>
    <m/>
    <m/>
    <m/>
    <m/>
    <m/>
    <m/>
    <m/>
    <m/>
    <m/>
    <m/>
    <m/>
    <m/>
    <m/>
    <m/>
    <m/>
    <m/>
    <m/>
    <m/>
    <m/>
    <n v="121"/>
    <s v="线下活动（地产）"/>
    <s v="看房团"/>
    <s v="大巴"/>
    <n v="2070"/>
    <d v="2018-09-22T00:00:00"/>
    <d v="2018-09-22T00:00:00"/>
    <s v="北京切吧"/>
    <m/>
    <m/>
    <m/>
  </r>
  <r>
    <x v="346"/>
    <s v="严玲"/>
    <x v="346"/>
    <s v="033998"/>
    <m/>
    <m/>
    <m/>
    <m/>
    <m/>
    <m/>
    <m/>
    <n v="0.18"/>
    <s v="否"/>
    <s v="是"/>
    <n v="4596"/>
    <m/>
    <m/>
    <m/>
    <m/>
    <m/>
    <m/>
    <m/>
    <m/>
    <m/>
    <m/>
    <m/>
    <m/>
    <s v="广告营销服务成本"/>
    <s v="地产销售-华南"/>
    <m/>
    <n v="0.25240000000000001"/>
    <n v="125"/>
    <s v="线下活动（地产）"/>
    <s v="意向/渠道客户邀请"/>
    <s v="渠道客户"/>
    <n v="856"/>
    <d v="2018-09-23T00:00:00"/>
    <d v="2018-09-23T00:00:00"/>
    <s v="山西转型综改示范区学府园区云茂广告中心"/>
    <m/>
    <m/>
    <n v="0"/>
  </r>
  <r>
    <x v="346"/>
    <s v="严玲"/>
    <x v="346"/>
    <m/>
    <m/>
    <m/>
    <m/>
    <m/>
    <m/>
    <m/>
    <m/>
    <m/>
    <m/>
    <m/>
    <m/>
    <m/>
    <m/>
    <m/>
    <m/>
    <m/>
    <m/>
    <m/>
    <m/>
    <m/>
    <m/>
    <m/>
    <m/>
    <m/>
    <m/>
    <m/>
    <m/>
    <n v="120"/>
    <s v="线下活动（地产）"/>
    <s v="看房团"/>
    <s v="餐费"/>
    <n v="1900"/>
    <d v="2018-09-23T00:00:00"/>
    <d v="2018-09-23T00:00:00"/>
    <s v="业务凭票报销"/>
    <m/>
    <m/>
    <m/>
  </r>
  <r>
    <x v="346"/>
    <s v="严玲"/>
    <x v="346"/>
    <m/>
    <m/>
    <m/>
    <m/>
    <m/>
    <m/>
    <m/>
    <m/>
    <m/>
    <m/>
    <m/>
    <m/>
    <m/>
    <m/>
    <m/>
    <m/>
    <m/>
    <m/>
    <m/>
    <m/>
    <m/>
    <m/>
    <m/>
    <m/>
    <m/>
    <m/>
    <m/>
    <m/>
    <n v="121"/>
    <s v="线下活动（地产）"/>
    <s v="看房团"/>
    <s v="大巴"/>
    <n v="1839.9999999999998"/>
    <d v="2018-09-23T00:00:00"/>
    <d v="2018-09-23T00:00:00"/>
    <s v="北京切吧"/>
    <m/>
    <m/>
    <m/>
  </r>
  <r>
    <x v="347"/>
    <s v="严玲"/>
    <x v="347"/>
    <s v="034753"/>
    <m/>
    <m/>
    <m/>
    <m/>
    <m/>
    <m/>
    <m/>
    <n v="0.17"/>
    <s v="否"/>
    <s v="是"/>
    <n v="7676.5499999999993"/>
    <m/>
    <m/>
    <m/>
    <m/>
    <m/>
    <m/>
    <m/>
    <m/>
    <m/>
    <m/>
    <m/>
    <m/>
    <s v="广告营销服务成本"/>
    <s v="地产销售-华南"/>
    <m/>
    <n v="0.31109547200000004"/>
    <n v="60"/>
    <s v="商品采购"/>
    <s v="礼品"/>
    <s v="其他礼品"/>
    <n v="1743.4"/>
    <d v="2018-09-01T00:00:00"/>
    <d v="2018-09-01T00:00:00"/>
    <s v="北京切吧"/>
    <m/>
    <m/>
    <n v="2534.5625"/>
  </r>
  <r>
    <x v="347"/>
    <s v="严玲"/>
    <x v="347"/>
    <m/>
    <m/>
    <m/>
    <m/>
    <m/>
    <m/>
    <m/>
    <m/>
    <m/>
    <m/>
    <m/>
    <m/>
    <m/>
    <m/>
    <m/>
    <m/>
    <m/>
    <m/>
    <m/>
    <m/>
    <m/>
    <m/>
    <m/>
    <m/>
    <m/>
    <m/>
    <m/>
    <m/>
    <n v="59"/>
    <s v="商品采购"/>
    <s v="礼品"/>
    <s v="严选礼品"/>
    <n v="3398.5874999999996"/>
    <d v="2018-09-01T00:00:00"/>
    <d v="2018-09-01T00:00:00"/>
    <s v="严选凭票报销"/>
    <m/>
    <m/>
    <m/>
  </r>
  <r>
    <x v="348"/>
    <s v="严玲"/>
    <x v="348"/>
    <s v="034591"/>
    <m/>
    <m/>
    <m/>
    <m/>
    <m/>
    <m/>
    <m/>
    <n v="0.17"/>
    <s v="否"/>
    <s v="是"/>
    <n v="40955"/>
    <m/>
    <m/>
    <m/>
    <m/>
    <m/>
    <m/>
    <m/>
    <m/>
    <m/>
    <m/>
    <m/>
    <m/>
    <s v="广告营销服务成本"/>
    <s v="地产销售-华南"/>
    <m/>
    <n v="0.34749169116279072"/>
    <n v="126"/>
    <s v="线下活动（地产）"/>
    <s v="意向/渠道客户邀请"/>
    <s v="意向客户"/>
    <n v="1605"/>
    <d v="2018-10-01T00:00:00"/>
    <d v="2018-10-01T00:00:00"/>
    <s v="山西转型综改示范区学府园区云茂广告中心"/>
    <m/>
    <m/>
    <n v="0"/>
  </r>
  <r>
    <x v="348"/>
    <s v="严玲"/>
    <x v="348"/>
    <m/>
    <m/>
    <m/>
    <m/>
    <m/>
    <m/>
    <m/>
    <m/>
    <m/>
    <m/>
    <m/>
    <m/>
    <m/>
    <m/>
    <m/>
    <m/>
    <m/>
    <m/>
    <m/>
    <m/>
    <m/>
    <m/>
    <m/>
    <m/>
    <m/>
    <m/>
    <m/>
    <m/>
    <n v="98"/>
    <s v="线下活动（地产）"/>
    <s v="案场活动"/>
    <s v="精致生活体验系列"/>
    <n v="29000"/>
    <d v="2018-10-01T00:00:00"/>
    <d v="2018-10-01T00:00:00"/>
    <s v="广州迪派文化传播有限公司"/>
    <m/>
    <s v="钟表分享"/>
    <m/>
  </r>
  <r>
    <x v="348"/>
    <s v="严玲"/>
    <x v="348"/>
    <m/>
    <m/>
    <m/>
    <m/>
    <m/>
    <m/>
    <m/>
    <m/>
    <m/>
    <m/>
    <m/>
    <m/>
    <m/>
    <m/>
    <m/>
    <m/>
    <m/>
    <m/>
    <m/>
    <m/>
    <m/>
    <m/>
    <m/>
    <m/>
    <m/>
    <m/>
    <m/>
    <m/>
    <n v="125"/>
    <s v="线下活动（地产）"/>
    <s v="意向/渠道客户邀请"/>
    <s v="渠道客户"/>
    <n v="6899.9999999999991"/>
    <d v="2018-10-01T00:00:00"/>
    <d v="2018-10-01T00:00:00"/>
    <s v="北京切吧"/>
    <m/>
    <m/>
    <m/>
  </r>
  <r>
    <x v="348"/>
    <s v="严玲"/>
    <x v="348"/>
    <m/>
    <m/>
    <m/>
    <m/>
    <m/>
    <m/>
    <m/>
    <m/>
    <m/>
    <m/>
    <m/>
    <m/>
    <m/>
    <m/>
    <m/>
    <m/>
    <m/>
    <m/>
    <m/>
    <m/>
    <m/>
    <m/>
    <m/>
    <m/>
    <m/>
    <m/>
    <m/>
    <m/>
    <n v="21"/>
    <s v="明星/嘉宾邀请"/>
    <s v="嘉宾邀请"/>
    <m/>
    <n v="3449.9999999999995"/>
    <d v="2018-10-01T00:00:00"/>
    <d v="2018-10-01T00:00:00"/>
    <s v="北京切吧"/>
    <m/>
    <m/>
    <m/>
  </r>
  <r>
    <x v="349"/>
    <s v="严玲"/>
    <x v="349"/>
    <s v="034752、034751、034878"/>
    <m/>
    <m/>
    <m/>
    <m/>
    <m/>
    <m/>
    <m/>
    <n v="0.17"/>
    <s v="否"/>
    <s v="是"/>
    <n v="33760.800000000003"/>
    <m/>
    <m/>
    <m/>
    <m/>
    <m/>
    <m/>
    <m/>
    <m/>
    <m/>
    <m/>
    <m/>
    <m/>
    <s v="广告营销服务成本"/>
    <s v="地产销售-华南"/>
    <m/>
    <n v="0.37434962933333332"/>
    <n v="114"/>
    <s v="线下活动（地产）"/>
    <s v="进驻费"/>
    <s v="商超"/>
    <n v="7624.8"/>
    <d v="2018-10-01T00:00:00"/>
    <d v="2018-10-01T00:00:00"/>
    <s v="广州迪派文化传播有限公司"/>
    <m/>
    <m/>
    <n v="-3524.6499999999942"/>
  </r>
  <r>
    <x v="349"/>
    <s v="严玲"/>
    <x v="349"/>
    <m/>
    <m/>
    <m/>
    <m/>
    <m/>
    <m/>
    <m/>
    <m/>
    <m/>
    <m/>
    <m/>
    <m/>
    <m/>
    <m/>
    <m/>
    <m/>
    <m/>
    <m/>
    <m/>
    <m/>
    <m/>
    <m/>
    <m/>
    <m/>
    <s v="广告营销服务成本"/>
    <s v="地产销售-华南"/>
    <m/>
    <n v="0.37434962933333332"/>
    <n v="105"/>
    <s v="线下活动（地产）"/>
    <s v="案场活动"/>
    <s v="艺术活动"/>
    <n v="16170"/>
    <d v="2018-10-01T00:00:00"/>
    <d v="2018-10-01T00:00:00"/>
    <s v="广州迪派文化传播有限公司"/>
    <m/>
    <m/>
    <m/>
  </r>
  <r>
    <x v="349"/>
    <s v="严玲"/>
    <x v="349"/>
    <m/>
    <m/>
    <m/>
    <m/>
    <m/>
    <m/>
    <m/>
    <m/>
    <m/>
    <m/>
    <m/>
    <m/>
    <m/>
    <m/>
    <m/>
    <m/>
    <m/>
    <m/>
    <m/>
    <m/>
    <m/>
    <m/>
    <m/>
    <m/>
    <m/>
    <m/>
    <m/>
    <m/>
    <n v="121"/>
    <s v="线下活动（地产）"/>
    <s v="看房团"/>
    <s v="大巴"/>
    <n v="1649.1"/>
    <d v="2018-10-01T00:00:00"/>
    <d v="2018-10-01T00:00:00"/>
    <s v="北京切吧"/>
    <m/>
    <m/>
    <m/>
  </r>
  <r>
    <x v="349"/>
    <s v="严玲"/>
    <x v="349"/>
    <m/>
    <m/>
    <m/>
    <m/>
    <m/>
    <m/>
    <m/>
    <m/>
    <m/>
    <m/>
    <m/>
    <m/>
    <m/>
    <m/>
    <m/>
    <m/>
    <m/>
    <m/>
    <m/>
    <m/>
    <m/>
    <m/>
    <m/>
    <m/>
    <m/>
    <m/>
    <m/>
    <m/>
    <n v="126"/>
    <s v="线下活动（地产）"/>
    <s v="意向/渠道客户邀请"/>
    <s v="意向客户"/>
    <n v="856"/>
    <d v="2018-10-01T00:00:00"/>
    <d v="2018-10-01T00:00:00"/>
    <s v="山西转型综改示范区学府园区云茂广告中心"/>
    <m/>
    <m/>
    <m/>
  </r>
  <r>
    <x v="349"/>
    <s v="严玲"/>
    <x v="349"/>
    <m/>
    <m/>
    <m/>
    <m/>
    <m/>
    <m/>
    <m/>
    <m/>
    <m/>
    <m/>
    <m/>
    <m/>
    <m/>
    <m/>
    <m/>
    <m/>
    <m/>
    <m/>
    <m/>
    <m/>
    <m/>
    <m/>
    <m/>
    <m/>
    <m/>
    <m/>
    <m/>
    <m/>
    <n v="120"/>
    <s v="线下活动（地产）"/>
    <s v="看房团"/>
    <s v="餐费"/>
    <n v="600"/>
    <d v="2018-10-01T00:00:00"/>
    <d v="2018-10-01T00:00:00"/>
    <s v="业务凭票报销"/>
    <m/>
    <m/>
    <m/>
  </r>
  <r>
    <x v="349"/>
    <s v="严玲"/>
    <x v="349"/>
    <m/>
    <m/>
    <m/>
    <m/>
    <m/>
    <m/>
    <m/>
    <m/>
    <m/>
    <m/>
    <m/>
    <m/>
    <m/>
    <m/>
    <m/>
    <m/>
    <m/>
    <m/>
    <m/>
    <m/>
    <m/>
    <m/>
    <m/>
    <m/>
    <m/>
    <m/>
    <m/>
    <m/>
    <n v="121"/>
    <s v="线下活动（地产）"/>
    <s v="看房团"/>
    <s v="大巴"/>
    <n v="1155.75"/>
    <d v="2018-12-01T00:00:00"/>
    <d v="2018-12-01T00:00:00"/>
    <s v="北京切吧"/>
    <m/>
    <m/>
    <m/>
  </r>
  <r>
    <x v="349"/>
    <s v="严玲"/>
    <x v="349"/>
    <m/>
    <m/>
    <m/>
    <m/>
    <m/>
    <m/>
    <m/>
    <m/>
    <m/>
    <m/>
    <m/>
    <m/>
    <m/>
    <m/>
    <m/>
    <m/>
    <m/>
    <m/>
    <m/>
    <m/>
    <m/>
    <m/>
    <m/>
    <m/>
    <m/>
    <m/>
    <m/>
    <m/>
    <n v="126"/>
    <s v="线下活动（地产）"/>
    <s v="意向/渠道客户邀请"/>
    <s v="意向客户"/>
    <n v="1605"/>
    <d v="2018-12-01T00:00:00"/>
    <d v="2018-12-01T00:00:00"/>
    <s v="山西转型综改示范区学府园区云茂广告中心"/>
    <m/>
    <m/>
    <m/>
  </r>
  <r>
    <x v="349"/>
    <s v="严玲"/>
    <x v="349"/>
    <m/>
    <m/>
    <m/>
    <m/>
    <m/>
    <m/>
    <m/>
    <m/>
    <m/>
    <m/>
    <m/>
    <m/>
    <m/>
    <m/>
    <m/>
    <m/>
    <m/>
    <m/>
    <m/>
    <m/>
    <m/>
    <m/>
    <m/>
    <m/>
    <m/>
    <m/>
    <m/>
    <m/>
    <n v="113"/>
    <s v="线下活动（地产）"/>
    <s v="进驻费"/>
    <s v="企业"/>
    <n v="7624.8"/>
    <d v="2018-10-01T00:00:00"/>
    <d v="2018-10-01T00:00:00"/>
    <s v="广州迪派文化传播有限公司"/>
    <m/>
    <m/>
    <m/>
  </r>
  <r>
    <x v="350"/>
    <s v="严玲"/>
    <x v="350"/>
    <s v="034388"/>
    <m/>
    <m/>
    <m/>
    <m/>
    <m/>
    <m/>
    <m/>
    <n v="0.2"/>
    <s v="否"/>
    <s v="是"/>
    <n v="14381.25"/>
    <m/>
    <m/>
    <m/>
    <m/>
    <m/>
    <m/>
    <m/>
    <m/>
    <m/>
    <m/>
    <m/>
    <m/>
    <s v="广告营销服务成本"/>
    <s v="地产销售-华南"/>
    <m/>
    <n v="0.34024389600000005"/>
    <n v="121"/>
    <s v="线下活动（地产）"/>
    <s v="看房团"/>
    <s v="大巴"/>
    <n v="669.3"/>
    <d v="2018-10-01T00:00:00"/>
    <d v="2018-10-01T00:00:00"/>
    <s v="北京切吧"/>
    <m/>
    <m/>
    <n v="5208.7875000000004"/>
  </r>
  <r>
    <x v="350"/>
    <s v="严玲"/>
    <x v="350"/>
    <m/>
    <m/>
    <m/>
    <m/>
    <m/>
    <m/>
    <m/>
    <m/>
    <m/>
    <m/>
    <m/>
    <m/>
    <m/>
    <m/>
    <m/>
    <m/>
    <m/>
    <m/>
    <m/>
    <m/>
    <m/>
    <m/>
    <m/>
    <m/>
    <s v="广告营销服务成本"/>
    <s v="地产销售-华南"/>
    <m/>
    <n v="0.34024389600000005"/>
    <n v="126"/>
    <s v="线下活动（地产）"/>
    <s v="意向/渠道客户邀请"/>
    <s v="意向客户"/>
    <n v="535"/>
    <d v="2018-10-01T00:00:00"/>
    <d v="2018-10-01T00:00:00"/>
    <s v="山西转型综改示范区学府园区云茂广告中心"/>
    <m/>
    <m/>
    <m/>
  </r>
  <r>
    <x v="350"/>
    <s v="严玲"/>
    <x v="350"/>
    <m/>
    <m/>
    <m/>
    <m/>
    <m/>
    <m/>
    <m/>
    <m/>
    <m/>
    <m/>
    <m/>
    <m/>
    <m/>
    <m/>
    <m/>
    <m/>
    <m/>
    <m/>
    <m/>
    <m/>
    <m/>
    <m/>
    <m/>
    <m/>
    <m/>
    <m/>
    <m/>
    <m/>
    <n v="120"/>
    <s v="线下活动（地产）"/>
    <s v="看房团"/>
    <s v="餐费"/>
    <n v="375"/>
    <d v="2018-10-01T00:00:00"/>
    <d v="2018-10-01T00:00:00"/>
    <s v="业务凭票报销"/>
    <m/>
    <m/>
    <m/>
  </r>
  <r>
    <x v="350"/>
    <s v="严玲"/>
    <x v="350"/>
    <m/>
    <m/>
    <m/>
    <m/>
    <m/>
    <m/>
    <m/>
    <m/>
    <m/>
    <m/>
    <m/>
    <m/>
    <m/>
    <m/>
    <m/>
    <m/>
    <m/>
    <m/>
    <m/>
    <m/>
    <m/>
    <m/>
    <m/>
    <m/>
    <m/>
    <m/>
    <m/>
    <m/>
    <n v="59"/>
    <s v="商品采购"/>
    <s v="礼品"/>
    <s v="严选礼品"/>
    <n v="7593.1624999999995"/>
    <d v="2018-10-01T00:00:00"/>
    <d v="2018-10-01T00:00:00"/>
    <s v="严选凭票报销"/>
    <m/>
    <m/>
    <m/>
  </r>
  <r>
    <x v="351"/>
    <s v="郭西哲"/>
    <x v="351"/>
    <s v="033475、033463-CPM"/>
    <m/>
    <m/>
    <m/>
    <m/>
    <m/>
    <m/>
    <m/>
    <n v="0.18"/>
    <s v="否"/>
    <s v="是"/>
    <n v="31263.9"/>
    <m/>
    <m/>
    <m/>
    <m/>
    <m/>
    <m/>
    <m/>
    <m/>
    <m/>
    <m/>
    <m/>
    <m/>
    <s v="广告营销服务成本"/>
    <s v="地产销售-华北"/>
    <m/>
    <n v="0.38299124954269975"/>
    <n v="97"/>
    <s v="线下活动（地产）"/>
    <s v="案场活动"/>
    <s v="户外运动"/>
    <n v="19186"/>
    <d v="2018-05-13T00:00:00"/>
    <d v="2018-05-13T00:00:00"/>
    <s v="北京切吧"/>
    <m/>
    <m/>
    <n v="5177.9000000000015"/>
  </r>
  <r>
    <x v="351"/>
    <s v="郭西哲"/>
    <x v="351"/>
    <s v=""/>
    <m/>
    <m/>
    <m/>
    <m/>
    <m/>
    <m/>
    <m/>
    <m/>
    <m/>
    <m/>
    <m/>
    <m/>
    <m/>
    <m/>
    <m/>
    <m/>
    <m/>
    <m/>
    <m/>
    <m/>
    <m/>
    <m/>
    <m/>
    <m/>
    <m/>
    <m/>
    <m/>
    <n v="21"/>
    <s v="明星/嘉宾邀请"/>
    <s v="嘉宾邀请"/>
    <m/>
    <n v="3449.9999999999995"/>
    <d v="2018-05-13T00:00:00"/>
    <d v="2018-05-13T00:00:00"/>
    <s v="北京切吧"/>
    <m/>
    <m/>
    <m/>
  </r>
  <r>
    <x v="351"/>
    <s v="郭西哲"/>
    <x v="351"/>
    <s v=""/>
    <m/>
    <m/>
    <m/>
    <m/>
    <m/>
    <m/>
    <m/>
    <m/>
    <m/>
    <m/>
    <m/>
    <m/>
    <m/>
    <m/>
    <m/>
    <m/>
    <m/>
    <m/>
    <m/>
    <m/>
    <m/>
    <m/>
    <m/>
    <m/>
    <m/>
    <m/>
    <m/>
    <n v="121"/>
    <s v="线下活动（地产）"/>
    <s v="看房团"/>
    <s v="大巴"/>
    <n v="3449.9999999999995"/>
    <d v="2018-05-13T00:00:00"/>
    <d v="2018-05-13T00:00:00"/>
    <s v="北京切吧"/>
    <m/>
    <m/>
    <m/>
  </r>
  <r>
    <x v="352"/>
    <s v="严玲"/>
    <x v="352"/>
    <s v="035104"/>
    <m/>
    <m/>
    <m/>
    <m/>
    <m/>
    <m/>
    <m/>
    <n v="0.17"/>
    <s v="否"/>
    <s v="是"/>
    <n v="8595"/>
    <m/>
    <m/>
    <m/>
    <m/>
    <m/>
    <m/>
    <m/>
    <m/>
    <m/>
    <m/>
    <m/>
    <m/>
    <s v="广告营销服务成本"/>
    <s v="地产销售-华南"/>
    <m/>
    <n v="0.29514028676923082"/>
    <n v="110"/>
    <s v="线下活动（地产）"/>
    <s v="进驻餐点"/>
    <s v="下午茶"/>
    <n v="1724.9999999999998"/>
    <d v="2018-10-18T00:00:00"/>
    <d v="2018-10-18T00:00:00"/>
    <s v="北京切吧"/>
    <m/>
    <m/>
    <n v="5509.0125000000007"/>
  </r>
  <r>
    <x v="352"/>
    <s v="严玲"/>
    <x v="352"/>
    <m/>
    <m/>
    <m/>
    <m/>
    <m/>
    <m/>
    <m/>
    <m/>
    <m/>
    <m/>
    <m/>
    <m/>
    <m/>
    <m/>
    <m/>
    <m/>
    <m/>
    <m/>
    <m/>
    <m/>
    <m/>
    <m/>
    <m/>
    <m/>
    <m/>
    <m/>
    <m/>
    <m/>
    <n v="113"/>
    <s v="线下活动（地产）"/>
    <s v="进驻费"/>
    <s v="企业"/>
    <n v="642"/>
    <d v="2018-10-18T00:00:00"/>
    <d v="2018-10-18T00:00:00"/>
    <s v="山西转型综改示范区学府园区云茂广告中心"/>
    <m/>
    <m/>
    <m/>
  </r>
  <r>
    <x v="352"/>
    <s v="严玲"/>
    <x v="352"/>
    <m/>
    <m/>
    <m/>
    <m/>
    <m/>
    <m/>
    <m/>
    <m/>
    <m/>
    <m/>
    <m/>
    <m/>
    <m/>
    <m/>
    <m/>
    <m/>
    <m/>
    <m/>
    <m/>
    <m/>
    <m/>
    <m/>
    <m/>
    <m/>
    <m/>
    <m/>
    <m/>
    <m/>
    <n v="59"/>
    <s v="商品采购"/>
    <s v="礼品"/>
    <s v="严选礼品"/>
    <n v="239.66249999999999"/>
    <d v="2018-10-01T00:00:00"/>
    <d v="2018-10-01T00:00:00"/>
    <s v="严选凭票报销"/>
    <m/>
    <m/>
    <m/>
  </r>
  <r>
    <x v="352"/>
    <s v="严玲"/>
    <x v="352"/>
    <m/>
    <m/>
    <m/>
    <m/>
    <m/>
    <m/>
    <m/>
    <m/>
    <m/>
    <m/>
    <m/>
    <m/>
    <m/>
    <m/>
    <m/>
    <m/>
    <m/>
    <m/>
    <m/>
    <m/>
    <m/>
    <m/>
    <m/>
    <m/>
    <m/>
    <m/>
    <m/>
    <m/>
    <n v="59"/>
    <s v="商品采购"/>
    <s v="礼品"/>
    <s v="严选礼品"/>
    <n v="239.66249999999999"/>
    <d v="2018-10-01T00:00:00"/>
    <d v="2018-10-01T00:00:00"/>
    <s v="严选凭票报销"/>
    <m/>
    <m/>
    <m/>
  </r>
  <r>
    <x v="352"/>
    <s v="严玲"/>
    <x v="352"/>
    <m/>
    <m/>
    <m/>
    <m/>
    <m/>
    <m/>
    <m/>
    <m/>
    <m/>
    <m/>
    <m/>
    <m/>
    <m/>
    <m/>
    <m/>
    <m/>
    <m/>
    <m/>
    <m/>
    <m/>
    <m/>
    <m/>
    <m/>
    <m/>
    <m/>
    <m/>
    <m/>
    <m/>
    <n v="59"/>
    <s v="商品采购"/>
    <s v="礼品"/>
    <s v="严选礼品"/>
    <n v="239.66249999999999"/>
    <d v="2018-10-01T00:00:00"/>
    <d v="2018-10-01T00:00:00"/>
    <s v="严选凭票报销"/>
    <m/>
    <m/>
    <m/>
  </r>
  <r>
    <x v="353"/>
    <s v="严玲"/>
    <x v="353"/>
    <s v="034744"/>
    <m/>
    <m/>
    <m/>
    <m/>
    <m/>
    <m/>
    <m/>
    <n v="0.17"/>
    <s v="否"/>
    <s v="是"/>
    <n v="5730"/>
    <m/>
    <m/>
    <m/>
    <m/>
    <m/>
    <m/>
    <m/>
    <m/>
    <m/>
    <m/>
    <m/>
    <m/>
    <s v="广告营销服务成本"/>
    <s v="地产销售-华南"/>
    <m/>
    <n v="0.25979922514285719"/>
    <n v="110"/>
    <s v="线下活动（地产）"/>
    <s v="进驻餐点"/>
    <s v="下午茶"/>
    <n v="1724.9999999999998"/>
    <d v="2018-10-12T00:00:00"/>
    <d v="2018-10-12T00:00:00"/>
    <s v="北京切吧"/>
    <m/>
    <m/>
    <n v="516.67500000000018"/>
  </r>
  <r>
    <x v="353"/>
    <s v="严玲"/>
    <x v="353"/>
    <m/>
    <m/>
    <m/>
    <m/>
    <m/>
    <m/>
    <m/>
    <m/>
    <m/>
    <m/>
    <m/>
    <m/>
    <m/>
    <m/>
    <m/>
    <m/>
    <m/>
    <m/>
    <m/>
    <m/>
    <m/>
    <m/>
    <m/>
    <m/>
    <m/>
    <m/>
    <m/>
    <m/>
    <n v="113"/>
    <s v="线下活动（地产）"/>
    <s v="进驻费"/>
    <s v="企业"/>
    <n v="642"/>
    <d v="2018-10-12T00:00:00"/>
    <d v="2018-10-12T00:00:00"/>
    <s v="山西转型综改示范区学府园区云茂广告中心"/>
    <m/>
    <m/>
    <m/>
  </r>
  <r>
    <x v="353"/>
    <s v="严玲"/>
    <x v="353"/>
    <m/>
    <m/>
    <m/>
    <m/>
    <m/>
    <m/>
    <m/>
    <m/>
    <m/>
    <m/>
    <m/>
    <m/>
    <m/>
    <m/>
    <m/>
    <m/>
    <m/>
    <m/>
    <m/>
    <m/>
    <m/>
    <m/>
    <m/>
    <m/>
    <m/>
    <m/>
    <m/>
    <m/>
    <n v="59"/>
    <s v="商品采购"/>
    <s v="礼品"/>
    <s v="严选礼品"/>
    <n v="239.66249999999999"/>
    <d v="2018-10-01T00:00:00"/>
    <d v="2018-10-01T00:00:00"/>
    <s v="严选凭票报销"/>
    <m/>
    <m/>
    <m/>
  </r>
  <r>
    <x v="353"/>
    <s v="严玲"/>
    <x v="353"/>
    <m/>
    <m/>
    <m/>
    <m/>
    <m/>
    <m/>
    <m/>
    <m/>
    <m/>
    <m/>
    <m/>
    <m/>
    <m/>
    <m/>
    <m/>
    <m/>
    <m/>
    <m/>
    <m/>
    <m/>
    <m/>
    <m/>
    <m/>
    <m/>
    <m/>
    <m/>
    <m/>
    <m/>
    <n v="110"/>
    <s v="线下活动（地产）"/>
    <s v="进驻餐点"/>
    <s v="下午茶"/>
    <n v="1724.9999999999998"/>
    <d v="2018-10-12T00:00:00"/>
    <d v="2018-10-12T00:00:00"/>
    <s v="北京切吧"/>
    <m/>
    <m/>
    <m/>
  </r>
  <r>
    <x v="353"/>
    <s v="严玲"/>
    <x v="353"/>
    <m/>
    <m/>
    <m/>
    <m/>
    <m/>
    <m/>
    <m/>
    <m/>
    <m/>
    <m/>
    <m/>
    <m/>
    <m/>
    <m/>
    <m/>
    <m/>
    <m/>
    <m/>
    <m/>
    <m/>
    <m/>
    <m/>
    <m/>
    <m/>
    <m/>
    <m/>
    <m/>
    <m/>
    <n v="113"/>
    <s v="线下活动（地产）"/>
    <s v="进驻费"/>
    <s v="企业"/>
    <n v="642"/>
    <d v="2018-10-12T00:00:00"/>
    <d v="2018-10-12T00:00:00"/>
    <s v="山西转型综改示范区学府园区云茂广告中心"/>
    <m/>
    <m/>
    <m/>
  </r>
  <r>
    <x v="353"/>
    <s v="严玲"/>
    <x v="353"/>
    <m/>
    <m/>
    <m/>
    <m/>
    <m/>
    <m/>
    <m/>
    <m/>
    <m/>
    <m/>
    <m/>
    <m/>
    <m/>
    <m/>
    <m/>
    <m/>
    <m/>
    <m/>
    <m/>
    <m/>
    <m/>
    <m/>
    <m/>
    <m/>
    <m/>
    <m/>
    <m/>
    <m/>
    <n v="59"/>
    <s v="商品采购"/>
    <s v="礼品"/>
    <s v="严选礼品"/>
    <n v="239.66249999999999"/>
    <d v="2018-10-01T00:00:00"/>
    <d v="2018-10-01T00:00:00"/>
    <s v="严选凭票报销"/>
    <m/>
    <m/>
    <m/>
  </r>
  <r>
    <x v="354"/>
    <s v="严玲"/>
    <x v="354"/>
    <s v="034749"/>
    <m/>
    <m/>
    <m/>
    <m/>
    <m/>
    <m/>
    <m/>
    <n v="0.2"/>
    <s v="否"/>
    <s v="是"/>
    <n v="8880"/>
    <m/>
    <m/>
    <m/>
    <m/>
    <m/>
    <m/>
    <m/>
    <m/>
    <m/>
    <m/>
    <m/>
    <m/>
    <s v="广告营销服务成本"/>
    <s v="地产销售-华南"/>
    <m/>
    <n v="0.36603901418969381"/>
    <n v="121"/>
    <s v="线下活动（地产）"/>
    <s v="看房团"/>
    <s v="大巴"/>
    <n v="1609.9999999999998"/>
    <d v="2018-10-03T00:00:00"/>
    <d v="2018-10-03T00:00:00"/>
    <s v="北京切吧"/>
    <m/>
    <m/>
    <n v="2305.5500000000002"/>
  </r>
  <r>
    <x v="354"/>
    <s v="严玲"/>
    <x v="354"/>
    <m/>
    <m/>
    <m/>
    <m/>
    <m/>
    <m/>
    <m/>
    <m/>
    <m/>
    <m/>
    <m/>
    <m/>
    <m/>
    <m/>
    <m/>
    <m/>
    <m/>
    <m/>
    <m/>
    <m/>
    <m/>
    <m/>
    <m/>
    <m/>
    <m/>
    <m/>
    <m/>
    <m/>
    <n v="126"/>
    <s v="线下活动（地产）"/>
    <s v="意向/渠道客户邀请"/>
    <s v="意向客户"/>
    <n v="1765.5"/>
    <d v="2018-10-03T00:00:00"/>
    <d v="2018-10-03T00:00:00"/>
    <s v="山西转型综改示范区学府园区云茂广告中心"/>
    <m/>
    <m/>
    <m/>
  </r>
  <r>
    <x v="354"/>
    <s v="严玲"/>
    <x v="354"/>
    <m/>
    <m/>
    <m/>
    <m/>
    <m/>
    <m/>
    <m/>
    <m/>
    <m/>
    <m/>
    <m/>
    <m/>
    <m/>
    <m/>
    <m/>
    <m/>
    <m/>
    <m/>
    <m/>
    <m/>
    <m/>
    <m/>
    <m/>
    <m/>
    <m/>
    <m/>
    <m/>
    <m/>
    <n v="121"/>
    <s v="线下活动（地产）"/>
    <s v="看房团"/>
    <s v="大巴"/>
    <n v="1609.9999999999998"/>
    <d v="2018-10-04T00:00:00"/>
    <d v="2018-10-04T00:00:00"/>
    <s v="北京切吧"/>
    <m/>
    <m/>
    <m/>
  </r>
  <r>
    <x v="354"/>
    <s v="严玲"/>
    <x v="354"/>
    <m/>
    <m/>
    <m/>
    <m/>
    <m/>
    <m/>
    <m/>
    <m/>
    <m/>
    <m/>
    <m/>
    <m/>
    <m/>
    <m/>
    <m/>
    <m/>
    <m/>
    <m/>
    <m/>
    <m/>
    <m/>
    <m/>
    <m/>
    <m/>
    <m/>
    <m/>
    <m/>
    <m/>
    <n v="126"/>
    <s v="线下活动（地产）"/>
    <s v="意向/渠道客户邀请"/>
    <s v="意向客户"/>
    <n v="1588.95"/>
    <d v="2018-10-04T00:00:00"/>
    <d v="2018-10-04T00:00:00"/>
    <s v="山西转型综改示范区学府园区云茂广告中心"/>
    <m/>
    <m/>
    <m/>
  </r>
  <r>
    <x v="355"/>
    <s v="严玲"/>
    <x v="355"/>
    <s v="034562"/>
    <m/>
    <m/>
    <m/>
    <m/>
    <m/>
    <m/>
    <m/>
    <n v="0.17"/>
    <s v="否"/>
    <s v="是"/>
    <n v="5296"/>
    <m/>
    <m/>
    <m/>
    <m/>
    <m/>
    <m/>
    <m/>
    <m/>
    <m/>
    <m/>
    <m/>
    <m/>
    <s v="广告营销服务成本"/>
    <s v="地产销售-华南"/>
    <m/>
    <n v="0.27088926472491914"/>
    <n v="121"/>
    <s v="线下活动（地产）"/>
    <s v="看房团"/>
    <s v="大巴"/>
    <n v="1292.5999999999999"/>
    <d v="2018-10-02T00:00:00"/>
    <d v="2018-10-02T00:00:00"/>
    <s v="北京切吧"/>
    <m/>
    <m/>
    <n v="682.29999999999927"/>
  </r>
  <r>
    <x v="355"/>
    <s v="严玲"/>
    <x v="355"/>
    <m/>
    <m/>
    <m/>
    <m/>
    <m/>
    <m/>
    <m/>
    <m/>
    <m/>
    <m/>
    <m/>
    <m/>
    <m/>
    <m/>
    <m/>
    <m/>
    <m/>
    <m/>
    <m/>
    <m/>
    <m/>
    <m/>
    <m/>
    <m/>
    <m/>
    <m/>
    <m/>
    <m/>
    <n v="126"/>
    <s v="线下活动（地产）"/>
    <s v="意向/渠道客户邀请"/>
    <s v="意向客户"/>
    <n v="2921.1000000000004"/>
    <d v="2018-10-02T00:00:00"/>
    <d v="2018-10-02T00:00:00"/>
    <s v="山西转型综改示范区学府园区云茂广告中心"/>
    <m/>
    <m/>
    <m/>
  </r>
  <r>
    <x v="355"/>
    <s v="严玲"/>
    <x v="355"/>
    <m/>
    <m/>
    <m/>
    <m/>
    <m/>
    <m/>
    <m/>
    <m/>
    <m/>
    <m/>
    <m/>
    <m/>
    <m/>
    <m/>
    <m/>
    <m/>
    <m/>
    <m/>
    <m/>
    <m/>
    <m/>
    <m/>
    <m/>
    <m/>
    <m/>
    <m/>
    <m/>
    <m/>
    <n v="120"/>
    <s v="线下活动（地产）"/>
    <s v="看房团"/>
    <s v="餐费"/>
    <n v="400"/>
    <d v="2018-10-02T00:00:00"/>
    <d v="2018-10-02T00:00:00"/>
    <s v="业务凭票报销"/>
    <m/>
    <m/>
    <m/>
  </r>
  <r>
    <x v="356"/>
    <s v="严玲"/>
    <x v="356"/>
    <s v="034840"/>
    <m/>
    <m/>
    <m/>
    <m/>
    <m/>
    <m/>
    <m/>
    <n v="0.2"/>
    <s v="否"/>
    <s v="是"/>
    <n v="43794"/>
    <m/>
    <m/>
    <m/>
    <m/>
    <m/>
    <m/>
    <m/>
    <m/>
    <m/>
    <m/>
    <m/>
    <m/>
    <s v="广告营销服务成本"/>
    <s v="地产销售-华南"/>
    <m/>
    <n v="0.34300195729230765"/>
    <n v="121"/>
    <s v="线下活动（地产）"/>
    <s v="看房团"/>
    <s v="大巴"/>
    <n v="1476.6"/>
    <d v="2018-10-03T00:00:00"/>
    <d v="2018-10-03T00:00:00"/>
    <s v="北京切吧"/>
    <m/>
    <m/>
    <n v="30328.9"/>
  </r>
  <r>
    <x v="356"/>
    <s v="严玲"/>
    <x v="356"/>
    <m/>
    <m/>
    <m/>
    <m/>
    <m/>
    <m/>
    <m/>
    <m/>
    <m/>
    <m/>
    <m/>
    <m/>
    <m/>
    <m/>
    <m/>
    <m/>
    <m/>
    <m/>
    <m/>
    <m/>
    <m/>
    <m/>
    <m/>
    <m/>
    <m/>
    <m/>
    <m/>
    <m/>
    <n v="126"/>
    <s v="线下活动（地产）"/>
    <s v="意向/渠道客户邀请"/>
    <s v="意向客户"/>
    <n v="2942.5"/>
    <d v="2018-10-03T00:00:00"/>
    <d v="2018-10-03T00:00:00"/>
    <s v="山西转型综改示范区学府园区云茂广告中心"/>
    <m/>
    <m/>
    <m/>
  </r>
  <r>
    <x v="356"/>
    <s v="严玲"/>
    <x v="356"/>
    <m/>
    <m/>
    <m/>
    <m/>
    <m/>
    <m/>
    <m/>
    <m/>
    <m/>
    <m/>
    <m/>
    <m/>
    <m/>
    <m/>
    <m/>
    <m/>
    <m/>
    <m/>
    <m/>
    <m/>
    <m/>
    <m/>
    <m/>
    <m/>
    <m/>
    <m/>
    <m/>
    <m/>
    <n v="116"/>
    <s v="线下活动（地产）"/>
    <s v="进驻费"/>
    <s v="社区"/>
    <n v="1415"/>
    <d v="2018-10-20T00:00:00"/>
    <d v="2018-10-20T00:00:00"/>
    <s v="广州迪派文化传播有限公司"/>
    <m/>
    <m/>
    <m/>
  </r>
  <r>
    <x v="356"/>
    <s v="严玲"/>
    <x v="356"/>
    <m/>
    <m/>
    <m/>
    <m/>
    <m/>
    <m/>
    <m/>
    <m/>
    <m/>
    <m/>
    <m/>
    <m/>
    <m/>
    <m/>
    <m/>
    <m/>
    <m/>
    <m/>
    <m/>
    <m/>
    <m/>
    <m/>
    <m/>
    <m/>
    <m/>
    <m/>
    <m/>
    <m/>
    <n v="116"/>
    <s v="线下活动（地产）"/>
    <s v="进驻费"/>
    <s v="社区"/>
    <n v="1415"/>
    <d v="2018-10-20T00:00:00"/>
    <d v="2018-10-20T00:00:00"/>
    <s v="广州迪派文化传播有限公司"/>
    <m/>
    <m/>
    <m/>
  </r>
  <r>
    <x v="356"/>
    <s v="严玲"/>
    <x v="356"/>
    <m/>
    <m/>
    <m/>
    <m/>
    <m/>
    <m/>
    <m/>
    <m/>
    <m/>
    <m/>
    <m/>
    <m/>
    <m/>
    <m/>
    <m/>
    <m/>
    <m/>
    <m/>
    <m/>
    <m/>
    <m/>
    <m/>
    <m/>
    <m/>
    <m/>
    <m/>
    <m/>
    <m/>
    <n v="10"/>
    <s v="户外投放（地产）"/>
    <s v="LED投放"/>
    <m/>
    <n v="6216"/>
    <d v="2018-10-13T00:00:00"/>
    <d v="2018-11-09T00:00:00"/>
    <s v="广州播了么传媒科技有限公司"/>
    <m/>
    <m/>
    <m/>
  </r>
  <r>
    <x v="357"/>
    <s v="严玲"/>
    <x v="357"/>
    <s v="034566"/>
    <m/>
    <m/>
    <m/>
    <m/>
    <m/>
    <m/>
    <m/>
    <n v="0.2"/>
    <s v="否"/>
    <s v="是"/>
    <n v="6660"/>
    <m/>
    <m/>
    <m/>
    <m/>
    <m/>
    <m/>
    <m/>
    <m/>
    <m/>
    <m/>
    <m/>
    <m/>
    <s v="广告营销服务成本"/>
    <s v="地产销售-华南"/>
    <m/>
    <n v="0.30738905145454543"/>
    <n v="121"/>
    <s v="线下活动（地产）"/>
    <s v="看房团"/>
    <s v="大巴"/>
    <n v="1155.75"/>
    <d v="2018-10-01T00:00:00"/>
    <d v="2018-10-01T00:00:00"/>
    <s v="北京切吧"/>
    <m/>
    <m/>
    <n v="3738.75"/>
  </r>
  <r>
    <x v="357"/>
    <s v="严玲"/>
    <x v="357"/>
    <m/>
    <m/>
    <m/>
    <m/>
    <m/>
    <m/>
    <m/>
    <m/>
    <m/>
    <m/>
    <m/>
    <m/>
    <m/>
    <m/>
    <m/>
    <m/>
    <m/>
    <m/>
    <m/>
    <m/>
    <m/>
    <m/>
    <m/>
    <m/>
    <m/>
    <m/>
    <m/>
    <m/>
    <n v="126"/>
    <s v="线下活动（地产）"/>
    <s v="意向/渠道客户邀请"/>
    <s v="意向客户"/>
    <n v="1765.5"/>
    <d v="2018-10-01T00:00:00"/>
    <d v="2018-10-01T00:00:00"/>
    <s v="山西转型综改示范区学府园区云茂广告中心"/>
    <m/>
    <m/>
    <m/>
  </r>
  <r>
    <x v="358"/>
    <s v="严玲"/>
    <x v="358"/>
    <s v="035101"/>
    <m/>
    <m/>
    <m/>
    <m/>
    <m/>
    <m/>
    <m/>
    <n v="0.17"/>
    <s v="否"/>
    <s v="是"/>
    <n v="18288"/>
    <m/>
    <m/>
    <m/>
    <m/>
    <m/>
    <m/>
    <m/>
    <m/>
    <m/>
    <m/>
    <m/>
    <m/>
    <s v="广告营销服务成本"/>
    <s v="地产销售-华南"/>
    <m/>
    <n v="0.36156539514529912"/>
    <n v="126"/>
    <s v="线下活动（地产）"/>
    <s v="意向/渠道客户邀请"/>
    <s v="意向客户"/>
    <n v="1926"/>
    <d v="2018-10-01T00:00:00"/>
    <d v="2018-10-01T00:00:00"/>
    <s v="山西转型综改示范区学府园区云茂广告中心"/>
    <m/>
    <m/>
    <n v="6812.5499999999993"/>
  </r>
  <r>
    <x v="358"/>
    <s v="严玲"/>
    <x v="358"/>
    <m/>
    <m/>
    <m/>
    <m/>
    <m/>
    <m/>
    <m/>
    <m/>
    <m/>
    <m/>
    <m/>
    <m/>
    <m/>
    <m/>
    <m/>
    <m/>
    <m/>
    <m/>
    <m/>
    <m/>
    <m/>
    <m/>
    <m/>
    <m/>
    <m/>
    <m/>
    <m/>
    <m/>
    <n v="121"/>
    <s v="线下活动（地产）"/>
    <s v="看房团"/>
    <s v="大巴"/>
    <n v="1320.1999999999998"/>
    <d v="2018-10-02T00:00:00"/>
    <d v="2018-10-02T00:00:00"/>
    <s v="北京切吧"/>
    <m/>
    <m/>
    <m/>
  </r>
  <r>
    <x v="358"/>
    <s v="严玲"/>
    <x v="358"/>
    <m/>
    <m/>
    <m/>
    <m/>
    <m/>
    <m/>
    <m/>
    <m/>
    <m/>
    <m/>
    <m/>
    <m/>
    <m/>
    <m/>
    <m/>
    <m/>
    <m/>
    <m/>
    <m/>
    <m/>
    <m/>
    <m/>
    <m/>
    <m/>
    <m/>
    <m/>
    <m/>
    <m/>
    <n v="126"/>
    <s v="线下活动（地产）"/>
    <s v="意向/渠道客户邀请"/>
    <s v="意向客户"/>
    <n v="1926"/>
    <d v="2018-10-02T00:00:00"/>
    <d v="2018-10-02T00:00:00"/>
    <s v="山西转型综改示范区学府园区云茂广告中心"/>
    <m/>
    <m/>
    <m/>
  </r>
  <r>
    <x v="358"/>
    <s v="严玲"/>
    <x v="358"/>
    <m/>
    <m/>
    <m/>
    <m/>
    <m/>
    <m/>
    <m/>
    <m/>
    <m/>
    <m/>
    <m/>
    <m/>
    <m/>
    <m/>
    <m/>
    <m/>
    <m/>
    <m/>
    <m/>
    <m/>
    <m/>
    <m/>
    <m/>
    <m/>
    <m/>
    <m/>
    <m/>
    <m/>
    <n v="121"/>
    <s v="线下活动（地产）"/>
    <s v="看房团"/>
    <s v="大巴"/>
    <n v="1324.8"/>
    <d v="2018-10-04T00:00:00"/>
    <d v="2018-10-04T00:00:00"/>
    <s v="北京切吧"/>
    <m/>
    <m/>
    <m/>
  </r>
  <r>
    <x v="358"/>
    <s v="严玲"/>
    <x v="358"/>
    <m/>
    <m/>
    <m/>
    <m/>
    <m/>
    <m/>
    <m/>
    <m/>
    <m/>
    <m/>
    <m/>
    <m/>
    <m/>
    <m/>
    <m/>
    <m/>
    <m/>
    <m/>
    <m/>
    <m/>
    <m/>
    <m/>
    <m/>
    <m/>
    <m/>
    <m/>
    <m/>
    <m/>
    <n v="126"/>
    <s v="线下活动（地产）"/>
    <s v="意向/渠道客户邀请"/>
    <s v="意向客户"/>
    <n v="1797.6"/>
    <d v="2018-10-04T00:00:00"/>
    <d v="2018-10-04T00:00:00"/>
    <s v="山西转型综改示范区学府园区云茂广告中心"/>
    <m/>
    <m/>
    <m/>
  </r>
  <r>
    <x v="358"/>
    <s v="严玲"/>
    <x v="358"/>
    <m/>
    <m/>
    <m/>
    <m/>
    <m/>
    <m/>
    <m/>
    <m/>
    <m/>
    <m/>
    <m/>
    <m/>
    <m/>
    <m/>
    <m/>
    <m/>
    <m/>
    <m/>
    <m/>
    <m/>
    <m/>
    <m/>
    <m/>
    <m/>
    <m/>
    <m/>
    <m/>
    <m/>
    <n v="121"/>
    <s v="线下活动（地产）"/>
    <s v="看房团"/>
    <s v="大巴"/>
    <n v="1319.05"/>
    <d v="2018-10-07T00:00:00"/>
    <d v="2018-10-07T00:00:00"/>
    <s v="北京切吧"/>
    <m/>
    <m/>
    <m/>
  </r>
  <r>
    <x v="358"/>
    <s v="严玲"/>
    <x v="358"/>
    <m/>
    <m/>
    <m/>
    <m/>
    <m/>
    <m/>
    <m/>
    <m/>
    <m/>
    <m/>
    <m/>
    <m/>
    <m/>
    <m/>
    <m/>
    <m/>
    <m/>
    <m/>
    <m/>
    <m/>
    <m/>
    <m/>
    <m/>
    <m/>
    <m/>
    <m/>
    <m/>
    <m/>
    <n v="126"/>
    <s v="线下活动（地产）"/>
    <s v="意向/渠道客户邀请"/>
    <s v="意向客户"/>
    <n v="1861.8000000000002"/>
    <d v="2018-10-07T00:00:00"/>
    <d v="2018-10-07T00:00:00"/>
    <s v="山西转型综改示范区学府园区云茂广告中心"/>
    <m/>
    <m/>
    <m/>
  </r>
  <r>
    <x v="359"/>
    <s v="严玲"/>
    <x v="359"/>
    <s v="034017"/>
    <m/>
    <m/>
    <m/>
    <m/>
    <m/>
    <m/>
    <m/>
    <n v="0.17"/>
    <s v="否"/>
    <s v="是"/>
    <n v="4622"/>
    <m/>
    <m/>
    <m/>
    <m/>
    <m/>
    <m/>
    <m/>
    <m/>
    <m/>
    <m/>
    <m/>
    <m/>
    <s v="广告营销服务成本"/>
    <s v="地产销售-华南"/>
    <m/>
    <n v="0.28232149514563104"/>
    <n v="121"/>
    <s v="线下活动（地产）"/>
    <s v="看房团"/>
    <s v="大巴"/>
    <n v="669.3"/>
    <d v="2018-10-01T00:00:00"/>
    <d v="2018-10-01T00:00:00"/>
    <s v="北京切吧"/>
    <m/>
    <m/>
    <n v="3417.7"/>
  </r>
  <r>
    <x v="359"/>
    <s v="严玲"/>
    <x v="359"/>
    <m/>
    <m/>
    <m/>
    <m/>
    <m/>
    <m/>
    <m/>
    <m/>
    <m/>
    <m/>
    <m/>
    <m/>
    <m/>
    <m/>
    <m/>
    <m/>
    <m/>
    <m/>
    <m/>
    <m/>
    <m/>
    <m/>
    <m/>
    <m/>
    <s v="广告营销服务成本"/>
    <s v="地产销售-华南"/>
    <m/>
    <n v="0.2823"/>
    <n v="126"/>
    <s v="线下活动（地产）"/>
    <s v="意向/渠道客户邀请"/>
    <s v="意向客户"/>
    <n v="535"/>
    <d v="2018-10-01T00:00:00"/>
    <d v="2018-10-01T00:00:00"/>
    <s v="山西转型综改示范区学府园区云茂广告中心"/>
    <m/>
    <m/>
    <m/>
  </r>
  <r>
    <x v="360"/>
    <s v="郭西哲"/>
    <x v="360"/>
    <s v="032646"/>
    <m/>
    <m/>
    <m/>
    <m/>
    <m/>
    <m/>
    <m/>
    <n v="0.19"/>
    <s v="否"/>
    <s v="是"/>
    <n v="32763"/>
    <m/>
    <m/>
    <m/>
    <m/>
    <m/>
    <m/>
    <m/>
    <m/>
    <m/>
    <m/>
    <m/>
    <m/>
    <s v="广告营销服务成本"/>
    <s v="地产销售-华北"/>
    <m/>
    <n v="0.36505974857142864"/>
    <n v="73"/>
    <s v="线上传播（地产）"/>
    <s v="渠道电开"/>
    <s v="回访"/>
    <n v="2728"/>
    <d v="2018-04-01T00:00:00"/>
    <d v="2018-05-31T00:00:00"/>
    <s v="渠道电开"/>
    <m/>
    <m/>
    <n v="28430"/>
  </r>
  <r>
    <x v="360"/>
    <s v="郭西哲"/>
    <x v="360"/>
    <s v=""/>
    <m/>
    <m/>
    <m/>
    <m/>
    <m/>
    <m/>
    <m/>
    <m/>
    <m/>
    <m/>
    <m/>
    <m/>
    <m/>
    <m/>
    <m/>
    <m/>
    <m/>
    <m/>
    <m/>
    <m/>
    <m/>
    <m/>
    <m/>
    <m/>
    <m/>
    <m/>
    <m/>
    <n v="113"/>
    <s v="线下活动（地产）"/>
    <s v="进驻费"/>
    <s v="企业"/>
    <n v="1605"/>
    <d v="2018-05-10T00:00:00"/>
    <d v="2018-05-10T00:00:00"/>
    <s v="山西转型综改示范区学府园区云茂广告中心"/>
    <m/>
    <m/>
    <m/>
  </r>
  <r>
    <x v="361"/>
    <s v="严玲"/>
    <x v="361"/>
    <s v="034559"/>
    <m/>
    <m/>
    <m/>
    <m/>
    <m/>
    <m/>
    <m/>
    <n v="0.17"/>
    <s v="否"/>
    <s v="是"/>
    <n v="37950"/>
    <m/>
    <m/>
    <m/>
    <m/>
    <m/>
    <m/>
    <m/>
    <m/>
    <m/>
    <m/>
    <m/>
    <m/>
    <s v="广告营销服务成本"/>
    <s v="地产销售-华南"/>
    <m/>
    <n v="0.39920800000000012"/>
    <n v="79"/>
    <s v="线上素材制作"/>
    <s v="H5制作"/>
    <m/>
    <n v="33000"/>
    <d v="2018-09-22T00:00:00"/>
    <d v="2018-09-22T00:00:00"/>
    <s v="黑石品牌运营（广州）有限公司"/>
    <m/>
    <m/>
    <n v="4950"/>
  </r>
  <r>
    <x v="362"/>
    <s v="严玲"/>
    <x v="362"/>
    <s v="034560"/>
    <m/>
    <m/>
    <m/>
    <m/>
    <m/>
    <m/>
    <m/>
    <n v="0.17"/>
    <s v="否"/>
    <s v="是"/>
    <n v="23347.699999999997"/>
    <m/>
    <m/>
    <m/>
    <m/>
    <m/>
    <m/>
    <m/>
    <m/>
    <m/>
    <m/>
    <m/>
    <m/>
    <s v="广告营销服务成本"/>
    <s v="地产销售-华南"/>
    <m/>
    <n v="0.33907260320000004"/>
    <n v="98"/>
    <s v="线下活动（地产）"/>
    <s v="案场活动"/>
    <s v="精致生活体验系列"/>
    <n v="8740"/>
    <d v="2018-10-13T00:00:00"/>
    <d v="2018-10-13T00:00:00"/>
    <s v="北京切吧"/>
    <m/>
    <s v="燕窝分享"/>
    <n v="2699.5"/>
  </r>
  <r>
    <x v="362"/>
    <s v="严玲"/>
    <x v="362"/>
    <m/>
    <m/>
    <m/>
    <m/>
    <m/>
    <m/>
    <m/>
    <m/>
    <m/>
    <m/>
    <m/>
    <m/>
    <m/>
    <m/>
    <m/>
    <m/>
    <m/>
    <m/>
    <m/>
    <m/>
    <m/>
    <m/>
    <m/>
    <m/>
    <m/>
    <m/>
    <m/>
    <m/>
    <n v="98"/>
    <s v="线下活动（地产）"/>
    <s v="案场活动"/>
    <s v="精致生活体验系列"/>
    <n v="9488"/>
    <d v="2018-10-13T00:00:00"/>
    <d v="2018-10-13T00:00:00"/>
    <s v="中山华际天创文化传媒有限公司"/>
    <m/>
    <s v="燕窝品鉴"/>
    <m/>
  </r>
  <r>
    <x v="362"/>
    <s v="严玲"/>
    <x v="362"/>
    <m/>
    <m/>
    <m/>
    <m/>
    <m/>
    <m/>
    <m/>
    <m/>
    <m/>
    <m/>
    <m/>
    <m/>
    <m/>
    <m/>
    <m/>
    <m/>
    <m/>
    <m/>
    <m/>
    <m/>
    <m/>
    <m/>
    <m/>
    <m/>
    <m/>
    <m/>
    <m/>
    <m/>
    <n v="121"/>
    <s v="线下活动（地产）"/>
    <s v="看房团"/>
    <s v="大巴"/>
    <n v="890.09999999999991"/>
    <d v="2018-10-13T00:00:00"/>
    <d v="2018-10-13T00:00:00"/>
    <s v="北京切吧"/>
    <m/>
    <m/>
    <m/>
  </r>
  <r>
    <x v="362"/>
    <s v="严玲"/>
    <x v="362"/>
    <m/>
    <m/>
    <m/>
    <m/>
    <m/>
    <m/>
    <m/>
    <m/>
    <m/>
    <m/>
    <m/>
    <m/>
    <m/>
    <m/>
    <m/>
    <m/>
    <m/>
    <m/>
    <m/>
    <m/>
    <m/>
    <m/>
    <m/>
    <m/>
    <m/>
    <m/>
    <m/>
    <m/>
    <n v="126"/>
    <s v="线下活动（地产）"/>
    <s v="意向/渠道客户邀请"/>
    <s v="意向客户"/>
    <n v="1530.1"/>
    <d v="2018-10-13T00:00:00"/>
    <d v="2018-10-13T00:00:00"/>
    <s v="山西转型综改示范区学府园区云茂广告中心"/>
    <m/>
    <m/>
    <m/>
  </r>
  <r>
    <x v="363"/>
    <s v="严玲"/>
    <x v="363"/>
    <s v="034505"/>
    <m/>
    <m/>
    <m/>
    <m/>
    <m/>
    <m/>
    <m/>
    <n v="0.17"/>
    <s v="否"/>
    <s v="是"/>
    <n v="40486.62222222222"/>
    <m/>
    <m/>
    <m/>
    <m/>
    <m/>
    <m/>
    <m/>
    <m/>
    <m/>
    <m/>
    <m/>
    <m/>
    <s v="广告营销服务成本"/>
    <s v="地产销售-华南"/>
    <m/>
    <n v="0.38248395249777778"/>
    <n v="114"/>
    <s v="线下活动（地产）"/>
    <s v="进驻费"/>
    <s v="商超"/>
    <n v="6000"/>
    <d v="2018-10-14T00:00:00"/>
    <d v="2018-10-14T00:00:00"/>
    <s v="北京讯息互动科技有限公司"/>
    <m/>
    <m/>
    <n v="8747.6222222222204"/>
  </r>
  <r>
    <x v="363"/>
    <s v="严玲"/>
    <x v="363"/>
    <m/>
    <m/>
    <m/>
    <m/>
    <m/>
    <m/>
    <m/>
    <m/>
    <m/>
    <m/>
    <m/>
    <m/>
    <m/>
    <m/>
    <m/>
    <m/>
    <m/>
    <m/>
    <m/>
    <m/>
    <m/>
    <m/>
    <m/>
    <m/>
    <m/>
    <m/>
    <m/>
    <m/>
    <n v="126"/>
    <s v="线下活动（地产）"/>
    <s v="意向/渠道客户邀请"/>
    <s v="意向客户"/>
    <n v="6869"/>
    <d v="2018-10-14T00:00:00"/>
    <d v="2018-10-14T00:00:00"/>
    <s v="山西转型综改示范区学府园区云茂广告中心"/>
    <m/>
    <m/>
    <m/>
  </r>
  <r>
    <x v="363"/>
    <s v="严玲"/>
    <x v="363"/>
    <m/>
    <m/>
    <m/>
    <m/>
    <m/>
    <m/>
    <m/>
    <m/>
    <m/>
    <m/>
    <m/>
    <m/>
    <m/>
    <m/>
    <m/>
    <m/>
    <m/>
    <m/>
    <m/>
    <m/>
    <m/>
    <m/>
    <m/>
    <m/>
    <m/>
    <m/>
    <m/>
    <m/>
    <n v="103"/>
    <s v="线下活动（地产）"/>
    <s v="案场活动"/>
    <s v="亲子活动"/>
    <n v="18870"/>
    <d v="2018-10-14T00:00:00"/>
    <d v="2018-10-14T00:00:00"/>
    <s v="北京切吧"/>
    <m/>
    <m/>
    <m/>
  </r>
  <r>
    <x v="364"/>
    <s v="严玲"/>
    <x v="364"/>
    <s v="035224"/>
    <m/>
    <m/>
    <m/>
    <m/>
    <m/>
    <m/>
    <m/>
    <n v="0.17"/>
    <s v="否"/>
    <s v="是"/>
    <n v="11460"/>
    <m/>
    <m/>
    <m/>
    <m/>
    <m/>
    <m/>
    <m/>
    <m/>
    <m/>
    <m/>
    <m/>
    <m/>
    <s v="广告营销服务成本"/>
    <s v="地产销售-华南"/>
    <m/>
    <n v="0.30002293344129555"/>
    <n v="59"/>
    <s v="商品采购"/>
    <s v="礼品"/>
    <s v="严选礼品"/>
    <n v="959"/>
    <d v="2018-11-30T00:00:00"/>
    <d v="2018-12-24T00:00:00"/>
    <s v="严选凭票报销"/>
    <m/>
    <m/>
    <n v="1481"/>
  </r>
  <r>
    <x v="364"/>
    <s v="严玲"/>
    <x v="364"/>
    <m/>
    <m/>
    <m/>
    <m/>
    <m/>
    <m/>
    <m/>
    <m/>
    <m/>
    <m/>
    <m/>
    <m/>
    <m/>
    <m/>
    <m/>
    <m/>
    <m/>
    <m/>
    <m/>
    <m/>
    <m/>
    <m/>
    <m/>
    <m/>
    <m/>
    <m/>
    <m/>
    <m/>
    <n v="110"/>
    <s v="线下活动（地产）"/>
    <s v="进驻餐点"/>
    <s v="下午茶"/>
    <n v="6452"/>
    <d v="2018-11-30T00:00:00"/>
    <d v="2018-12-24T00:00:00"/>
    <s v="北京切吧"/>
    <m/>
    <m/>
    <m/>
  </r>
  <r>
    <x v="364"/>
    <s v="严玲"/>
    <x v="364"/>
    <m/>
    <m/>
    <m/>
    <m/>
    <m/>
    <m/>
    <m/>
    <m/>
    <m/>
    <m/>
    <m/>
    <m/>
    <m/>
    <m/>
    <m/>
    <m/>
    <m/>
    <m/>
    <m/>
    <m/>
    <m/>
    <m/>
    <m/>
    <m/>
    <m/>
    <m/>
    <m/>
    <m/>
    <n v="113"/>
    <s v="线下活动（地产）"/>
    <s v="进驻费"/>
    <s v="企业"/>
    <n v="2568"/>
    <d v="2018-11-30T00:00:00"/>
    <d v="2018-12-24T00:00:00"/>
    <s v="山西转型综改示范区学府园区云茂广告中心"/>
    <m/>
    <m/>
    <m/>
  </r>
  <r>
    <x v="365"/>
    <s v="严玲"/>
    <x v="365"/>
    <s v="035151"/>
    <m/>
    <m/>
    <m/>
    <m/>
    <m/>
    <m/>
    <m/>
    <n v="0.17"/>
    <s v="否"/>
    <s v="是"/>
    <n v="5730"/>
    <m/>
    <m/>
    <m/>
    <m/>
    <m/>
    <m/>
    <m/>
    <m/>
    <m/>
    <m/>
    <m/>
    <m/>
    <s v="广告营销服务成本"/>
    <s v="地产销售-华南"/>
    <m/>
    <n v="0.26421685784615384"/>
    <n v="59"/>
    <s v="商品采购"/>
    <s v="礼品"/>
    <s v="严选礼品"/>
    <n v="239.66249999999999"/>
    <d v="2018-10-01T00:00:00"/>
    <d v="2018-10-01T00:00:00"/>
    <s v="严选凭票报销"/>
    <m/>
    <m/>
    <n v="5250.6750000000002"/>
  </r>
  <r>
    <x v="365"/>
    <s v="严玲"/>
    <x v="365"/>
    <m/>
    <m/>
    <m/>
    <m/>
    <m/>
    <m/>
    <m/>
    <m/>
    <m/>
    <m/>
    <m/>
    <m/>
    <m/>
    <m/>
    <m/>
    <m/>
    <m/>
    <m/>
    <m/>
    <m/>
    <m/>
    <m/>
    <m/>
    <m/>
    <m/>
    <m/>
    <m/>
    <m/>
    <n v="59"/>
    <s v="商品采购"/>
    <s v="礼品"/>
    <s v="严选礼品"/>
    <n v="239.66249999999999"/>
    <d v="2018-10-01T00:00:00"/>
    <d v="2018-10-01T00:00:00"/>
    <s v="严选凭票报销"/>
    <m/>
    <m/>
    <m/>
  </r>
  <r>
    <x v="366"/>
    <s v="严玲"/>
    <x v="366"/>
    <s v="035146"/>
    <m/>
    <m/>
    <m/>
    <m/>
    <m/>
    <m/>
    <m/>
    <n v="0.17"/>
    <s v="否"/>
    <s v="是"/>
    <n v="20943.5"/>
    <m/>
    <m/>
    <m/>
    <m/>
    <m/>
    <m/>
    <m/>
    <m/>
    <m/>
    <m/>
    <m/>
    <m/>
    <s v="广告营销服务成本"/>
    <s v="地产销售-华南"/>
    <m/>
    <n v="0.36778559111111109"/>
    <n v="121"/>
    <s v="线下活动（地产）"/>
    <s v="看房团"/>
    <s v="大巴"/>
    <n v="1484.65"/>
    <d v="2018-10-20T00:00:00"/>
    <d v="2018-10-20T00:00:00"/>
    <s v="北京切吧"/>
    <m/>
    <m/>
    <n v="1275.25"/>
  </r>
  <r>
    <x v="366"/>
    <s v="严玲"/>
    <x v="366"/>
    <m/>
    <m/>
    <m/>
    <m/>
    <m/>
    <m/>
    <m/>
    <m/>
    <m/>
    <m/>
    <m/>
    <m/>
    <m/>
    <m/>
    <m/>
    <m/>
    <m/>
    <m/>
    <m/>
    <m/>
    <m/>
    <m/>
    <m/>
    <m/>
    <m/>
    <m/>
    <m/>
    <m/>
    <n v="126"/>
    <s v="线下活动（地产）"/>
    <s v="意向/渠道客户邀请"/>
    <s v="意向客户"/>
    <n v="1070"/>
    <d v="2018-10-20T00:00:00"/>
    <d v="2018-10-20T00:00:00"/>
    <s v="山西转型综改示范区学府园区云茂广告中心"/>
    <m/>
    <m/>
    <m/>
  </r>
  <r>
    <x v="366"/>
    <s v="严玲"/>
    <x v="366"/>
    <m/>
    <m/>
    <m/>
    <m/>
    <m/>
    <m/>
    <m/>
    <m/>
    <m/>
    <m/>
    <m/>
    <m/>
    <m/>
    <m/>
    <m/>
    <m/>
    <m/>
    <m/>
    <m/>
    <m/>
    <m/>
    <m/>
    <m/>
    <m/>
    <m/>
    <m/>
    <m/>
    <m/>
    <n v="105"/>
    <s v="线下活动（地产）"/>
    <s v="案场活动"/>
    <s v="艺术活动"/>
    <n v="9888"/>
    <d v="2018-12-15T00:00:00"/>
    <d v="2018-12-15T00:00:00"/>
    <s v="中山华际天创文化传媒有限公司"/>
    <m/>
    <m/>
    <m/>
  </r>
  <r>
    <x v="366"/>
    <s v="严玲"/>
    <x v="366"/>
    <m/>
    <m/>
    <m/>
    <m/>
    <m/>
    <m/>
    <m/>
    <m/>
    <m/>
    <m/>
    <m/>
    <m/>
    <m/>
    <m/>
    <m/>
    <m/>
    <m/>
    <m/>
    <m/>
    <m/>
    <m/>
    <m/>
    <m/>
    <m/>
    <m/>
    <m/>
    <m/>
    <m/>
    <n v="121"/>
    <s v="线下活动（地产）"/>
    <s v="看房团"/>
    <s v="大巴"/>
    <n v="1476.6"/>
    <d v="2018-12-31T00:00:00"/>
    <d v="2018-12-31T00:00:00"/>
    <s v="北京切吧"/>
    <m/>
    <m/>
    <m/>
  </r>
  <r>
    <x v="366"/>
    <s v="严玲"/>
    <x v="366"/>
    <m/>
    <m/>
    <m/>
    <m/>
    <m/>
    <m/>
    <m/>
    <m/>
    <m/>
    <m/>
    <m/>
    <m/>
    <m/>
    <m/>
    <m/>
    <m/>
    <m/>
    <m/>
    <m/>
    <m/>
    <m/>
    <m/>
    <m/>
    <m/>
    <m/>
    <m/>
    <m/>
    <m/>
    <n v="126"/>
    <s v="线下活动（地产）"/>
    <s v="意向/渠道客户邀请"/>
    <s v="意向客户"/>
    <n v="1605"/>
    <d v="2018-12-31T00:00:00"/>
    <d v="2018-12-31T00:00:00"/>
    <s v="山西转型综改示范区学府园区云茂广告中心"/>
    <m/>
    <m/>
    <m/>
  </r>
  <r>
    <x v="366"/>
    <s v="严玲"/>
    <x v="366"/>
    <m/>
    <m/>
    <m/>
    <m/>
    <m/>
    <m/>
    <m/>
    <m/>
    <m/>
    <m/>
    <m/>
    <m/>
    <m/>
    <m/>
    <m/>
    <m/>
    <m/>
    <m/>
    <m/>
    <m/>
    <m/>
    <m/>
    <m/>
    <m/>
    <m/>
    <m/>
    <m/>
    <m/>
    <n v="10"/>
    <s v="户外投放（地产）"/>
    <s v="LED投放"/>
    <m/>
    <n v="4144"/>
    <d v="2018-11-10T00:00:00"/>
    <d v="2019-01-04T00:00:00"/>
    <s v="广州播了么传媒科技有限公司"/>
    <m/>
    <m/>
    <m/>
  </r>
  <r>
    <x v="367"/>
    <s v="郭西哲"/>
    <x v="367"/>
    <s v="031424、031883"/>
    <m/>
    <m/>
    <m/>
    <m/>
    <m/>
    <m/>
    <m/>
    <n v="0.19"/>
    <s v="否"/>
    <s v="是"/>
    <n v="11500"/>
    <m/>
    <m/>
    <m/>
    <m/>
    <m/>
    <m/>
    <m/>
    <m/>
    <m/>
    <m/>
    <m/>
    <m/>
    <s v="广告营销服务成本"/>
    <s v="地产销售-华北"/>
    <m/>
    <n v="0.25003733333333333"/>
    <n v="101"/>
    <s v="线下活动（地产）"/>
    <s v="案场活动"/>
    <s v="绿植花艺"/>
    <n v="10000"/>
    <d v="2018-07-21T00:00:00"/>
    <d v="2018-07-21T00:00:00"/>
    <s v="北京切吧"/>
    <m/>
    <s v="暖场活动"/>
    <n v="1500"/>
  </r>
  <r>
    <x v="368"/>
    <s v="郭西哲"/>
    <x v="368"/>
    <s v="033788、033689、033788、033986、034769"/>
    <m/>
    <m/>
    <m/>
    <m/>
    <m/>
    <m/>
    <m/>
    <n v="0.18"/>
    <s v="否"/>
    <s v="是"/>
    <n v="1190750"/>
    <m/>
    <m/>
    <m/>
    <m/>
    <m/>
    <m/>
    <m/>
    <m/>
    <m/>
    <m/>
    <m/>
    <m/>
    <s v="广告营销服务成本"/>
    <s v="地产销售-华北"/>
    <m/>
    <n v="0.58336461358000002"/>
    <n v="35"/>
    <s v="明星/嘉宾邀请"/>
    <s v="瞿广慈"/>
    <m/>
    <n v="100000"/>
    <d v="2018-07-21T00:00:00"/>
    <d v="2018-07-21T00:00:00"/>
    <s v="北京稀加奇国际文化发展有限公司"/>
    <m/>
    <s v="稀奇创始人自由艺术家瞿广慈出场费10万元（包含10-20件小型作品展出，展品展览时长可达30天）"/>
    <n v="63160"/>
  </r>
  <r>
    <x v="368"/>
    <s v="郭西哲"/>
    <x v="368"/>
    <m/>
    <m/>
    <m/>
    <m/>
    <m/>
    <m/>
    <m/>
    <m/>
    <m/>
    <m/>
    <m/>
    <m/>
    <m/>
    <m/>
    <m/>
    <m/>
    <m/>
    <m/>
    <m/>
    <m/>
    <m/>
    <m/>
    <m/>
    <m/>
    <m/>
    <m/>
    <m/>
    <m/>
    <n v="105"/>
    <s v="线下活动（地产）"/>
    <s v="案场活动"/>
    <s v="艺术活动"/>
    <n v="50000"/>
    <d v="2018-07-21T00:00:00"/>
    <d v="2018-07-21T00:00:00"/>
    <s v="北京稀加奇国际文化发展有限公司"/>
    <m/>
    <s v="艺术品展览费5万元，大雕塑及艺术装置租金8000元/件、小型雕塑及艺术装置租金1500元/件（展品展览时长可达30天）"/>
    <m/>
  </r>
  <r>
    <x v="368"/>
    <s v="郭西哲"/>
    <x v="368"/>
    <m/>
    <m/>
    <m/>
    <m/>
    <m/>
    <m/>
    <m/>
    <m/>
    <m/>
    <m/>
    <m/>
    <m/>
    <m/>
    <m/>
    <m/>
    <m/>
    <m/>
    <m/>
    <m/>
    <m/>
    <m/>
    <m/>
    <m/>
    <m/>
    <m/>
    <m/>
    <m/>
    <m/>
    <n v="28"/>
    <s v="明星/嘉宾邀请"/>
    <s v="梁文道"/>
    <m/>
    <n v="252999.99999999997"/>
    <d v="2018-07-21T00:00:00"/>
    <d v="2018-07-21T00:00:00"/>
    <s v="北京切吧"/>
    <m/>
    <s v="香港文化人、传媒人梁文道"/>
    <m/>
  </r>
  <r>
    <x v="368"/>
    <s v="郭西哲"/>
    <x v="368"/>
    <m/>
    <m/>
    <m/>
    <m/>
    <m/>
    <m/>
    <m/>
    <m/>
    <m/>
    <m/>
    <m/>
    <m/>
    <m/>
    <m/>
    <m/>
    <m/>
    <m/>
    <m/>
    <m/>
    <m/>
    <m/>
    <m/>
    <m/>
    <m/>
    <m/>
    <m/>
    <m/>
    <m/>
    <n v="23"/>
    <s v="明星/嘉宾邀请"/>
    <s v="蒋方舟"/>
    <m/>
    <n v="229999.99999999997"/>
    <d v="2018-07-21T00:00:00"/>
    <d v="2018-07-21T00:00:00"/>
    <s v="北京切吧"/>
    <m/>
    <s v="知名女作家、杂志副主编蒋方舟"/>
    <m/>
  </r>
  <r>
    <x v="368"/>
    <s v="郭西哲"/>
    <x v="368"/>
    <m/>
    <m/>
    <m/>
    <m/>
    <m/>
    <m/>
    <m/>
    <m/>
    <m/>
    <m/>
    <m/>
    <m/>
    <m/>
    <m/>
    <m/>
    <m/>
    <m/>
    <m/>
    <m/>
    <m/>
    <m/>
    <m/>
    <m/>
    <m/>
    <m/>
    <m/>
    <m/>
    <m/>
    <n v="253"/>
    <s v="明星/嘉宾邀请"/>
    <s v="其他嘉宾"/>
    <s v="公司（地产）"/>
    <n v="180000"/>
    <d v="2018-07-01T00:00:00"/>
    <d v="2018-07-01T00:00:00"/>
    <s v="北京奇橙百优文化传媒有限公司"/>
    <m/>
    <s v="北京电视台主持人栗坤"/>
    <m/>
  </r>
  <r>
    <x v="368"/>
    <s v="郭西哲"/>
    <x v="368"/>
    <m/>
    <m/>
    <m/>
    <m/>
    <m/>
    <m/>
    <m/>
    <m/>
    <m/>
    <m/>
    <m/>
    <m/>
    <m/>
    <m/>
    <m/>
    <m/>
    <m/>
    <m/>
    <m/>
    <m/>
    <m/>
    <m/>
    <m/>
    <m/>
    <m/>
    <m/>
    <m/>
    <m/>
    <n v="253"/>
    <s v="明星/嘉宾邀请"/>
    <s v="其他嘉宾"/>
    <s v="公司（地产）"/>
    <n v="4024.9999999999995"/>
    <d v="2018-07-15T00:00:00"/>
    <d v="2018-07-15T00:00:00"/>
    <s v="北京切吧"/>
    <m/>
    <s v="cctv-7中英双语主持人曹凯"/>
    <m/>
  </r>
  <r>
    <x v="368"/>
    <s v="郭西哲"/>
    <x v="368"/>
    <m/>
    <m/>
    <m/>
    <m/>
    <m/>
    <m/>
    <m/>
    <m/>
    <m/>
    <m/>
    <m/>
    <m/>
    <m/>
    <m/>
    <m/>
    <m/>
    <m/>
    <m/>
    <m/>
    <m/>
    <m/>
    <m/>
    <m/>
    <m/>
    <m/>
    <m/>
    <m/>
    <m/>
    <n v="253"/>
    <s v="明星/嘉宾邀请"/>
    <s v="其他嘉宾"/>
    <s v="公司（地产）"/>
    <n v="1724.9999999999998"/>
    <d v="2018-07-10T00:00:00"/>
    <d v="2018-07-10T00:00:00"/>
    <s v="北京切吧"/>
    <m/>
    <s v="cctv-7中英双语主持人曹凯"/>
    <m/>
  </r>
  <r>
    <x v="368"/>
    <s v="郭西哲"/>
    <x v="368"/>
    <m/>
    <m/>
    <m/>
    <m/>
    <m/>
    <m/>
    <m/>
    <m/>
    <m/>
    <m/>
    <m/>
    <m/>
    <m/>
    <m/>
    <m/>
    <m/>
    <m/>
    <m/>
    <m/>
    <m/>
    <m/>
    <m/>
    <m/>
    <m/>
    <m/>
    <m/>
    <m/>
    <m/>
    <n v="113"/>
    <s v="线下活动（地产）"/>
    <s v="进驻费"/>
    <s v="企业"/>
    <n v="1150"/>
    <d v="2018-07-01T00:00:00"/>
    <d v="2018-07-01T00:00:00"/>
    <s v="北京切吧"/>
    <m/>
    <s v="进企业——趣宝网亲子品牌节第九站"/>
    <m/>
  </r>
  <r>
    <x v="368"/>
    <s v="郭西哲"/>
    <x v="368"/>
    <m/>
    <m/>
    <m/>
    <m/>
    <m/>
    <m/>
    <m/>
    <m/>
    <m/>
    <m/>
    <m/>
    <m/>
    <m/>
    <m/>
    <m/>
    <m/>
    <m/>
    <m/>
    <m/>
    <m/>
    <m/>
    <m/>
    <m/>
    <m/>
    <m/>
    <m/>
    <m/>
    <m/>
    <n v="202"/>
    <s v="线上素材制作"/>
    <s v="H5制作"/>
    <s v="公司"/>
    <n v="7500"/>
    <d v="2018-08-25T00:00:00"/>
    <d v="2018-08-25T00:00:00"/>
    <s v="北京切吧"/>
    <m/>
    <s v="H5视频拍摄灯光支持"/>
    <m/>
  </r>
  <r>
    <x v="368"/>
    <s v="郭西哲"/>
    <x v="368"/>
    <m/>
    <m/>
    <m/>
    <m/>
    <m/>
    <m/>
    <m/>
    <m/>
    <m/>
    <m/>
    <m/>
    <m/>
    <m/>
    <m/>
    <m/>
    <m/>
    <m/>
    <m/>
    <m/>
    <m/>
    <m/>
    <m/>
    <m/>
    <m/>
    <m/>
    <m/>
    <m/>
    <m/>
    <n v="75"/>
    <s v="线上传播（地产）"/>
    <s v="微信推送"/>
    <m/>
    <n v="27599.999999999996"/>
    <d v="2018-08-01T00:00:00"/>
    <d v="2018-08-01T00:00:00"/>
    <s v="北京切吧"/>
    <m/>
    <s v="微信推送"/>
    <m/>
  </r>
  <r>
    <x v="368"/>
    <s v="郭西哲"/>
    <x v="368"/>
    <m/>
    <m/>
    <m/>
    <m/>
    <m/>
    <m/>
    <m/>
    <m/>
    <m/>
    <m/>
    <m/>
    <m/>
    <m/>
    <m/>
    <m/>
    <m/>
    <m/>
    <m/>
    <m/>
    <m/>
    <m/>
    <m/>
    <m/>
    <m/>
    <m/>
    <m/>
    <m/>
    <m/>
    <n v="113"/>
    <s v="线下活动（地产）"/>
    <s v="进驻费"/>
    <s v="企业"/>
    <n v="1724.9999999999998"/>
    <d v="2018-07-11T00:00:00"/>
    <d v="2018-08-31T00:00:00"/>
    <s v="北京切吧"/>
    <m/>
    <s v="走进企业——趣宝网大型品牌亲子活动"/>
    <m/>
  </r>
  <r>
    <x v="368"/>
    <s v="郭西哲"/>
    <x v="368"/>
    <m/>
    <m/>
    <m/>
    <m/>
    <m/>
    <m/>
    <m/>
    <m/>
    <m/>
    <m/>
    <m/>
    <m/>
    <m/>
    <m/>
    <m/>
    <m/>
    <m/>
    <m/>
    <m/>
    <m/>
    <m/>
    <m/>
    <m/>
    <m/>
    <m/>
    <m/>
    <m/>
    <m/>
    <n v="75"/>
    <s v="线上传播（地产）"/>
    <s v="微信推送"/>
    <m/>
    <n v="41400"/>
    <d v="2018-09-01T00:00:00"/>
    <d v="2018-09-01T00:00:00"/>
    <s v="北京切吧"/>
    <m/>
    <s v="微信推送"/>
    <m/>
  </r>
  <r>
    <x v="368"/>
    <s v="郭西哲"/>
    <x v="368"/>
    <m/>
    <m/>
    <m/>
    <m/>
    <m/>
    <m/>
    <m/>
    <m/>
    <m/>
    <m/>
    <m/>
    <m/>
    <m/>
    <m/>
    <m/>
    <m/>
    <m/>
    <m/>
    <m/>
    <m/>
    <m/>
    <m/>
    <m/>
    <m/>
    <m/>
    <m/>
    <m/>
    <m/>
    <n v="114"/>
    <s v="线下活动（地产）"/>
    <s v="进驻费"/>
    <s v="商超"/>
    <n v="3000"/>
    <d v="2018-09-01T00:00:00"/>
    <d v="2018-09-01T00:00:00"/>
    <s v="北京讯息互动科技有限公司"/>
    <m/>
    <s v="商超巡展——合生汇"/>
    <m/>
  </r>
  <r>
    <x v="368"/>
    <s v="郭西哲"/>
    <x v="368"/>
    <m/>
    <m/>
    <m/>
    <m/>
    <m/>
    <m/>
    <m/>
    <m/>
    <m/>
    <m/>
    <m/>
    <m/>
    <m/>
    <m/>
    <m/>
    <m/>
    <m/>
    <m/>
    <m/>
    <m/>
    <m/>
    <m/>
    <m/>
    <m/>
    <m/>
    <m/>
    <m/>
    <m/>
    <n v="102"/>
    <s v="线下活动（地产）"/>
    <s v="案场活动"/>
    <s v="其他"/>
    <n v="34000"/>
    <d v="2018-09-01T00:00:00"/>
    <d v="2018-10-01T00:00:00"/>
    <s v="北京切吧"/>
    <m/>
    <s v="2台智能机器人支持"/>
    <m/>
  </r>
  <r>
    <x v="368"/>
    <s v="郭西哲"/>
    <x v="368"/>
    <m/>
    <m/>
    <m/>
    <m/>
    <m/>
    <m/>
    <m/>
    <m/>
    <m/>
    <m/>
    <m/>
    <m/>
    <m/>
    <m/>
    <m/>
    <m/>
    <m/>
    <m/>
    <m/>
    <m/>
    <m/>
    <m/>
    <m/>
    <m/>
    <m/>
    <m/>
    <m/>
    <m/>
    <n v="75"/>
    <s v="线上传播（地产）"/>
    <s v="微信推送"/>
    <m/>
    <n v="27599.999999999996"/>
    <d v="2018-10-01T00:00:00"/>
    <d v="2018-10-07T00:00:00"/>
    <s v="北京切吧"/>
    <m/>
    <s v="微信推送（20万条）"/>
    <m/>
  </r>
  <r>
    <x v="368"/>
    <s v="郭西哲"/>
    <x v="368"/>
    <m/>
    <m/>
    <m/>
    <m/>
    <m/>
    <m/>
    <m/>
    <m/>
    <m/>
    <m/>
    <m/>
    <m/>
    <m/>
    <m/>
    <m/>
    <m/>
    <m/>
    <m/>
    <m/>
    <m/>
    <m/>
    <m/>
    <m/>
    <m/>
    <m/>
    <m/>
    <m/>
    <m/>
    <n v="102"/>
    <s v="线下活动（地产）"/>
    <s v="案场活动"/>
    <s v="其他"/>
    <n v="60000"/>
    <d v="2018-10-01T00:00:00"/>
    <d v="2018-10-01T00:00:00"/>
    <s v="北京切吧"/>
    <m/>
    <s v="科技人居体验馆开放机器人支持"/>
    <m/>
  </r>
  <r>
    <x v="368"/>
    <s v="郭西哲"/>
    <x v="368"/>
    <m/>
    <m/>
    <m/>
    <m/>
    <m/>
    <m/>
    <m/>
    <m/>
    <m/>
    <m/>
    <m/>
    <m/>
    <m/>
    <m/>
    <m/>
    <m/>
    <m/>
    <m/>
    <m/>
    <m/>
    <m/>
    <m/>
    <m/>
    <m/>
    <m/>
    <m/>
    <m/>
    <m/>
    <n v="114"/>
    <s v="线下活动（地产）"/>
    <s v="进驻费"/>
    <s v="商超"/>
    <n v="3000"/>
    <d v="2018-11-04T00:00:00"/>
    <d v="2018-11-04T00:00:00"/>
    <s v="北京讯息互动科技有限公司"/>
    <m/>
    <s v="商超巡展——通州万达永辉超市"/>
    <m/>
  </r>
  <r>
    <x v="368"/>
    <s v="郭西哲"/>
    <x v="368"/>
    <m/>
    <m/>
    <m/>
    <m/>
    <m/>
    <m/>
    <m/>
    <m/>
    <m/>
    <m/>
    <m/>
    <m/>
    <m/>
    <m/>
    <m/>
    <m/>
    <m/>
    <m/>
    <m/>
    <m/>
    <m/>
    <m/>
    <m/>
    <m/>
    <m/>
    <m/>
    <m/>
    <m/>
    <n v="75"/>
    <s v="线上传播（地产）"/>
    <s v="微信推送"/>
    <m/>
    <n v="34500"/>
    <d v="2018-11-10T00:00:00"/>
    <d v="2018-11-10T00:00:00"/>
    <s v="北京切吧"/>
    <m/>
    <s v="微信推送"/>
    <m/>
  </r>
  <r>
    <x v="368"/>
    <s v="郭西哲"/>
    <x v="368"/>
    <m/>
    <m/>
    <m/>
    <m/>
    <m/>
    <m/>
    <m/>
    <m/>
    <m/>
    <m/>
    <m/>
    <m/>
    <m/>
    <m/>
    <m/>
    <m/>
    <m/>
    <m/>
    <m/>
    <m/>
    <m/>
    <m/>
    <m/>
    <m/>
    <m/>
    <m/>
    <m/>
    <m/>
    <n v="113"/>
    <s v="线下活动（地产）"/>
    <s v="进驻费"/>
    <s v="企业"/>
    <n v="1724.9999999999998"/>
    <d v="2018-11-18T00:00:00"/>
    <d v="2018-11-18T00:00:00"/>
    <s v="北京切吧"/>
    <m/>
    <s v="企业巡展——中外少儿电视舞蹈大赛舞蹈大赛"/>
    <m/>
  </r>
  <r>
    <x v="368"/>
    <s v="郭西哲"/>
    <x v="368"/>
    <m/>
    <m/>
    <m/>
    <m/>
    <m/>
    <m/>
    <m/>
    <m/>
    <m/>
    <m/>
    <m/>
    <m/>
    <m/>
    <m/>
    <m/>
    <m/>
    <m/>
    <m/>
    <m/>
    <m/>
    <m/>
    <m/>
    <m/>
    <m/>
    <m/>
    <m/>
    <m/>
    <m/>
    <n v="114"/>
    <s v="线下活动（地产）"/>
    <s v="进驻费"/>
    <s v="商超"/>
    <n v="3000"/>
    <d v="2018-11-28T00:00:00"/>
    <d v="2018-11-28T00:00:00"/>
    <s v="北京讯息互动科技有限公司"/>
    <m/>
    <s v="商超巡展——通州九棵树家乐福超市"/>
    <m/>
  </r>
  <r>
    <x v="368"/>
    <s v="郭西哲"/>
    <x v="368"/>
    <m/>
    <m/>
    <m/>
    <m/>
    <m/>
    <m/>
    <m/>
    <m/>
    <m/>
    <m/>
    <m/>
    <m/>
    <m/>
    <m/>
    <m/>
    <m/>
    <m/>
    <m/>
    <m/>
    <m/>
    <m/>
    <m/>
    <m/>
    <m/>
    <m/>
    <m/>
    <m/>
    <m/>
    <n v="114"/>
    <s v="线下活动（地产）"/>
    <s v="进驻费"/>
    <s v="商超"/>
    <n v="3000"/>
    <d v="2018-11-01T00:00:00"/>
    <d v="2018-11-01T00:00:00"/>
    <s v="北京讯息互动科技有限公司"/>
    <m/>
    <s v="商超巡展——双井家乐福超市"/>
    <m/>
  </r>
  <r>
    <x v="368"/>
    <s v="郭西哲"/>
    <x v="368"/>
    <m/>
    <m/>
    <m/>
    <m/>
    <m/>
    <m/>
    <m/>
    <m/>
    <m/>
    <m/>
    <m/>
    <m/>
    <m/>
    <m/>
    <m/>
    <m/>
    <m/>
    <m/>
    <m/>
    <m/>
    <m/>
    <m/>
    <m/>
    <m/>
    <m/>
    <m/>
    <m/>
    <m/>
    <n v="113"/>
    <s v="线下活动（地产）"/>
    <s v="进驻费"/>
    <s v="企业"/>
    <n v="1724.9999999999998"/>
    <d v="2018-11-01T00:00:00"/>
    <d v="2018-11-01T00:00:00"/>
    <s v="北京切吧"/>
    <m/>
    <s v="走进企业——母婴创交会"/>
    <m/>
  </r>
  <r>
    <x v="368"/>
    <s v="郭西哲"/>
    <x v="368"/>
    <m/>
    <m/>
    <m/>
    <m/>
    <m/>
    <m/>
    <m/>
    <m/>
    <m/>
    <m/>
    <m/>
    <m/>
    <m/>
    <m/>
    <m/>
    <m/>
    <m/>
    <m/>
    <m/>
    <m/>
    <m/>
    <m/>
    <m/>
    <m/>
    <m/>
    <m/>
    <m/>
    <m/>
    <n v="75"/>
    <s v="线上传播（地产）"/>
    <s v="微信推送"/>
    <m/>
    <n v="27599.999999999996"/>
    <d v="2018-12-06T00:00:00"/>
    <d v="2018-12-06T00:00:00"/>
    <s v="北京切吧"/>
    <m/>
    <s v="微信推送（20万条）"/>
    <m/>
  </r>
  <r>
    <x v="368"/>
    <s v="郭西哲"/>
    <x v="368"/>
    <m/>
    <m/>
    <m/>
    <m/>
    <m/>
    <m/>
    <m/>
    <m/>
    <m/>
    <m/>
    <m/>
    <m/>
    <m/>
    <m/>
    <m/>
    <m/>
    <m/>
    <m/>
    <m/>
    <m/>
    <m/>
    <m/>
    <m/>
    <m/>
    <m/>
    <m/>
    <m/>
    <m/>
    <n v="113"/>
    <s v="线下活动（地产）"/>
    <s v="进驻费"/>
    <s v="企业"/>
    <n v="1724.9999999999998"/>
    <d v="2018-12-01T00:00:00"/>
    <d v="2018-12-01T00:00:00"/>
    <s v="北京切吧"/>
    <m/>
    <s v="企业巡展——创业者大会"/>
    <m/>
  </r>
  <r>
    <x v="368"/>
    <s v="郭西哲"/>
    <x v="368"/>
    <m/>
    <m/>
    <m/>
    <m/>
    <m/>
    <m/>
    <m/>
    <m/>
    <m/>
    <m/>
    <m/>
    <m/>
    <m/>
    <m/>
    <m/>
    <m/>
    <m/>
    <m/>
    <m/>
    <m/>
    <m/>
    <m/>
    <m/>
    <m/>
    <m/>
    <m/>
    <m/>
    <m/>
    <n v="126"/>
    <s v="线下活动（地产）"/>
    <s v="意向/渠道客户邀请"/>
    <s v="意向客户"/>
    <n v="2140"/>
    <d v="2018-12-01T00:00:00"/>
    <d v="2018-12-01T00:00:00"/>
    <s v="山西转型综改示范区学府园区云茂广告中心"/>
    <m/>
    <s v="意向客户"/>
    <m/>
  </r>
  <r>
    <x v="368"/>
    <s v="郭西哲"/>
    <x v="368"/>
    <m/>
    <m/>
    <m/>
    <m/>
    <m/>
    <m/>
    <m/>
    <m/>
    <m/>
    <m/>
    <m/>
    <m/>
    <m/>
    <m/>
    <m/>
    <m/>
    <m/>
    <m/>
    <m/>
    <m/>
    <m/>
    <m/>
    <m/>
    <m/>
    <m/>
    <m/>
    <m/>
    <m/>
    <n v="75"/>
    <s v="线上传播（地产）"/>
    <s v="微信推送"/>
    <m/>
    <n v="20700"/>
    <d v="2018-07-31T00:00:00"/>
    <d v="2018-07-31T00:00:00"/>
    <s v="北京切吧"/>
    <m/>
    <s v="微信推送（15万条）"/>
    <m/>
  </r>
  <r>
    <x v="368"/>
    <s v="郭西哲"/>
    <x v="368"/>
    <m/>
    <m/>
    <m/>
    <m/>
    <m/>
    <m/>
    <m/>
    <m/>
    <m/>
    <m/>
    <m/>
    <m/>
    <m/>
    <m/>
    <m/>
    <m/>
    <m/>
    <m/>
    <m/>
    <m/>
    <m/>
    <m/>
    <m/>
    <m/>
    <m/>
    <m/>
    <m/>
    <m/>
    <n v="129"/>
    <s v="线下活动（非地产）"/>
    <s v="会场搭建及服务"/>
    <m/>
    <n v="5750"/>
    <d v="2018-08-01T00:00:00"/>
    <d v="2018-08-01T00:00:00"/>
    <s v="北京切吧"/>
    <m/>
    <s v="活动嫁接-2019第四届中国CEO新年峰会"/>
    <m/>
  </r>
  <r>
    <x v="369"/>
    <s v="郭西哲"/>
    <x v="369"/>
    <s v="034268"/>
    <m/>
    <m/>
    <m/>
    <m/>
    <m/>
    <m/>
    <m/>
    <n v="0.18"/>
    <s v="否"/>
    <s v="是"/>
    <n v="24600"/>
    <m/>
    <m/>
    <m/>
    <m/>
    <m/>
    <m/>
    <m/>
    <m/>
    <m/>
    <m/>
    <m/>
    <m/>
    <s v="广告营销服务成本"/>
    <s v="地产销售-华北"/>
    <m/>
    <n v="0.36510455527619051"/>
    <n v="108"/>
    <s v="线下活动（地产）"/>
    <s v="案场活动"/>
    <s v="主题沙龙"/>
    <n v="16050.000000000002"/>
    <d v="2018-10-27T00:00:00"/>
    <d v="2018-10-27T00:00:00"/>
    <s v="山西转型综改示范区学府园区云茂广告中心"/>
    <m/>
    <s v="江西企业商会主题沙龙"/>
    <n v="2612.5"/>
  </r>
  <r>
    <x v="369"/>
    <s v="郭西哲"/>
    <x v="369"/>
    <m/>
    <m/>
    <m/>
    <m/>
    <m/>
    <m/>
    <m/>
    <m/>
    <m/>
    <m/>
    <m/>
    <m/>
    <m/>
    <m/>
    <m/>
    <m/>
    <m/>
    <m/>
    <m/>
    <m/>
    <m/>
    <m/>
    <m/>
    <m/>
    <m/>
    <m/>
    <m/>
    <m/>
    <n v="59"/>
    <s v="商品采购"/>
    <s v="礼品"/>
    <s v="严选礼品"/>
    <n v="5937.5"/>
    <d v="2018-10-27T00:00:00"/>
    <d v="2018-10-27T00:00:00"/>
    <s v="严选凭票报销"/>
    <m/>
    <s v="严选内采"/>
    <m/>
  </r>
  <r>
    <x v="370"/>
    <s v="郭西哲"/>
    <x v="370"/>
    <s v="032440"/>
    <m/>
    <m/>
    <m/>
    <m/>
    <m/>
    <m/>
    <m/>
    <n v="0.19"/>
    <s v="否"/>
    <s v="是"/>
    <n v="9900"/>
    <m/>
    <m/>
    <m/>
    <m/>
    <m/>
    <m/>
    <m/>
    <m/>
    <m/>
    <m/>
    <m/>
    <m/>
    <s v="广告营销服务成本"/>
    <s v="地产销售-华北"/>
    <m/>
    <n v="0.35652000000000006"/>
    <n v="125"/>
    <s v="线下活动（地产）"/>
    <s v="意向/渠道客户邀请"/>
    <s v="渠道客户"/>
    <n v="9630"/>
    <d v="2018-05-19T00:00:00"/>
    <d v="2018-05-19T00:00:00"/>
    <s v="山西转型综改示范区学府园区云茂广告中心"/>
    <m/>
    <m/>
    <n v="270"/>
  </r>
  <r>
    <x v="371"/>
    <s v="郭西哲"/>
    <x v="371"/>
    <s v="035348"/>
    <m/>
    <m/>
    <m/>
    <m/>
    <m/>
    <m/>
    <m/>
    <n v="0.19"/>
    <s v="否"/>
    <s v="是"/>
    <n v="11055.277777777777"/>
    <m/>
    <m/>
    <m/>
    <m/>
    <m/>
    <m/>
    <m/>
    <m/>
    <m/>
    <m/>
    <m/>
    <m/>
    <s v="广告营销服务成本"/>
    <s v="地产销售-华北"/>
    <m/>
    <n v="0.39740227301587305"/>
    <n v="121"/>
    <s v="线下活动（地产）"/>
    <s v="看房团"/>
    <s v="大巴"/>
    <n v="1035"/>
    <d v="2018-11-03T00:00:00"/>
    <d v="2018-11-03T00:00:00"/>
    <s v="北京切吧"/>
    <m/>
    <s v="大巴车一辆_x000a_行程：万寿路地铁站-国风长安售楼处（丰台区小屯路），单程8公里"/>
    <n v="4270.2777777777774"/>
  </r>
  <r>
    <x v="371"/>
    <s v="郭西哲"/>
    <x v="371"/>
    <m/>
    <m/>
    <m/>
    <m/>
    <m/>
    <m/>
    <m/>
    <m/>
    <m/>
    <m/>
    <m/>
    <m/>
    <m/>
    <m/>
    <m/>
    <m/>
    <m/>
    <m/>
    <m/>
    <m/>
    <m/>
    <m/>
    <m/>
    <m/>
    <m/>
    <m/>
    <m/>
    <m/>
    <n v="253"/>
    <s v="明星/嘉宾邀请"/>
    <s v="其他嘉宾"/>
    <s v="公司（地产）"/>
    <n v="5750"/>
    <d v="2018-11-03T00:00:00"/>
    <d v="2018-11-03T00:00:00"/>
    <s v="北京切吧"/>
    <m/>
    <s v="定于10月27日落地一场看房团讲座活动，_x000a_嘉宾：郭毅，合硕机构首席分析师"/>
    <m/>
  </r>
  <r>
    <x v="372"/>
    <s v="郭西哲"/>
    <x v="372"/>
    <s v="035189"/>
    <m/>
    <m/>
    <m/>
    <m/>
    <m/>
    <m/>
    <m/>
    <n v="0.19"/>
    <s v="否"/>
    <s v="是"/>
    <n v="10315.805555555555"/>
    <m/>
    <m/>
    <m/>
    <m/>
    <m/>
    <m/>
    <m/>
    <m/>
    <m/>
    <m/>
    <m/>
    <m/>
    <s v="广告营销服务成本"/>
    <s v="地产销售-华北"/>
    <m/>
    <n v="0.38600997180952379"/>
    <n v="121"/>
    <s v="线下活动（地产）"/>
    <s v="看房团"/>
    <s v="大巴"/>
    <n v="1839.9999999999998"/>
    <d v="2018-11-01T00:00:00"/>
    <d v="2018-11-01T00:00:00"/>
    <s v="北京切吧"/>
    <m/>
    <s v="大巴"/>
    <n v="5586.8055555555547"/>
  </r>
  <r>
    <x v="372"/>
    <s v="郭西哲"/>
    <x v="372"/>
    <m/>
    <m/>
    <m/>
    <m/>
    <m/>
    <m/>
    <m/>
    <m/>
    <m/>
    <m/>
    <m/>
    <m/>
    <m/>
    <m/>
    <m/>
    <m/>
    <m/>
    <m/>
    <m/>
    <m/>
    <m/>
    <m/>
    <m/>
    <m/>
    <m/>
    <m/>
    <m/>
    <m/>
    <n v="126"/>
    <s v="线下活动（地产）"/>
    <s v="意向/渠道客户邀请"/>
    <s v="意向客户"/>
    <n v="2889"/>
    <d v="2018-11-04T00:00:00"/>
    <d v="2018-11-04T00:00:00"/>
    <s v="山西转型综改示范区学府园区云茂广告中心"/>
    <m/>
    <s v="1场看房团，意向客群30组"/>
    <m/>
  </r>
  <r>
    <x v="373"/>
    <s v="郭西哲"/>
    <x v="373"/>
    <s v="035328"/>
    <m/>
    <m/>
    <m/>
    <m/>
    <m/>
    <m/>
    <m/>
    <n v="0.19"/>
    <s v="否"/>
    <s v="是"/>
    <n v="20972.222222222223"/>
    <m/>
    <m/>
    <m/>
    <m/>
    <m/>
    <m/>
    <m/>
    <m/>
    <m/>
    <m/>
    <m/>
    <m/>
    <s v="广告营销服务成本"/>
    <s v="地产销售-华北"/>
    <m/>
    <n v="0.383573572080734"/>
    <n v="59"/>
    <s v="商品采购"/>
    <s v="礼品"/>
    <s v="严选礼品"/>
    <n v="17812.5"/>
    <d v="2018-11-04T00:00:00"/>
    <d v="2018-11-04T00:00:00"/>
    <s v="严选凭票报销"/>
    <m/>
    <s v="严选"/>
    <n v="3159.7222222222226"/>
  </r>
  <r>
    <x v="374"/>
    <s v="郭西哲"/>
    <x v="374"/>
    <s v="035327"/>
    <m/>
    <m/>
    <m/>
    <m/>
    <m/>
    <m/>
    <m/>
    <n v="0.19"/>
    <s v="否"/>
    <s v="是"/>
    <n v="14483"/>
    <m/>
    <m/>
    <m/>
    <m/>
    <m/>
    <m/>
    <m/>
    <m/>
    <m/>
    <m/>
    <m/>
    <m/>
    <s v="广告营销服务成本"/>
    <s v="地产销售-华北"/>
    <m/>
    <n v="0.37292562503581272"/>
    <n v="126"/>
    <s v="线下活动（地产）"/>
    <s v="意向/渠道客户邀请"/>
    <s v="意向客户"/>
    <n v="2696.4"/>
    <d v="2018-11-10T00:00:00"/>
    <d v="2018-11-10T00:00:00"/>
    <s v="山西转型综改示范区学府园区云茂广告中心"/>
    <m/>
    <s v="看房团（和悦华锦、熙悦林语、金悦府）"/>
    <n v="1000"/>
  </r>
  <r>
    <x v="374"/>
    <s v="郭西哲"/>
    <x v="374"/>
    <m/>
    <m/>
    <m/>
    <m/>
    <m/>
    <m/>
    <m/>
    <m/>
    <m/>
    <m/>
    <m/>
    <m/>
    <m/>
    <m/>
    <m/>
    <m/>
    <m/>
    <m/>
    <m/>
    <m/>
    <m/>
    <m/>
    <m/>
    <m/>
    <m/>
    <m/>
    <m/>
    <m/>
    <n v="121"/>
    <s v="线下活动（地产）"/>
    <s v="看房团"/>
    <s v="大巴"/>
    <n v="1265"/>
    <d v="2018-11-01T00:00:00"/>
    <d v="2018-11-01T00:00:00"/>
    <s v="北京切吧"/>
    <m/>
    <s v="大巴费"/>
    <m/>
  </r>
  <r>
    <x v="374"/>
    <s v="郭西哲"/>
    <x v="374"/>
    <m/>
    <m/>
    <m/>
    <m/>
    <m/>
    <m/>
    <m/>
    <m/>
    <m/>
    <m/>
    <m/>
    <m/>
    <m/>
    <m/>
    <m/>
    <m/>
    <m/>
    <m/>
    <m/>
    <m/>
    <m/>
    <m/>
    <m/>
    <m/>
    <m/>
    <m/>
    <m/>
    <m/>
    <n v="126"/>
    <s v="线下活动（地产）"/>
    <s v="意向/渠道客户邀请"/>
    <s v="意向客户"/>
    <n v="3081.6000000000004"/>
    <d v="2018-11-10T00:00:00"/>
    <d v="2018-11-10T00:00:00"/>
    <s v="山西转型综改示范区学府园区云茂广告中心"/>
    <m/>
    <s v="看房团（和悦华锦、熙悦林语、金悦府）"/>
    <m/>
  </r>
  <r>
    <x v="374"/>
    <s v="郭西哲"/>
    <x v="374"/>
    <m/>
    <m/>
    <m/>
    <m/>
    <m/>
    <m/>
    <m/>
    <m/>
    <m/>
    <m/>
    <m/>
    <m/>
    <m/>
    <m/>
    <m/>
    <m/>
    <m/>
    <m/>
    <m/>
    <m/>
    <m/>
    <m/>
    <m/>
    <m/>
    <m/>
    <m/>
    <m/>
    <m/>
    <n v="121"/>
    <s v="线下活动（地产）"/>
    <s v="看房团"/>
    <s v="大巴"/>
    <n v="1265"/>
    <d v="2018-11-01T00:00:00"/>
    <d v="2018-11-01T00:00:00"/>
    <s v="北京切吧"/>
    <m/>
    <s v="大巴费"/>
    <m/>
  </r>
  <r>
    <x v="374"/>
    <s v="郭西哲"/>
    <x v="374"/>
    <m/>
    <m/>
    <m/>
    <m/>
    <m/>
    <m/>
    <m/>
    <m/>
    <m/>
    <m/>
    <m/>
    <m/>
    <m/>
    <m/>
    <m/>
    <m/>
    <m/>
    <m/>
    <m/>
    <m/>
    <m/>
    <m/>
    <m/>
    <m/>
    <m/>
    <m/>
    <m/>
    <m/>
    <n v="113"/>
    <s v="线下活动（地产）"/>
    <s v="进驻费"/>
    <s v="企业"/>
    <n v="1724.9999999999998"/>
    <d v="2018-11-17T00:00:00"/>
    <d v="2018-11-17T00:00:00"/>
    <s v="北京切吧"/>
    <m/>
    <s v="走进企业——悦康药业集团"/>
    <m/>
  </r>
  <r>
    <x v="374"/>
    <s v="郭西哲"/>
    <x v="374"/>
    <m/>
    <m/>
    <m/>
    <m/>
    <m/>
    <m/>
    <m/>
    <m/>
    <m/>
    <m/>
    <m/>
    <m/>
    <m/>
    <m/>
    <m/>
    <m/>
    <m/>
    <m/>
    <m/>
    <m/>
    <m/>
    <m/>
    <m/>
    <m/>
    <m/>
    <m/>
    <m/>
    <m/>
    <n v="113"/>
    <s v="线下活动（地产）"/>
    <s v="进驻费"/>
    <s v="企业"/>
    <n v="1724.9999999999998"/>
    <d v="2018-11-03T00:00:00"/>
    <d v="2018-11-03T00:00:00"/>
    <s v="北京切吧"/>
    <m/>
    <s v="走进企业——易贝乐少儿英语"/>
    <m/>
  </r>
  <r>
    <x v="374"/>
    <s v="郭西哲"/>
    <x v="374"/>
    <m/>
    <m/>
    <m/>
    <m/>
    <m/>
    <m/>
    <m/>
    <m/>
    <m/>
    <m/>
    <m/>
    <m/>
    <m/>
    <m/>
    <m/>
    <m/>
    <m/>
    <m/>
    <m/>
    <m/>
    <m/>
    <m/>
    <m/>
    <m/>
    <m/>
    <m/>
    <m/>
    <m/>
    <n v="113"/>
    <s v="线下活动（地产）"/>
    <s v="进驻费"/>
    <s v="企业"/>
    <n v="1724.9999999999998"/>
    <d v="2018-11-03T00:00:00"/>
    <d v="2018-11-03T00:00:00"/>
    <s v="北京切吧"/>
    <m/>
    <s v="走进企业——BTV国际双行线选赛活动"/>
    <m/>
  </r>
  <r>
    <x v="375"/>
    <s v="郭西哲"/>
    <x v="375"/>
    <s v="035344"/>
    <m/>
    <m/>
    <m/>
    <m/>
    <m/>
    <m/>
    <m/>
    <n v="0.19"/>
    <s v="否"/>
    <s v="是"/>
    <n v="24562"/>
    <m/>
    <m/>
    <m/>
    <m/>
    <m/>
    <m/>
    <m/>
    <m/>
    <m/>
    <m/>
    <m/>
    <m/>
    <s v="广告营销服务成本"/>
    <s v="地产销售-华北"/>
    <m/>
    <n v="0.35259032770370374"/>
    <n v="121"/>
    <s v="线下活动（地产）"/>
    <s v="看房团"/>
    <s v="大巴"/>
    <n v="1265"/>
    <d v="2018-11-10T00:00:00"/>
    <d v="2018-11-10T00:00:00"/>
    <s v="北京切吧"/>
    <m/>
    <s v="大巴"/>
    <n v="8625"/>
  </r>
  <r>
    <x v="375"/>
    <s v="郭西哲"/>
    <x v="375"/>
    <m/>
    <m/>
    <m/>
    <m/>
    <m/>
    <m/>
    <m/>
    <m/>
    <m/>
    <m/>
    <m/>
    <m/>
    <m/>
    <m/>
    <m/>
    <m/>
    <m/>
    <m/>
    <m/>
    <m/>
    <m/>
    <m/>
    <m/>
    <m/>
    <m/>
    <m/>
    <m/>
    <m/>
    <n v="126"/>
    <s v="线下活动（地产）"/>
    <s v="意向/渠道客户邀请"/>
    <s v="意向客户"/>
    <n v="2247"/>
    <d v="2018-12-05T00:00:00"/>
    <d v="2018-12-05T00:00:00"/>
    <s v="山西转型综改示范区学府园区云茂广告中心"/>
    <m/>
    <s v="意向客户（30人）"/>
    <m/>
  </r>
  <r>
    <x v="375"/>
    <s v="郭西哲"/>
    <x v="375"/>
    <m/>
    <m/>
    <m/>
    <m/>
    <m/>
    <m/>
    <m/>
    <m/>
    <m/>
    <m/>
    <m/>
    <m/>
    <m/>
    <m/>
    <m/>
    <m/>
    <m/>
    <m/>
    <m/>
    <m/>
    <m/>
    <m/>
    <m/>
    <m/>
    <m/>
    <m/>
    <m/>
    <m/>
    <n v="102"/>
    <s v="线下活动（地产）"/>
    <s v="案场活动"/>
    <s v="其他"/>
    <n v="10700"/>
    <d v="2018-11-10T00:00:00"/>
    <d v="2018-11-10T00:00:00"/>
    <s v="山西转型综改示范区学府园区云茂广告中心"/>
    <m/>
    <s v="10辆奔驰C200级别以上车型，最低20名奔驰车友会会员"/>
    <m/>
  </r>
  <r>
    <x v="375"/>
    <s v="郭西哲"/>
    <x v="375"/>
    <m/>
    <m/>
    <m/>
    <m/>
    <m/>
    <m/>
    <m/>
    <m/>
    <m/>
    <m/>
    <m/>
    <m/>
    <m/>
    <m/>
    <m/>
    <m/>
    <m/>
    <m/>
    <m/>
    <m/>
    <m/>
    <m/>
    <m/>
    <m/>
    <m/>
    <m/>
    <m/>
    <m/>
    <n v="113"/>
    <s v="线下活动（地产）"/>
    <s v="进驻费"/>
    <s v="企业"/>
    <n v="1724.9999999999998"/>
    <d v="2018-11-01T00:00:00"/>
    <d v="2018-11-01T00:00:00"/>
    <s v="北京切吧"/>
    <m/>
    <s v="走进企业-猎聘网"/>
    <m/>
  </r>
  <r>
    <x v="376"/>
    <s v="郭西哲"/>
    <x v="376"/>
    <s v="036143"/>
    <m/>
    <m/>
    <m/>
    <m/>
    <m/>
    <m/>
    <m/>
    <n v="0.19"/>
    <s v="否"/>
    <s v="是"/>
    <n v="4342.5"/>
    <m/>
    <m/>
    <m/>
    <m/>
    <m/>
    <m/>
    <m/>
    <m/>
    <m/>
    <m/>
    <m/>
    <m/>
    <s v="广告营销服务成本"/>
    <s v="地产销售-华北"/>
    <m/>
    <n v="0.37705015558620686"/>
    <n v="121"/>
    <s v="线下活动（地产）"/>
    <s v="看房团"/>
    <s v="大巴"/>
    <n v="1035"/>
    <d v="2018-12-01T00:00:00"/>
    <d v="2018-12-01T00:00:00"/>
    <s v="北京切吧"/>
    <m/>
    <s v="大巴车一辆（49座）_x000a_行程：地铁角门西站A出口——招商雍和府售楼处（北京市丰台区福宜街北侧新时代国际中心首层）——项目地块（黄村），单程约25-30公里"/>
    <n v="264.60000000000036"/>
  </r>
  <r>
    <x v="376"/>
    <s v="郭西哲"/>
    <x v="376"/>
    <m/>
    <m/>
    <m/>
    <m/>
    <m/>
    <m/>
    <m/>
    <m/>
    <m/>
    <m/>
    <m/>
    <m/>
    <m/>
    <m/>
    <m/>
    <m/>
    <m/>
    <m/>
    <m/>
    <m/>
    <m/>
    <m/>
    <m/>
    <m/>
    <m/>
    <m/>
    <m/>
    <m/>
    <n v="60"/>
    <s v="商品采购"/>
    <s v="礼品"/>
    <s v="其他礼品"/>
    <n v="3042.8999999999996"/>
    <d v="2018-11-01T00:00:00"/>
    <d v="2018-11-01T00:00:00"/>
    <s v="北京切吧"/>
    <m/>
    <s v="外采"/>
    <m/>
  </r>
  <r>
    <x v="377"/>
    <s v="郭西哲"/>
    <x v="377"/>
    <s v="034609"/>
    <m/>
    <m/>
    <m/>
    <m/>
    <m/>
    <m/>
    <m/>
    <n v="0.19"/>
    <s v="否"/>
    <s v="是"/>
    <n v="18268.75"/>
    <m/>
    <m/>
    <m/>
    <m/>
    <m/>
    <m/>
    <m/>
    <m/>
    <m/>
    <m/>
    <m/>
    <m/>
    <s v="广告营销服务成本"/>
    <s v="地产销售-华北"/>
    <m/>
    <n v="0.36812743134146347"/>
    <n v="60"/>
    <s v="商品采购"/>
    <s v="礼品"/>
    <s v="其他礼品"/>
    <n v="9825.6"/>
    <d v="2018-11-11T00:00:00"/>
    <d v="2018-11-11T00:00:00"/>
    <s v="北京切吧"/>
    <m/>
    <s v="外采"/>
    <n v="1318.1500000000015"/>
  </r>
  <r>
    <x v="377"/>
    <s v="郭西哲"/>
    <x v="377"/>
    <m/>
    <m/>
    <m/>
    <m/>
    <m/>
    <m/>
    <m/>
    <m/>
    <m/>
    <m/>
    <m/>
    <m/>
    <m/>
    <m/>
    <m/>
    <m/>
    <m/>
    <m/>
    <m/>
    <m/>
    <m/>
    <m/>
    <m/>
    <m/>
    <m/>
    <m/>
    <m/>
    <m/>
    <n v="59"/>
    <s v="商品采购"/>
    <s v="礼品"/>
    <s v="严选礼品"/>
    <n v="7125"/>
    <d v="2018-11-11T00:00:00"/>
    <d v="2018-11-11T00:00:00"/>
    <s v="严选凭票报销"/>
    <m/>
    <s v="内采"/>
    <m/>
  </r>
  <r>
    <x v="378"/>
    <s v="郭西哲"/>
    <x v="378"/>
    <s v="035446"/>
    <m/>
    <m/>
    <m/>
    <m/>
    <m/>
    <m/>
    <m/>
    <n v="0.19"/>
    <s v="否"/>
    <s v="是"/>
    <n v="13217.5"/>
    <m/>
    <m/>
    <m/>
    <m/>
    <m/>
    <m/>
    <m/>
    <m/>
    <m/>
    <m/>
    <m/>
    <m/>
    <s v="广告营销服务成本"/>
    <s v="地产销售-华北"/>
    <m/>
    <n v="0.36118188232804233"/>
    <n v="121"/>
    <s v="线下活动（地产）"/>
    <s v="看房团"/>
    <s v="大巴"/>
    <n v="1494.9999999999998"/>
    <d v="2018-11-10T00:00:00"/>
    <d v="2018-11-10T00:00:00"/>
    <s v="北京切吧"/>
    <m/>
    <s v="大巴"/>
    <n v="2590"/>
  </r>
  <r>
    <x v="378"/>
    <s v="郭西哲"/>
    <x v="378"/>
    <m/>
    <m/>
    <m/>
    <m/>
    <m/>
    <m/>
    <m/>
    <m/>
    <m/>
    <m/>
    <m/>
    <m/>
    <m/>
    <m/>
    <m/>
    <m/>
    <m/>
    <m/>
    <m/>
    <m/>
    <m/>
    <m/>
    <m/>
    <m/>
    <m/>
    <m/>
    <m/>
    <m/>
    <n v="126"/>
    <s v="线下活动（地产）"/>
    <s v="意向/渠道客户邀请"/>
    <s v="意向客户"/>
    <n v="2407.5"/>
    <d v="2018-11-07T00:00:00"/>
    <d v="2018-11-07T00:00:00"/>
    <s v="山西转型综改示范区学府园区云茂广告中心"/>
    <m/>
    <s v="意向客户"/>
    <m/>
  </r>
  <r>
    <x v="378"/>
    <s v="郭西哲"/>
    <x v="378"/>
    <m/>
    <m/>
    <m/>
    <m/>
    <m/>
    <m/>
    <m/>
    <m/>
    <m/>
    <m/>
    <m/>
    <m/>
    <m/>
    <m/>
    <m/>
    <m/>
    <m/>
    <m/>
    <m/>
    <m/>
    <m/>
    <m/>
    <m/>
    <m/>
    <m/>
    <m/>
    <m/>
    <m/>
    <n v="115"/>
    <s v="线下活动（地产）"/>
    <s v="进驻费"/>
    <s v="商圈"/>
    <n v="5000"/>
    <d v="2018-11-11T00:00:00"/>
    <d v="2018-11-11T00:00:00"/>
    <s v="北京讯息互动科技有限公司"/>
    <m/>
    <s v="商场巡展-欧陆广场"/>
    <m/>
  </r>
  <r>
    <x v="378"/>
    <s v="郭西哲"/>
    <x v="378"/>
    <m/>
    <m/>
    <m/>
    <m/>
    <m/>
    <m/>
    <m/>
    <m/>
    <m/>
    <m/>
    <m/>
    <m/>
    <m/>
    <m/>
    <m/>
    <m/>
    <m/>
    <m/>
    <m/>
    <m/>
    <m/>
    <m/>
    <m/>
    <m/>
    <m/>
    <m/>
    <m/>
    <m/>
    <n v="113"/>
    <s v="线下活动（地产）"/>
    <s v="进驻费"/>
    <s v="企业"/>
    <n v="1724.9999999999998"/>
    <d v="2018-11-11T00:00:00"/>
    <d v="2018-11-11T00:00:00"/>
    <s v="北京切吧"/>
    <m/>
    <s v="走进美团"/>
    <m/>
  </r>
  <r>
    <x v="379"/>
    <s v="郭西哲"/>
    <x v="379"/>
    <s v="035651"/>
    <m/>
    <m/>
    <m/>
    <m/>
    <m/>
    <m/>
    <m/>
    <n v="0.19"/>
    <s v="否"/>
    <s v="是"/>
    <n v="21924"/>
    <m/>
    <m/>
    <m/>
    <m/>
    <m/>
    <m/>
    <m/>
    <m/>
    <m/>
    <m/>
    <m/>
    <m/>
    <s v="广告营销服务成本"/>
    <s v="地产销售-华北"/>
    <m/>
    <n v="0.33801308207407404"/>
    <n v="121"/>
    <s v="线下活动（地产）"/>
    <s v="看房团"/>
    <s v="大巴"/>
    <n v="1724.9999999999998"/>
    <d v="2018-11-11T00:00:00"/>
    <d v="2018-11-11T00:00:00"/>
    <s v="北京切吧"/>
    <m/>
    <s v="大巴车"/>
    <n v="12233.2"/>
  </r>
  <r>
    <x v="379"/>
    <s v="郭西哲"/>
    <x v="379"/>
    <m/>
    <m/>
    <m/>
    <m/>
    <m/>
    <m/>
    <m/>
    <m/>
    <m/>
    <m/>
    <m/>
    <m/>
    <m/>
    <m/>
    <m/>
    <m/>
    <m/>
    <m/>
    <m/>
    <m/>
    <m/>
    <m/>
    <m/>
    <m/>
    <m/>
    <m/>
    <m/>
    <m/>
    <n v="126"/>
    <s v="线下活动（地产）"/>
    <s v="意向/渠道客户邀请"/>
    <s v="意向客户"/>
    <n v="3177.9"/>
    <d v="2018-11-11T00:00:00"/>
    <d v="2018-11-11T00:00:00"/>
    <s v="山西转型综改示范区学府园区云茂广告中心"/>
    <m/>
    <s v="实到33人，每组90元"/>
    <m/>
  </r>
  <r>
    <x v="379"/>
    <s v="郭西哲"/>
    <x v="379"/>
    <m/>
    <m/>
    <m/>
    <m/>
    <m/>
    <m/>
    <m/>
    <m/>
    <m/>
    <m/>
    <m/>
    <m/>
    <m/>
    <m/>
    <m/>
    <m/>
    <m/>
    <m/>
    <m/>
    <m/>
    <m/>
    <m/>
    <m/>
    <m/>
    <m/>
    <m/>
    <m/>
    <m/>
    <n v="121"/>
    <s v="线下活动（地产）"/>
    <s v="看房团"/>
    <s v="大巴"/>
    <n v="1609.9999999999998"/>
    <d v="2018-11-17T00:00:00"/>
    <d v="2018-11-17T00:00:00"/>
    <s v="北京切吧"/>
    <m/>
    <s v="大巴车"/>
    <m/>
  </r>
  <r>
    <x v="379"/>
    <s v="郭西哲"/>
    <x v="379"/>
    <m/>
    <m/>
    <m/>
    <m/>
    <m/>
    <m/>
    <m/>
    <m/>
    <m/>
    <m/>
    <m/>
    <m/>
    <m/>
    <m/>
    <m/>
    <m/>
    <m/>
    <m/>
    <m/>
    <m/>
    <m/>
    <m/>
    <m/>
    <m/>
    <m/>
    <m/>
    <m/>
    <m/>
    <n v="126"/>
    <s v="线下活动（地产）"/>
    <s v="意向/渠道客户邀请"/>
    <s v="意向客户"/>
    <n v="3177.9"/>
    <d v="2018-11-17T00:00:00"/>
    <d v="2018-11-17T00:00:00"/>
    <s v="山西转型综改示范区学府园区云茂广告中心"/>
    <m/>
    <s v="实到33人，每组90元"/>
    <m/>
  </r>
  <r>
    <x v="380"/>
    <s v="郭西哲"/>
    <x v="380"/>
    <s v="035513"/>
    <m/>
    <m/>
    <m/>
    <m/>
    <m/>
    <m/>
    <m/>
    <n v="0.19"/>
    <s v="否"/>
    <s v="是"/>
    <n v="19851"/>
    <m/>
    <m/>
    <m/>
    <m/>
    <m/>
    <m/>
    <m/>
    <m/>
    <m/>
    <m/>
    <m/>
    <m/>
    <s v="广告营销服务成本"/>
    <s v="地产销售-华北"/>
    <m/>
    <n v="0.37955377765079368"/>
    <n v="121"/>
    <s v="线下活动（地产）"/>
    <s v="看房团"/>
    <s v="大巴"/>
    <n v="2070"/>
    <d v="2018-11-18T00:00:00"/>
    <d v="2018-11-18T00:00:00"/>
    <s v="北京切吧"/>
    <m/>
    <s v="大巴"/>
    <n v="6900"/>
  </r>
  <r>
    <x v="380"/>
    <s v="郭西哲"/>
    <x v="380"/>
    <m/>
    <m/>
    <m/>
    <m/>
    <m/>
    <m/>
    <m/>
    <m/>
    <m/>
    <m/>
    <m/>
    <m/>
    <m/>
    <m/>
    <m/>
    <m/>
    <m/>
    <m/>
    <m/>
    <m/>
    <m/>
    <m/>
    <m/>
    <m/>
    <m/>
    <m/>
    <m/>
    <m/>
    <n v="126"/>
    <s v="线下活动（地产）"/>
    <s v="意向/渠道客户邀请"/>
    <s v="意向客户"/>
    <n v="2247"/>
    <d v="2018-11-18T00:00:00"/>
    <d v="2018-11-18T00:00:00"/>
    <s v="山西转型综改示范区学府园区云茂广告中心"/>
    <m/>
    <s v="意向客户"/>
    <m/>
  </r>
  <r>
    <x v="380"/>
    <s v="郭西哲"/>
    <x v="380"/>
    <m/>
    <m/>
    <m/>
    <m/>
    <m/>
    <m/>
    <m/>
    <m/>
    <m/>
    <m/>
    <m/>
    <m/>
    <m/>
    <m/>
    <m/>
    <m/>
    <m/>
    <m/>
    <m/>
    <m/>
    <m/>
    <m/>
    <m/>
    <m/>
    <m/>
    <m/>
    <m/>
    <m/>
    <n v="121"/>
    <s v="线下活动（地产）"/>
    <s v="看房团"/>
    <s v="大巴"/>
    <n v="2070"/>
    <d v="2018-11-24T00:00:00"/>
    <d v="2018-11-24T00:00:00"/>
    <s v="北京切吧"/>
    <m/>
    <s v="大巴"/>
    <m/>
  </r>
  <r>
    <x v="380"/>
    <s v="郭西哲"/>
    <x v="380"/>
    <m/>
    <m/>
    <m/>
    <m/>
    <m/>
    <m/>
    <m/>
    <m/>
    <m/>
    <m/>
    <m/>
    <m/>
    <m/>
    <m/>
    <m/>
    <m/>
    <m/>
    <m/>
    <m/>
    <m/>
    <m/>
    <m/>
    <m/>
    <m/>
    <m/>
    <m/>
    <m/>
    <m/>
    <n v="126"/>
    <s v="线下活动（地产）"/>
    <s v="意向/渠道客户邀请"/>
    <s v="意向客户"/>
    <n v="2247"/>
    <d v="2018-11-24T00:00:00"/>
    <d v="2018-11-24T00:00:00"/>
    <s v="山西转型综改示范区学府园区云茂广告中心"/>
    <m/>
    <s v="意向客户"/>
    <m/>
  </r>
  <r>
    <x v="380"/>
    <s v="郭西哲"/>
    <x v="380"/>
    <m/>
    <m/>
    <m/>
    <m/>
    <m/>
    <m/>
    <m/>
    <m/>
    <m/>
    <m/>
    <m/>
    <m/>
    <m/>
    <m/>
    <m/>
    <m/>
    <m/>
    <m/>
    <m/>
    <m/>
    <m/>
    <m/>
    <m/>
    <m/>
    <m/>
    <m/>
    <m/>
    <m/>
    <n v="121"/>
    <s v="线下活动（地产）"/>
    <s v="看房团"/>
    <s v="大巴"/>
    <n v="2070"/>
    <d v="2018-11-24T00:00:00"/>
    <d v="2018-11-24T00:00:00"/>
    <s v="北京切吧"/>
    <m/>
    <s v="大巴39座（角门西A口-新文安孔雀城 约120公里）"/>
    <m/>
  </r>
  <r>
    <x v="380"/>
    <s v="郭西哲"/>
    <x v="380"/>
    <m/>
    <m/>
    <m/>
    <m/>
    <m/>
    <m/>
    <m/>
    <m/>
    <m/>
    <m/>
    <m/>
    <m/>
    <m/>
    <m/>
    <m/>
    <m/>
    <m/>
    <m/>
    <m/>
    <m/>
    <m/>
    <m/>
    <m/>
    <m/>
    <m/>
    <m/>
    <m/>
    <m/>
    <n v="126"/>
    <s v="线下活动（地产）"/>
    <s v="意向/渠道客户邀请"/>
    <s v="意向客户"/>
    <n v="2247"/>
    <d v="2018-11-24T00:00:00"/>
    <d v="2018-11-24T00:00:00"/>
    <s v="山西转型综改示范区学府园区云茂广告中心"/>
    <m/>
    <s v="意向客户（30人/场*3场）"/>
    <m/>
  </r>
  <r>
    <x v="381"/>
    <s v="郭西哲"/>
    <x v="381"/>
    <s v="032937"/>
    <m/>
    <m/>
    <m/>
    <m/>
    <m/>
    <m/>
    <m/>
    <n v="0.17"/>
    <s v="否"/>
    <s v="是"/>
    <n v="31093"/>
    <m/>
    <m/>
    <m/>
    <m/>
    <m/>
    <m/>
    <m/>
    <m/>
    <m/>
    <m/>
    <m/>
    <m/>
    <s v="广告营销服务成本"/>
    <s v="地产销售-华北"/>
    <m/>
    <n v="0.3555191094736842"/>
    <n v="73"/>
    <s v="线上传播（地产）"/>
    <s v="渠道电开"/>
    <s v="回访"/>
    <n v="2640"/>
    <d v="2018-05-01T00:00:00"/>
    <d v="2018-06-30T00:00:00"/>
    <s v="渠道电开"/>
    <m/>
    <m/>
    <n v="1881.375"/>
  </r>
  <r>
    <x v="381"/>
    <s v="郭西哲"/>
    <x v="381"/>
    <s v=""/>
    <m/>
    <m/>
    <m/>
    <m/>
    <m/>
    <m/>
    <m/>
    <m/>
    <m/>
    <m/>
    <m/>
    <m/>
    <m/>
    <m/>
    <m/>
    <m/>
    <m/>
    <m/>
    <m/>
    <m/>
    <m/>
    <m/>
    <m/>
    <m/>
    <m/>
    <m/>
    <m/>
    <n v="21"/>
    <s v="明星/嘉宾邀请"/>
    <s v="嘉宾邀请"/>
    <m/>
    <n v="6899.9999999999991"/>
    <d v="2018-05-26T00:00:00"/>
    <d v="2018-05-26T00:00:00"/>
    <s v="北京切吧"/>
    <m/>
    <m/>
    <m/>
  </r>
  <r>
    <x v="381"/>
    <s v="郭西哲"/>
    <x v="381"/>
    <s v=""/>
    <m/>
    <m/>
    <m/>
    <m/>
    <m/>
    <m/>
    <m/>
    <m/>
    <m/>
    <m/>
    <m/>
    <m/>
    <m/>
    <m/>
    <m/>
    <m/>
    <m/>
    <m/>
    <m/>
    <m/>
    <m/>
    <m/>
    <m/>
    <m/>
    <m/>
    <m/>
    <m/>
    <n v="126"/>
    <s v="线下活动（地产）"/>
    <s v="意向/渠道客户邀请"/>
    <s v="意向客户"/>
    <n v="14980"/>
    <d v="2018-05-26T00:00:00"/>
    <d v="2018-05-26T00:00:00"/>
    <s v="山西转型综改示范区学府园区云茂广告中心"/>
    <m/>
    <m/>
    <m/>
  </r>
  <r>
    <x v="381"/>
    <s v="郭西哲"/>
    <x v="381"/>
    <s v=""/>
    <m/>
    <m/>
    <m/>
    <m/>
    <m/>
    <m/>
    <m/>
    <m/>
    <m/>
    <m/>
    <m/>
    <m/>
    <m/>
    <m/>
    <m/>
    <m/>
    <m/>
    <m/>
    <m/>
    <m/>
    <m/>
    <m/>
    <m/>
    <m/>
    <m/>
    <m/>
    <m/>
    <n v="59"/>
    <s v="商品采购"/>
    <s v="礼品"/>
    <s v="严选礼品"/>
    <n v="1241.625"/>
    <d v="2018-05-26T00:00:00"/>
    <d v="2018-05-26T00:00:00"/>
    <s v="严选凭票报销"/>
    <m/>
    <m/>
    <m/>
  </r>
  <r>
    <x v="381"/>
    <s v="郭西哲"/>
    <x v="381"/>
    <s v=""/>
    <m/>
    <m/>
    <m/>
    <m/>
    <m/>
    <m/>
    <m/>
    <m/>
    <m/>
    <m/>
    <m/>
    <m/>
    <m/>
    <m/>
    <m/>
    <m/>
    <m/>
    <m/>
    <m/>
    <m/>
    <m/>
    <m/>
    <m/>
    <m/>
    <m/>
    <m/>
    <m/>
    <n v="113"/>
    <s v="线下活动（地产）"/>
    <s v="进驻费"/>
    <s v="企业"/>
    <n v="3449.9999999999995"/>
    <d v="2018-06-13T00:00:00"/>
    <d v="2018-06-15T00:00:00"/>
    <s v="北京切吧"/>
    <m/>
    <m/>
    <m/>
  </r>
  <r>
    <x v="382"/>
    <s v="郭西哲"/>
    <x v="382"/>
    <s v="035660"/>
    <m/>
    <m/>
    <m/>
    <m/>
    <m/>
    <m/>
    <m/>
    <n v="0.19"/>
    <s v="否"/>
    <s v="是"/>
    <n v="30668.461111111108"/>
    <m/>
    <m/>
    <m/>
    <m/>
    <m/>
    <m/>
    <m/>
    <m/>
    <m/>
    <m/>
    <m/>
    <m/>
    <s v="广告营销服务成本"/>
    <s v="地产销售-华北"/>
    <m/>
    <n v="0.39190981027077498"/>
    <n v="129"/>
    <s v="线下活动（非地产）"/>
    <s v="会场搭建及服务"/>
    <m/>
    <n v="7314"/>
    <d v="2018-11-24T00:00:00"/>
    <d v="2018-11-24T00:00:00"/>
    <s v="北京切吧"/>
    <m/>
    <s v="购房者大会搭建"/>
    <n v="5810.1736111111095"/>
  </r>
  <r>
    <x v="382"/>
    <s v="郭西哲"/>
    <x v="382"/>
    <m/>
    <m/>
    <m/>
    <m/>
    <m/>
    <m/>
    <m/>
    <m/>
    <m/>
    <m/>
    <m/>
    <m/>
    <m/>
    <m/>
    <m/>
    <m/>
    <m/>
    <m/>
    <m/>
    <m/>
    <m/>
    <m/>
    <m/>
    <m/>
    <m/>
    <m/>
    <m/>
    <m/>
    <n v="121"/>
    <s v="线下活动（地产）"/>
    <s v="看房团"/>
    <s v="大巴"/>
    <n v="1035"/>
    <d v="2018-11-01T00:00:00"/>
    <d v="2018-11-01T00:00:00"/>
    <s v="北京切吧"/>
    <m/>
    <s v="活动-大巴49人座"/>
    <m/>
  </r>
  <r>
    <x v="382"/>
    <s v="郭西哲"/>
    <x v="382"/>
    <m/>
    <m/>
    <m/>
    <m/>
    <m/>
    <m/>
    <m/>
    <m/>
    <m/>
    <m/>
    <m/>
    <m/>
    <m/>
    <m/>
    <m/>
    <m/>
    <m/>
    <m/>
    <m/>
    <m/>
    <m/>
    <m/>
    <m/>
    <m/>
    <m/>
    <m/>
    <m/>
    <m/>
    <n v="253"/>
    <s v="明星/嘉宾邀请"/>
    <s v="其他嘉宾"/>
    <s v="公司（地产）"/>
    <n v="5750"/>
    <d v="2018-12-12T00:00:00"/>
    <d v="2018-12-12T00:00:00"/>
    <s v="北京切吧"/>
    <m/>
    <s v="活动嘉宾：郭毅"/>
    <m/>
  </r>
  <r>
    <x v="382"/>
    <s v="郭西哲"/>
    <x v="382"/>
    <m/>
    <m/>
    <m/>
    <m/>
    <m/>
    <m/>
    <m/>
    <m/>
    <m/>
    <m/>
    <m/>
    <m/>
    <m/>
    <m/>
    <m/>
    <m/>
    <m/>
    <m/>
    <m/>
    <m/>
    <m/>
    <m/>
    <m/>
    <m/>
    <m/>
    <m/>
    <m/>
    <m/>
    <n v="59"/>
    <s v="商品采购"/>
    <s v="礼品"/>
    <s v="严选礼品"/>
    <n v="7309.2875000000004"/>
    <d v="2018-12-24T00:00:00"/>
    <d v="2018-12-24T00:00:00"/>
    <s v="严选凭票报销"/>
    <m/>
    <s v="严选"/>
    <m/>
  </r>
  <r>
    <x v="382"/>
    <s v="郭西哲"/>
    <x v="382"/>
    <m/>
    <m/>
    <m/>
    <m/>
    <m/>
    <m/>
    <m/>
    <m/>
    <m/>
    <m/>
    <m/>
    <m/>
    <m/>
    <m/>
    <m/>
    <m/>
    <m/>
    <m/>
    <m/>
    <m/>
    <m/>
    <m/>
    <m/>
    <m/>
    <m/>
    <m/>
    <m/>
    <m/>
    <n v="113"/>
    <s v="线下活动（地产）"/>
    <s v="进驻费"/>
    <s v="企业"/>
    <n v="1724.9999999999998"/>
    <d v="2018-11-28T00:00:00"/>
    <d v="2018-11-28T00:00:00"/>
    <s v="北京切吧"/>
    <m/>
    <s v="走进企业-文思海辉"/>
    <m/>
  </r>
  <r>
    <x v="382"/>
    <s v="郭西哲"/>
    <x v="382"/>
    <m/>
    <m/>
    <m/>
    <m/>
    <m/>
    <m/>
    <m/>
    <m/>
    <m/>
    <m/>
    <m/>
    <m/>
    <m/>
    <m/>
    <m/>
    <m/>
    <m/>
    <m/>
    <m/>
    <m/>
    <m/>
    <m/>
    <m/>
    <m/>
    <m/>
    <m/>
    <m/>
    <m/>
    <n v="113"/>
    <s v="线下活动（地产）"/>
    <s v="进驻费"/>
    <s v="企业"/>
    <n v="1724.9999999999998"/>
    <d v="2018-12-08T00:00:00"/>
    <d v="2018-12-08T00:00:00"/>
    <s v="北京切吧"/>
    <m/>
    <s v="走进企业-神州数码"/>
    <m/>
  </r>
  <r>
    <x v="383"/>
    <s v="郭西哲"/>
    <x v="383"/>
    <s v="035628"/>
    <m/>
    <m/>
    <m/>
    <m/>
    <m/>
    <m/>
    <m/>
    <n v="0.19"/>
    <s v="否"/>
    <s v="是"/>
    <n v="18644.666666666664"/>
    <m/>
    <m/>
    <m/>
    <m/>
    <m/>
    <m/>
    <m/>
    <m/>
    <m/>
    <m/>
    <m/>
    <m/>
    <s v="广告营销服务成本"/>
    <s v="地产销售-华北"/>
    <m/>
    <n v="0.38576767031916703"/>
    <n v="121"/>
    <s v="线下活动（地产）"/>
    <s v="看房团"/>
    <s v="大巴"/>
    <n v="1724.9999999999998"/>
    <d v="2018-11-28T00:00:00"/>
    <d v="2018-11-28T00:00:00"/>
    <s v="北京切吧"/>
    <m/>
    <s v="大巴"/>
    <n v="1778.2666666666628"/>
  </r>
  <r>
    <x v="383"/>
    <s v="郭西哲"/>
    <x v="383"/>
    <m/>
    <m/>
    <m/>
    <m/>
    <m/>
    <m/>
    <m/>
    <m/>
    <m/>
    <m/>
    <m/>
    <m/>
    <m/>
    <m/>
    <m/>
    <m/>
    <m/>
    <m/>
    <m/>
    <m/>
    <m/>
    <m/>
    <m/>
    <m/>
    <m/>
    <m/>
    <m/>
    <m/>
    <n v="121"/>
    <s v="线下活动（地产）"/>
    <s v="看房团"/>
    <s v="大巴"/>
    <n v="1724.9999999999998"/>
    <d v="2018-12-08T00:00:00"/>
    <d v="2018-12-08T00:00:00"/>
    <s v="北京切吧"/>
    <m/>
    <s v="大巴"/>
    <m/>
  </r>
  <r>
    <x v="383"/>
    <s v="郭西哲"/>
    <x v="383"/>
    <m/>
    <m/>
    <m/>
    <m/>
    <m/>
    <m/>
    <m/>
    <m/>
    <m/>
    <m/>
    <m/>
    <m/>
    <m/>
    <m/>
    <m/>
    <m/>
    <m/>
    <m/>
    <m/>
    <m/>
    <m/>
    <m/>
    <m/>
    <m/>
    <m/>
    <m/>
    <m/>
    <m/>
    <n v="126"/>
    <s v="线下活动（地产）"/>
    <s v="意向/渠道客户邀请"/>
    <s v="意向客户"/>
    <n v="2889"/>
    <d v="2018-11-01T00:00:00"/>
    <d v="2018-11-01T00:00:00"/>
    <s v="山西转型综改示范区学府园区云茂广告中心"/>
    <m/>
    <s v="意向客户"/>
    <m/>
  </r>
  <r>
    <x v="383"/>
    <s v="郭西哲"/>
    <x v="383"/>
    <m/>
    <m/>
    <m/>
    <m/>
    <m/>
    <m/>
    <m/>
    <m/>
    <m/>
    <m/>
    <m/>
    <m/>
    <m/>
    <m/>
    <m/>
    <m/>
    <m/>
    <m/>
    <m/>
    <m/>
    <m/>
    <m/>
    <m/>
    <m/>
    <m/>
    <m/>
    <m/>
    <m/>
    <n v="126"/>
    <s v="线下活动（地产）"/>
    <s v="意向/渠道客户邀请"/>
    <s v="意向客户"/>
    <n v="2214.9"/>
    <d v="2018-11-26T00:00:00"/>
    <d v="2018-11-26T00:00:00"/>
    <s v="山西转型综改示范区学府园区云茂广告中心"/>
    <m/>
    <s v="意向客户，23人"/>
    <m/>
  </r>
  <r>
    <x v="383"/>
    <s v="郭西哲"/>
    <x v="383"/>
    <m/>
    <m/>
    <m/>
    <m/>
    <m/>
    <m/>
    <m/>
    <m/>
    <m/>
    <m/>
    <m/>
    <m/>
    <m/>
    <m/>
    <m/>
    <m/>
    <m/>
    <m/>
    <m/>
    <m/>
    <m/>
    <m/>
    <m/>
    <m/>
    <m/>
    <m/>
    <m/>
    <m/>
    <n v="59"/>
    <s v="商品采购"/>
    <s v="礼品"/>
    <s v="严选礼品"/>
    <n v="8312.5"/>
    <d v="2018-11-26T00:00:00"/>
    <d v="2018-11-26T00:00:00"/>
    <s v="严选凭票报销"/>
    <m/>
    <s v="严选"/>
    <m/>
  </r>
  <r>
    <x v="384"/>
    <s v="郭西哲"/>
    <x v="384"/>
    <s v="035842"/>
    <m/>
    <m/>
    <m/>
    <m/>
    <m/>
    <m/>
    <m/>
    <n v="0.17"/>
    <s v="否"/>
    <s v="是"/>
    <n v="5443"/>
    <m/>
    <m/>
    <m/>
    <m/>
    <m/>
    <m/>
    <m/>
    <m/>
    <m/>
    <m/>
    <m/>
    <m/>
    <s v="广告营销服务成本"/>
    <s v="地产销售-华北"/>
    <m/>
    <n v="0.37626128380952384"/>
    <n v="121"/>
    <s v="线下活动（地产）"/>
    <s v="看房团"/>
    <s v="大巴"/>
    <n v="1150"/>
    <d v="2018-12-06T00:00:00"/>
    <d v="2018-12-06T00:00:00"/>
    <s v="北京启程瑞通商务服务有限公司"/>
    <m/>
    <s v="大巴车1辆（角门西-五矿名品）"/>
    <n v="0"/>
  </r>
  <r>
    <x v="384"/>
    <s v="郭西哲"/>
    <x v="384"/>
    <m/>
    <m/>
    <m/>
    <m/>
    <m/>
    <m/>
    <m/>
    <m/>
    <m/>
    <m/>
    <m/>
    <m/>
    <m/>
    <m/>
    <m/>
    <m/>
    <m/>
    <m/>
    <m/>
    <m/>
    <m/>
    <m/>
    <m/>
    <m/>
    <m/>
    <m/>
    <m/>
    <m/>
    <n v="126"/>
    <s v="线下活动（地产）"/>
    <s v="意向/渠道客户邀请"/>
    <s v="意向客户"/>
    <n v="2568"/>
    <d v="2018-11-17T00:00:00"/>
    <d v="2018-11-17T00:00:00"/>
    <s v="山西转型综改示范区学府园区云茂广告中心"/>
    <m/>
    <s v="看房团意向客户30组（年轻客群25-40岁）"/>
    <m/>
  </r>
  <r>
    <x v="384"/>
    <s v="郭西哲"/>
    <x v="384"/>
    <m/>
    <m/>
    <m/>
    <m/>
    <m/>
    <m/>
    <m/>
    <m/>
    <m/>
    <m/>
    <m/>
    <m/>
    <m/>
    <m/>
    <m/>
    <m/>
    <m/>
    <m/>
    <m/>
    <m/>
    <m/>
    <m/>
    <m/>
    <m/>
    <m/>
    <m/>
    <m/>
    <m/>
    <n v="113"/>
    <s v="线下活动（地产）"/>
    <s v="进驻费"/>
    <s v="企业"/>
    <n v="1724.9999999999998"/>
    <d v="2018-12-02T00:00:00"/>
    <d v="2018-12-02T00:00:00"/>
    <s v="北京切吧"/>
    <m/>
    <s v="走进网易"/>
    <m/>
  </r>
  <r>
    <x v="385"/>
    <s v="郭西哲"/>
    <x v="385"/>
    <s v="035659"/>
    <m/>
    <m/>
    <m/>
    <m/>
    <m/>
    <m/>
    <m/>
    <n v="0.19"/>
    <s v="否"/>
    <s v="是"/>
    <n v="27962.799999999999"/>
    <m/>
    <m/>
    <m/>
    <m/>
    <m/>
    <m/>
    <m/>
    <m/>
    <m/>
    <m/>
    <m/>
    <m/>
    <s v="广告营销服务成本"/>
    <s v="地产销售-华北"/>
    <m/>
    <n v="0.37728923762116406"/>
    <n v="98"/>
    <s v="线下活动（地产）"/>
    <s v="案场活动"/>
    <s v="精致生活体验系列"/>
    <n v="27962.799999999999"/>
    <d v="2018-12-02T00:00:00"/>
    <d v="2018-12-02T00:00:00"/>
    <s v="北京切吧"/>
    <m/>
    <s v="娟人DIY"/>
    <n v="0"/>
  </r>
  <r>
    <x v="386"/>
    <s v="郭西哲"/>
    <x v="386"/>
    <s v="035614"/>
    <m/>
    <m/>
    <m/>
    <m/>
    <m/>
    <m/>
    <m/>
    <n v="0.19"/>
    <s v="否"/>
    <s v="是"/>
    <n v="21969.170555555553"/>
    <m/>
    <m/>
    <m/>
    <m/>
    <m/>
    <m/>
    <m/>
    <m/>
    <m/>
    <m/>
    <m/>
    <m/>
    <s v="广告营销服务成本"/>
    <s v="地产销售-华北"/>
    <m/>
    <n v="0.36562295013770496"/>
    <n v="121"/>
    <s v="线下活动（地产）"/>
    <s v="看房团"/>
    <s v="大巴"/>
    <n v="804.99999999999989"/>
    <d v="2018-12-02T00:00:00"/>
    <d v="2018-12-02T00:00:00"/>
    <s v="北京切吧"/>
    <m/>
    <s v="大巴车一辆（49座）_x000a_行程：地铁角门西站A出口——招商雍和府售楼处（北京市丰台区福宜街北侧新时代国际中心首层），单程约2公里"/>
    <n v="3159.0705555555542"/>
  </r>
  <r>
    <x v="386"/>
    <s v="郭西哲"/>
    <x v="386"/>
    <m/>
    <m/>
    <m/>
    <m/>
    <m/>
    <m/>
    <m/>
    <m/>
    <m/>
    <m/>
    <m/>
    <m/>
    <m/>
    <m/>
    <m/>
    <m/>
    <m/>
    <m/>
    <m/>
    <m/>
    <m/>
    <m/>
    <m/>
    <m/>
    <m/>
    <m/>
    <m/>
    <m/>
    <n v="126"/>
    <s v="线下活动（地产）"/>
    <s v="意向/渠道客户邀请"/>
    <s v="意向客户"/>
    <n v="2140"/>
    <d v="2018-12-18T00:00:00"/>
    <d v="2018-12-18T00:00:00"/>
    <s v="山西转型综改示范区学府园区云茂广告中心"/>
    <m/>
    <s v="亲子家庭客群，10-15组，以丰台、大兴区域亲子家庭为主"/>
    <m/>
  </r>
  <r>
    <x v="386"/>
    <s v="郭西哲"/>
    <x v="386"/>
    <m/>
    <m/>
    <m/>
    <m/>
    <m/>
    <m/>
    <m/>
    <m/>
    <m/>
    <m/>
    <m/>
    <m/>
    <m/>
    <m/>
    <m/>
    <m/>
    <m/>
    <m/>
    <m/>
    <m/>
    <m/>
    <m/>
    <m/>
    <m/>
    <m/>
    <m/>
    <m/>
    <m/>
    <n v="103"/>
    <s v="线下活动（地产）"/>
    <s v="案场活动"/>
    <s v="亲子活动"/>
    <n v="10690.1"/>
    <d v="2018-12-21T00:00:00"/>
    <d v="2018-12-21T00:00:00"/>
    <s v="北京切吧"/>
    <m/>
    <s v="亲子烘焙暖场活动"/>
    <m/>
  </r>
  <r>
    <x v="386"/>
    <s v="郭西哲"/>
    <x v="386"/>
    <m/>
    <m/>
    <m/>
    <m/>
    <m/>
    <m/>
    <m/>
    <m/>
    <m/>
    <m/>
    <m/>
    <m/>
    <m/>
    <m/>
    <m/>
    <m/>
    <m/>
    <m/>
    <m/>
    <m/>
    <m/>
    <m/>
    <m/>
    <m/>
    <m/>
    <m/>
    <m/>
    <m/>
    <n v="113"/>
    <s v="线下活动（地产）"/>
    <s v="进驻费"/>
    <s v="企业"/>
    <n v="1724.9999999999998"/>
    <d v="2018-12-22T00:00:00"/>
    <d v="2018-12-22T00:00:00"/>
    <s v="北京切吧"/>
    <m/>
    <s v="企业走进——走进百度"/>
    <m/>
  </r>
  <r>
    <x v="386"/>
    <s v="郭西哲"/>
    <x v="386"/>
    <m/>
    <m/>
    <m/>
    <m/>
    <m/>
    <m/>
    <m/>
    <m/>
    <m/>
    <m/>
    <m/>
    <m/>
    <m/>
    <m/>
    <m/>
    <m/>
    <m/>
    <m/>
    <m/>
    <m/>
    <m/>
    <m/>
    <m/>
    <m/>
    <m/>
    <m/>
    <m/>
    <m/>
    <n v="113"/>
    <s v="线下活动（地产）"/>
    <s v="进驻费"/>
    <s v="企业"/>
    <n v="1724.9999999999998"/>
    <d v="2018-11-14T00:00:00"/>
    <d v="2018-11-16T00:00:00"/>
    <s v="北京切吧"/>
    <m/>
    <s v="企业巡展——智联招聘"/>
    <m/>
  </r>
  <r>
    <x v="386"/>
    <s v="郭西哲"/>
    <x v="386"/>
    <m/>
    <m/>
    <m/>
    <m/>
    <m/>
    <m/>
    <m/>
    <m/>
    <m/>
    <m/>
    <m/>
    <m/>
    <m/>
    <m/>
    <m/>
    <m/>
    <m/>
    <m/>
    <m/>
    <m/>
    <m/>
    <m/>
    <m/>
    <m/>
    <m/>
    <m/>
    <m/>
    <m/>
    <n v="113"/>
    <s v="线下活动（地产）"/>
    <s v="进驻费"/>
    <s v="企业"/>
    <n v="1724.9999999999998"/>
    <d v="2018-12-03T00:00:00"/>
    <d v="2018-12-03T00:00:00"/>
    <s v="北京切吧"/>
    <m/>
    <s v="企业走进——爱育华妇儿医院"/>
    <m/>
  </r>
  <r>
    <x v="387"/>
    <s v="郭西哲"/>
    <x v="387"/>
    <s v="035262"/>
    <m/>
    <m/>
    <m/>
    <m/>
    <m/>
    <m/>
    <m/>
    <n v="0.18"/>
    <s v="否"/>
    <s v="是"/>
    <n v="27599.999999999996"/>
    <m/>
    <m/>
    <m/>
    <m/>
    <m/>
    <m/>
    <m/>
    <m/>
    <m/>
    <m/>
    <m/>
    <m/>
    <s v="广告营销服务成本"/>
    <s v="地产销售-华北"/>
    <m/>
    <n v="0.36420933333333338"/>
    <n v="75"/>
    <s v="线上传播（地产）"/>
    <s v="微信推送"/>
    <m/>
    <n v="27599.999999999996"/>
    <d v="2018-12-03T00:00:00"/>
    <d v="2018-12-03T00:00:00"/>
    <s v="北京切吧"/>
    <m/>
    <s v="微信推送（20万条）"/>
    <n v="0"/>
  </r>
  <r>
    <x v="388"/>
    <s v="郭西哲"/>
    <x v="388"/>
    <s v="035705"/>
    <m/>
    <m/>
    <m/>
    <m/>
    <m/>
    <m/>
    <m/>
    <n v="0.19"/>
    <s v="否"/>
    <s v="是"/>
    <n v="32844"/>
    <m/>
    <m/>
    <m/>
    <m/>
    <m/>
    <m/>
    <m/>
    <m/>
    <m/>
    <m/>
    <m/>
    <m/>
    <s v="广告营销服务成本"/>
    <s v="地产销售-华北"/>
    <m/>
    <n v="0.4044681724444445"/>
    <n v="60"/>
    <s v="商品采购"/>
    <s v="礼品"/>
    <s v="其他礼品"/>
    <n v="10350"/>
    <d v="2018-12-03T00:00:00"/>
    <d v="2018-12-03T00:00:00"/>
    <s v="北京切吧"/>
    <m/>
    <s v="畅游卡"/>
    <n v="0"/>
  </r>
  <r>
    <x v="388"/>
    <s v="郭西哲"/>
    <x v="388"/>
    <m/>
    <m/>
    <m/>
    <m/>
    <m/>
    <m/>
    <m/>
    <m/>
    <m/>
    <m/>
    <m/>
    <m/>
    <m/>
    <m/>
    <m/>
    <m/>
    <m/>
    <m/>
    <m/>
    <m/>
    <m/>
    <m/>
    <m/>
    <m/>
    <m/>
    <m/>
    <m/>
    <m/>
    <n v="60"/>
    <s v="商品采购"/>
    <s v="礼品"/>
    <s v="其他礼品"/>
    <n v="5750"/>
    <d v="2018-12-03T00:00:00"/>
    <d v="2018-12-03T00:00:00"/>
    <s v="北京切吧"/>
    <m/>
    <s v="电影票通票"/>
    <m/>
  </r>
  <r>
    <x v="388"/>
    <s v="郭西哲"/>
    <x v="388"/>
    <m/>
    <m/>
    <m/>
    <m/>
    <m/>
    <m/>
    <m/>
    <m/>
    <m/>
    <m/>
    <m/>
    <m/>
    <m/>
    <m/>
    <m/>
    <m/>
    <m/>
    <m/>
    <m/>
    <m/>
    <m/>
    <m/>
    <m/>
    <m/>
    <m/>
    <m/>
    <m/>
    <m/>
    <n v="60"/>
    <s v="商品采购"/>
    <s v="礼品"/>
    <s v="其他礼品"/>
    <n v="6899.9999999999991"/>
    <d v="2018-10-28T00:00:00"/>
    <d v="2018-12-09T00:00:00"/>
    <s v="北京切吧"/>
    <m/>
    <s v="葡萄酒"/>
    <m/>
  </r>
  <r>
    <x v="388"/>
    <s v="郭西哲"/>
    <x v="388"/>
    <m/>
    <m/>
    <m/>
    <m/>
    <m/>
    <m/>
    <m/>
    <m/>
    <m/>
    <m/>
    <m/>
    <m/>
    <m/>
    <m/>
    <m/>
    <m/>
    <m/>
    <m/>
    <m/>
    <m/>
    <m/>
    <m/>
    <m/>
    <m/>
    <m/>
    <m/>
    <m/>
    <m/>
    <n v="60"/>
    <s v="商品采购"/>
    <s v="礼品"/>
    <s v="其他礼品"/>
    <n v="9844"/>
    <d v="2018-10-28T00:00:00"/>
    <d v="2018-12-09T00:00:00"/>
    <s v="北京切吧"/>
    <m/>
    <s v="雪场票"/>
    <m/>
  </r>
  <r>
    <x v="389"/>
    <s v="郭西哲"/>
    <x v="389"/>
    <s v="035199"/>
    <m/>
    <m/>
    <m/>
    <m/>
    <m/>
    <m/>
    <m/>
    <n v="0.19"/>
    <s v="否"/>
    <s v="是"/>
    <n v="49812.6"/>
    <m/>
    <m/>
    <m/>
    <m/>
    <m/>
    <m/>
    <m/>
    <m/>
    <m/>
    <m/>
    <m/>
    <m/>
    <s v="广告营销服务成本"/>
    <s v="地产销售-华北"/>
    <m/>
    <n v="0.38800780058412698"/>
    <n v="151"/>
    <s v="线下活动（地产）"/>
    <s v="案场活动"/>
    <s v="节日活动"/>
    <n v="19281.400000000001"/>
    <d v="2018-12-08T00:00:00"/>
    <d v="2018-12-08T00:00:00"/>
    <s v="北京切吧"/>
    <m/>
    <s v="万圣节活动（供应商：北京切吧科技有限公司）"/>
    <n v="0"/>
  </r>
  <r>
    <x v="389"/>
    <s v="郭西哲"/>
    <x v="389"/>
    <m/>
    <m/>
    <m/>
    <m/>
    <m/>
    <m/>
    <m/>
    <m/>
    <m/>
    <m/>
    <m/>
    <m/>
    <m/>
    <m/>
    <m/>
    <m/>
    <m/>
    <m/>
    <m/>
    <m/>
    <m/>
    <m/>
    <m/>
    <m/>
    <m/>
    <m/>
    <m/>
    <m/>
    <n v="104"/>
    <s v="线下活动（地产）"/>
    <s v="案场活动"/>
    <s v="味央私宴"/>
    <n v="30531.199999999997"/>
    <d v="2018-12-22T00:00:00"/>
    <d v="2018-12-22T00:00:00"/>
    <s v="北京切吧"/>
    <m/>
    <s v="未央私宴活动（供应商：北京切吧科技有限公司）"/>
    <m/>
  </r>
  <r>
    <x v="390"/>
    <s v="郭西哲"/>
    <x v="390"/>
    <s v="035193"/>
    <m/>
    <m/>
    <m/>
    <m/>
    <m/>
    <m/>
    <m/>
    <n v="0.18"/>
    <s v="否"/>
    <s v="是"/>
    <n v="13583.9"/>
    <m/>
    <m/>
    <m/>
    <m/>
    <m/>
    <m/>
    <m/>
    <m/>
    <m/>
    <m/>
    <m/>
    <m/>
    <s v="广告营销服务成本"/>
    <s v="地产销售-华北"/>
    <m/>
    <n v="0.3632537239365079"/>
    <n v="98"/>
    <s v="线下活动（地产）"/>
    <s v="案场活动"/>
    <s v="精致生活体验系列"/>
    <n v="13583.9"/>
    <d v="2018-12-22T00:00:00"/>
    <d v="2018-12-22T00:00:00"/>
    <s v="北京切吧"/>
    <m/>
    <s v="创意蜡烛DIY"/>
    <n v="0"/>
  </r>
  <r>
    <x v="391"/>
    <s v="郭西哲"/>
    <x v="391"/>
    <s v="035627"/>
    <m/>
    <m/>
    <m/>
    <m/>
    <m/>
    <m/>
    <m/>
    <n v="0.19"/>
    <s v="否"/>
    <s v="是"/>
    <n v="21909.027777777777"/>
    <m/>
    <m/>
    <m/>
    <m/>
    <m/>
    <m/>
    <m/>
    <m/>
    <m/>
    <m/>
    <m/>
    <m/>
    <s v="广告营销服务成本"/>
    <s v="地产销售-华北"/>
    <m/>
    <n v="0.32844146266666663"/>
    <n v="113"/>
    <s v="线下活动（地产）"/>
    <s v="进驻费"/>
    <s v="企业"/>
    <n v="1724.9999999999998"/>
    <d v="2018-12-23T00:00:00"/>
    <d v="2018-12-23T00:00:00"/>
    <s v="北京切吧"/>
    <m/>
    <s v="企业走进-比如世界"/>
    <n v="5277.7777777777774"/>
  </r>
  <r>
    <x v="391"/>
    <s v="郭西哲"/>
    <x v="391"/>
    <m/>
    <m/>
    <m/>
    <m/>
    <m/>
    <m/>
    <m/>
    <m/>
    <m/>
    <m/>
    <m/>
    <m/>
    <m/>
    <m/>
    <m/>
    <m/>
    <m/>
    <m/>
    <m/>
    <m/>
    <m/>
    <m/>
    <m/>
    <m/>
    <m/>
    <m/>
    <m/>
    <m/>
    <n v="114"/>
    <s v="线下活动（地产）"/>
    <s v="进驻费"/>
    <s v="商超"/>
    <n v="3000"/>
    <d v="2018-12-01T00:00:00"/>
    <d v="2018-12-01T00:00:00"/>
    <s v="北京讯息互动科技有限公司"/>
    <m/>
    <s v="商超巡展-望京家乐福"/>
    <m/>
  </r>
  <r>
    <x v="391"/>
    <s v="郭西哲"/>
    <x v="391"/>
    <m/>
    <m/>
    <m/>
    <m/>
    <m/>
    <m/>
    <m/>
    <m/>
    <m/>
    <m/>
    <m/>
    <m/>
    <m/>
    <m/>
    <m/>
    <m/>
    <m/>
    <m/>
    <m/>
    <m/>
    <m/>
    <m/>
    <m/>
    <m/>
    <m/>
    <m/>
    <m/>
    <m/>
    <n v="114"/>
    <s v="线下活动（地产）"/>
    <s v="进驻费"/>
    <s v="商超"/>
    <n v="3000"/>
    <d v="2018-12-20T00:00:00"/>
    <d v="2018-12-20T00:00:00"/>
    <s v="北京讯息互动科技有限公司"/>
    <m/>
    <s v="商超巡展-望京家乐福"/>
    <m/>
  </r>
  <r>
    <x v="391"/>
    <s v="郭西哲"/>
    <x v="391"/>
    <m/>
    <m/>
    <m/>
    <m/>
    <m/>
    <m/>
    <m/>
    <m/>
    <m/>
    <m/>
    <m/>
    <m/>
    <m/>
    <m/>
    <m/>
    <m/>
    <m/>
    <m/>
    <m/>
    <m/>
    <m/>
    <m/>
    <m/>
    <m/>
    <m/>
    <m/>
    <m/>
    <m/>
    <n v="59"/>
    <s v="商品采购"/>
    <s v="礼品"/>
    <s v="严选礼品"/>
    <n v="8906.25"/>
    <d v="2018-12-22T00:00:00"/>
    <d v="2018-12-22T00:00:00"/>
    <s v="严选凭票报销"/>
    <m/>
    <s v="严选"/>
    <m/>
  </r>
  <r>
    <x v="392"/>
    <s v="郭西哲"/>
    <x v="392"/>
    <s v="032980、032947"/>
    <m/>
    <m/>
    <m/>
    <m/>
    <m/>
    <m/>
    <m/>
    <n v="0.19"/>
    <s v="否"/>
    <s v="是"/>
    <n v="75207"/>
    <m/>
    <m/>
    <m/>
    <m/>
    <m/>
    <m/>
    <m/>
    <m/>
    <m/>
    <m/>
    <m/>
    <m/>
    <s v="广告营销服务成本"/>
    <s v="地产销售-华北"/>
    <m/>
    <n v="0.36310945977127823"/>
    <n v="21"/>
    <s v="明星/嘉宾邀请"/>
    <s v="嘉宾邀请"/>
    <m/>
    <n v="23000"/>
    <d v="2018-05-26T00:00:00"/>
    <d v="2018-05-26T00:00:00"/>
    <s v="北京切吧"/>
    <m/>
    <m/>
    <n v="1306"/>
  </r>
  <r>
    <x v="392"/>
    <s v="郭西哲"/>
    <x v="392"/>
    <s v=""/>
    <m/>
    <m/>
    <m/>
    <m/>
    <m/>
    <m/>
    <m/>
    <m/>
    <m/>
    <m/>
    <m/>
    <m/>
    <m/>
    <m/>
    <m/>
    <m/>
    <m/>
    <m/>
    <m/>
    <m/>
    <m/>
    <m/>
    <m/>
    <m/>
    <m/>
    <m/>
    <m/>
    <n v="108"/>
    <s v="线下活动（地产）"/>
    <s v="案场活动"/>
    <s v="主题沙龙"/>
    <n v="3091"/>
    <d v="2018-05-26T00:00:00"/>
    <d v="2018-05-26T00:00:00"/>
    <s v="业务凭票报销"/>
    <m/>
    <m/>
    <m/>
  </r>
  <r>
    <x v="392"/>
    <s v="郭西哲"/>
    <x v="392"/>
    <s v=""/>
    <m/>
    <m/>
    <m/>
    <m/>
    <m/>
    <m/>
    <m/>
    <m/>
    <m/>
    <m/>
    <m/>
    <m/>
    <m/>
    <m/>
    <m/>
    <m/>
    <m/>
    <m/>
    <m/>
    <m/>
    <m/>
    <m/>
    <m/>
    <m/>
    <m/>
    <m/>
    <m/>
    <n v="108"/>
    <s v="线下活动（地产）"/>
    <s v="案场活动"/>
    <s v="主题沙龙"/>
    <n v="1866"/>
    <d v="2018-05-26T00:00:00"/>
    <d v="2018-05-26T00:00:00"/>
    <s v="行政报销"/>
    <m/>
    <m/>
    <m/>
  </r>
  <r>
    <x v="392"/>
    <s v="郭西哲"/>
    <x v="392"/>
    <s v=""/>
    <m/>
    <m/>
    <m/>
    <m/>
    <m/>
    <m/>
    <m/>
    <m/>
    <m/>
    <m/>
    <m/>
    <m/>
    <m/>
    <m/>
    <m/>
    <m/>
    <m/>
    <m/>
    <m/>
    <m/>
    <m/>
    <m/>
    <m/>
    <m/>
    <m/>
    <m/>
    <m/>
    <n v="108"/>
    <s v="线下活动（地产）"/>
    <s v="案场活动"/>
    <s v="主题沙龙"/>
    <n v="1578"/>
    <d v="2018-05-26T00:00:00"/>
    <d v="2018-05-26T00:00:00"/>
    <s v="行政报销"/>
    <m/>
    <m/>
    <m/>
  </r>
  <r>
    <x v="392"/>
    <s v="郭西哲"/>
    <x v="392"/>
    <s v=""/>
    <m/>
    <m/>
    <m/>
    <m/>
    <m/>
    <m/>
    <m/>
    <m/>
    <m/>
    <m/>
    <m/>
    <m/>
    <m/>
    <m/>
    <m/>
    <m/>
    <m/>
    <m/>
    <m/>
    <m/>
    <m/>
    <m/>
    <m/>
    <m/>
    <m/>
    <m/>
    <m/>
    <n v="108"/>
    <s v="线下活动（地产）"/>
    <s v="案场活动"/>
    <s v="主题沙龙"/>
    <n v="44366"/>
    <d v="2018-05-26T00:00:00"/>
    <d v="2018-05-26T00:00:00"/>
    <s v="北京切吧"/>
    <m/>
    <m/>
    <m/>
  </r>
  <r>
    <x v="393"/>
    <s v="郭西哲"/>
    <x v="393"/>
    <s v="035613"/>
    <m/>
    <m/>
    <m/>
    <m/>
    <m/>
    <m/>
    <m/>
    <n v="0.19"/>
    <s v="否"/>
    <s v="是"/>
    <n v="49108.75"/>
    <m/>
    <m/>
    <m/>
    <m/>
    <m/>
    <m/>
    <m/>
    <m/>
    <m/>
    <m/>
    <m/>
    <m/>
    <s v="广告营销服务成本"/>
    <s v="地产销售-华北"/>
    <m/>
    <n v="0.38565584162539684"/>
    <n v="60"/>
    <s v="商品采购"/>
    <s v="礼品"/>
    <s v="其他礼品"/>
    <n v="40580.050000000003"/>
    <d v="2018-11-01T00:00:00"/>
    <d v="2018-11-01T00:00:00"/>
    <s v="北京切吧"/>
    <m/>
    <s v="外采"/>
    <n v="5879.8999999999942"/>
  </r>
  <r>
    <x v="393"/>
    <s v="郭西哲"/>
    <x v="393"/>
    <m/>
    <m/>
    <m/>
    <m/>
    <m/>
    <m/>
    <m/>
    <m/>
    <m/>
    <m/>
    <m/>
    <m/>
    <m/>
    <m/>
    <m/>
    <m/>
    <m/>
    <m/>
    <m/>
    <m/>
    <m/>
    <m/>
    <m/>
    <m/>
    <m/>
    <m/>
    <m/>
    <m/>
    <n v="59"/>
    <s v="商品采购"/>
    <s v="礼品"/>
    <s v="严选礼品"/>
    <n v="2648.8"/>
    <d v="2018-10-01T00:00:00"/>
    <d v="2018-10-01T00:00:00"/>
    <s v="严选凭票报销"/>
    <m/>
    <s v="严选"/>
    <m/>
  </r>
  <r>
    <x v="394"/>
    <s v="郭西哲"/>
    <x v="394"/>
    <s v="034293、035387"/>
    <m/>
    <m/>
    <m/>
    <m/>
    <m/>
    <m/>
    <m/>
    <n v="0.19"/>
    <s v="否"/>
    <s v="是"/>
    <n v="38000"/>
    <m/>
    <m/>
    <m/>
    <m/>
    <m/>
    <m/>
    <m/>
    <m/>
    <m/>
    <m/>
    <m/>
    <m/>
    <s v="广告营销服务成本"/>
    <s v="地产销售-华北"/>
    <m/>
    <n v="0.38028041269841267"/>
    <n v="95"/>
    <s v="线下活动（地产）"/>
    <s v="案场活动"/>
    <s v="购物市场"/>
    <n v="38000"/>
    <d v="2018-12-01T00:00:00"/>
    <d v="2018-12-01T00:00:00"/>
    <s v="河北中鹭文化传媒有限公司"/>
    <m/>
    <s v="项目活动"/>
    <n v="0"/>
  </r>
  <r>
    <x v="395"/>
    <s v="梁文汇"/>
    <x v="395"/>
    <s v="035162"/>
    <m/>
    <m/>
    <m/>
    <m/>
    <m/>
    <m/>
    <m/>
    <n v="0.17"/>
    <s v="否"/>
    <s v="是"/>
    <n v="16061"/>
    <m/>
    <m/>
    <m/>
    <m/>
    <m/>
    <m/>
    <m/>
    <m/>
    <m/>
    <m/>
    <m/>
    <m/>
    <s v="广告营销服务成本"/>
    <s v="地产销售-华东"/>
    <m/>
    <n v="0.31813768800000003"/>
    <n v="59"/>
    <s v="商品采购"/>
    <s v="礼品"/>
    <s v="严选礼品"/>
    <n v="5659.5"/>
    <d v="2018-10-01T00:00:00"/>
    <d v="2018-10-01T00:00:00"/>
    <s v="严选凭票报销"/>
    <m/>
    <s v="阳澄湖大闸蟹提货券（券面价格698）（价值588元），共10份，588元/份，需要共计5660元"/>
    <n v="137.80999999999949"/>
  </r>
  <r>
    <x v="395"/>
    <s v="梁文汇"/>
    <x v="395"/>
    <m/>
    <m/>
    <m/>
    <m/>
    <m/>
    <m/>
    <m/>
    <m/>
    <m/>
    <m/>
    <m/>
    <m/>
    <m/>
    <m/>
    <m/>
    <m/>
    <m/>
    <m/>
    <m/>
    <m/>
    <m/>
    <m/>
    <m/>
    <m/>
    <m/>
    <m/>
    <m/>
    <m/>
    <n v="59"/>
    <s v="商品采购"/>
    <s v="礼品"/>
    <s v="严选礼品"/>
    <n v="5765.38"/>
    <d v="2018-10-01T00:00:00"/>
    <d v="2018-10-01T00:00:00"/>
    <s v="严选凭票报销"/>
    <m/>
    <s v="懒人按摩坐垫（价值599元）共10份，599元/份，需要共计5765元"/>
    <m/>
  </r>
  <r>
    <x v="395"/>
    <s v="梁文汇"/>
    <x v="395"/>
    <m/>
    <m/>
    <m/>
    <m/>
    <m/>
    <m/>
    <m/>
    <m/>
    <m/>
    <m/>
    <m/>
    <m/>
    <m/>
    <m/>
    <m/>
    <m/>
    <m/>
    <m/>
    <m/>
    <m/>
    <m/>
    <m/>
    <m/>
    <m/>
    <m/>
    <m/>
    <m/>
    <m/>
    <n v="58"/>
    <s v="商品采购"/>
    <s v="礼品"/>
    <s v="味央礼品"/>
    <n v="2722.5"/>
    <d v="2018-11-01T00:00:00"/>
    <d v="2018-11-01T00:00:00"/>
    <s v="味央凭票报销"/>
    <m/>
    <s v="味央黑猪肉4份装提货卡（价值198元），实际采买11份"/>
    <m/>
  </r>
  <r>
    <x v="395"/>
    <s v="梁文汇"/>
    <x v="395"/>
    <m/>
    <m/>
    <m/>
    <m/>
    <m/>
    <m/>
    <m/>
    <m/>
    <m/>
    <m/>
    <m/>
    <m/>
    <m/>
    <m/>
    <m/>
    <m/>
    <m/>
    <m/>
    <m/>
    <m/>
    <m/>
    <m/>
    <m/>
    <m/>
    <m/>
    <m/>
    <m/>
    <m/>
    <n v="59"/>
    <s v="商品采购"/>
    <s v="礼品"/>
    <s v="严选礼品"/>
    <n v="1775.81"/>
    <d v="2018-11-01T00:00:00"/>
    <d v="2018-11-01T00:00:00"/>
    <s v="严选凭票报销"/>
    <m/>
    <s v="丹桂金秋限量款珐琅锅（价值369元）共5份，369元/份，需要共计1776元"/>
    <m/>
  </r>
  <r>
    <x v="396"/>
    <s v="梁文汇"/>
    <x v="396"/>
    <s v="035247"/>
    <m/>
    <m/>
    <m/>
    <m/>
    <m/>
    <m/>
    <m/>
    <n v="0.17"/>
    <s v="否"/>
    <s v="是"/>
    <n v="10130.833333333334"/>
    <m/>
    <m/>
    <m/>
    <m/>
    <m/>
    <m/>
    <m/>
    <m/>
    <m/>
    <m/>
    <m/>
    <m/>
    <s v="广告营销服务成本"/>
    <s v="地产销售-华东"/>
    <m/>
    <n v="0.34841849600000002"/>
    <n v="58"/>
    <s v="商品采购"/>
    <s v="礼品"/>
    <s v="味央礼品"/>
    <n v="5950"/>
    <d v="2018-10-27T00:00:00"/>
    <d v="2018-10-27T00:00:00"/>
    <s v="味央凭票报销"/>
    <m/>
    <s v="案场活动抽奖礼品，味央（网易味央黑猪肉金猪卡（半年礼遇）_x000a_）"/>
    <n v="4180.8333333333339"/>
  </r>
  <r>
    <x v="397"/>
    <s v="梁文汇"/>
    <x v="397"/>
    <s v="035390"/>
    <m/>
    <m/>
    <m/>
    <m/>
    <m/>
    <m/>
    <m/>
    <n v="0.17"/>
    <s v="否"/>
    <s v="是"/>
    <n v="4784"/>
    <m/>
    <m/>
    <m/>
    <m/>
    <m/>
    <m/>
    <m/>
    <m/>
    <m/>
    <m/>
    <m/>
    <m/>
    <s v="广告营销服务成本"/>
    <s v="地产销售-华东"/>
    <m/>
    <n v="0.31658344174228675"/>
    <n v="59"/>
    <s v="商品采购"/>
    <s v="礼品"/>
    <s v="严选礼品"/>
    <n v="4782.67"/>
    <d v="2018-10-27T00:00:00"/>
    <d v="2018-10-27T00:00:00"/>
    <s v="严选凭票报销"/>
    <m/>
    <s v="严选"/>
    <n v="1.3299999999999272"/>
  </r>
  <r>
    <x v="398"/>
    <s v="梁文汇"/>
    <x v="398"/>
    <s v="035123"/>
    <m/>
    <m/>
    <m/>
    <m/>
    <m/>
    <m/>
    <m/>
    <n v="0.17"/>
    <s v="否"/>
    <s v="是"/>
    <n v="9297.2000000000007"/>
    <m/>
    <m/>
    <m/>
    <m/>
    <m/>
    <m/>
    <m/>
    <m/>
    <m/>
    <m/>
    <m/>
    <m/>
    <s v="广告营销服务成本"/>
    <s v="地产销售-华东"/>
    <m/>
    <n v="0.33048499199999998"/>
    <n v="126"/>
    <s v="线下活动（地产）"/>
    <s v="意向/渠道客户邀请"/>
    <s v="意向客户"/>
    <n v="4237.2"/>
    <d v="2018-10-27T00:00:00"/>
    <d v="2018-10-27T00:00:00"/>
    <s v="山西转型综改示范区学府园区云茂广告中心"/>
    <m/>
    <s v="意向客户36组"/>
    <n v="0"/>
  </r>
  <r>
    <x v="398"/>
    <s v="梁文汇"/>
    <x v="398"/>
    <m/>
    <m/>
    <m/>
    <m/>
    <m/>
    <m/>
    <m/>
    <m/>
    <m/>
    <m/>
    <m/>
    <m/>
    <m/>
    <m/>
    <m/>
    <m/>
    <m/>
    <m/>
    <m/>
    <m/>
    <m/>
    <m/>
    <m/>
    <m/>
    <m/>
    <m/>
    <m/>
    <m/>
    <n v="121"/>
    <s v="线下活动（地产）"/>
    <s v="看房团"/>
    <s v="大巴"/>
    <n v="2530"/>
    <d v="2018-11-08T00:00:00"/>
    <d v="2018-11-08T00:00:00"/>
    <s v="北京切吧"/>
    <m/>
    <s v="意向客户大巴2次"/>
    <m/>
  </r>
  <r>
    <x v="398"/>
    <s v="梁文汇"/>
    <x v="398"/>
    <m/>
    <m/>
    <m/>
    <m/>
    <m/>
    <m/>
    <m/>
    <m/>
    <m/>
    <m/>
    <m/>
    <m/>
    <m/>
    <m/>
    <m/>
    <m/>
    <m/>
    <m/>
    <m/>
    <m/>
    <m/>
    <m/>
    <m/>
    <m/>
    <m/>
    <m/>
    <m/>
    <m/>
    <n v="121"/>
    <s v="线下活动（地产）"/>
    <s v="看房团"/>
    <s v="大巴"/>
    <n v="2530"/>
    <d v="2018-11-09T00:00:00"/>
    <d v="2018-11-09T00:00:00"/>
    <s v="北京切吧"/>
    <m/>
    <s v="意向客户大巴2次"/>
    <m/>
  </r>
  <r>
    <x v="399"/>
    <s v="郭西哲"/>
    <x v="399"/>
    <s v="032326"/>
    <m/>
    <m/>
    <m/>
    <m/>
    <m/>
    <m/>
    <m/>
    <n v="0.18"/>
    <s v="否"/>
    <s v="是"/>
    <n v="24429"/>
    <m/>
    <m/>
    <m/>
    <m/>
    <m/>
    <m/>
    <m/>
    <m/>
    <m/>
    <m/>
    <m/>
    <m/>
    <s v="广告营销服务成本"/>
    <s v="地产销售-华北"/>
    <m/>
    <n v="0.34670049851239665"/>
    <n v="121"/>
    <s v="线下活动（地产）"/>
    <s v="看房团"/>
    <s v="大巴"/>
    <n v="1500"/>
    <d v="2018-04-21T00:00:00"/>
    <d v="2018-04-21T00:00:00"/>
    <s v="北京启程瑞通商务服务有限公司"/>
    <m/>
    <m/>
    <n v="14458.1"/>
  </r>
  <r>
    <x v="399"/>
    <s v="郭西哲"/>
    <x v="399"/>
    <s v=""/>
    <m/>
    <m/>
    <m/>
    <m/>
    <m/>
    <m/>
    <m/>
    <m/>
    <m/>
    <m/>
    <m/>
    <m/>
    <m/>
    <m/>
    <m/>
    <m/>
    <m/>
    <m/>
    <m/>
    <m/>
    <m/>
    <m/>
    <m/>
    <m/>
    <m/>
    <m/>
    <m/>
    <n v="126"/>
    <s v="线下活动（地产）"/>
    <s v="意向/渠道客户邀请"/>
    <s v="意向客户"/>
    <n v="1872.5"/>
    <d v="2018-04-21T00:00:00"/>
    <d v="2018-04-21T00:00:00"/>
    <s v="山西转型综改示范区学府园区云茂广告中心"/>
    <m/>
    <m/>
    <m/>
  </r>
  <r>
    <x v="399"/>
    <s v="郭西哲"/>
    <x v="399"/>
    <s v=""/>
    <m/>
    <m/>
    <m/>
    <m/>
    <m/>
    <m/>
    <m/>
    <m/>
    <m/>
    <m/>
    <m/>
    <m/>
    <m/>
    <m/>
    <m/>
    <m/>
    <m/>
    <m/>
    <m/>
    <m/>
    <m/>
    <m/>
    <m/>
    <m/>
    <m/>
    <m/>
    <m/>
    <n v="121"/>
    <s v="线下活动（地产）"/>
    <s v="看房团"/>
    <s v="大巴"/>
    <n v="1724.9999999999998"/>
    <d v="2018-04-14T00:00:00"/>
    <d v="2018-04-14T00:00:00"/>
    <s v="北京切吧"/>
    <m/>
    <m/>
    <m/>
  </r>
  <r>
    <x v="399"/>
    <s v="郭西哲"/>
    <x v="399"/>
    <s v=""/>
    <m/>
    <m/>
    <m/>
    <m/>
    <m/>
    <m/>
    <m/>
    <m/>
    <m/>
    <m/>
    <m/>
    <m/>
    <m/>
    <m/>
    <m/>
    <m/>
    <m/>
    <m/>
    <m/>
    <m/>
    <m/>
    <m/>
    <m/>
    <m/>
    <m/>
    <m/>
    <m/>
    <n v="126"/>
    <s v="线下活动（地产）"/>
    <s v="意向/渠道客户邀请"/>
    <s v="意向客户"/>
    <n v="1947.4"/>
    <d v="2018-04-14T00:00:00"/>
    <d v="2018-04-14T00:00:00"/>
    <s v="山西转型综改示范区学府园区云茂广告中心"/>
    <m/>
    <m/>
    <m/>
  </r>
  <r>
    <x v="399"/>
    <s v="郭西哲"/>
    <x v="399"/>
    <s v=""/>
    <m/>
    <m/>
    <m/>
    <m/>
    <m/>
    <m/>
    <m/>
    <m/>
    <m/>
    <m/>
    <m/>
    <m/>
    <m/>
    <m/>
    <m/>
    <m/>
    <m/>
    <m/>
    <m/>
    <m/>
    <m/>
    <m/>
    <m/>
    <m/>
    <m/>
    <m/>
    <m/>
    <n v="73"/>
    <s v="线上传播（地产）"/>
    <s v="渠道电开"/>
    <s v="回访"/>
    <n v="2926.0000000000005"/>
    <d v="2018-04-01T00:00:00"/>
    <d v="2018-05-31T00:00:00"/>
    <s v="渠道电开"/>
    <m/>
    <m/>
    <m/>
  </r>
  <r>
    <x v="400"/>
    <s v="梁文汇"/>
    <x v="400"/>
    <s v="035113"/>
    <m/>
    <m/>
    <m/>
    <m/>
    <m/>
    <m/>
    <m/>
    <n v="0.19"/>
    <s v="否"/>
    <s v="是"/>
    <n v="10945"/>
    <m/>
    <m/>
    <m/>
    <m/>
    <m/>
    <m/>
    <m/>
    <m/>
    <m/>
    <m/>
    <m/>
    <m/>
    <s v="广告营销服务成本"/>
    <s v="地产销售-华东"/>
    <m/>
    <n v="0.34932360203703711"/>
    <n v="126"/>
    <s v="线下活动（地产）"/>
    <s v="意向/渠道客户邀请"/>
    <s v="意向客户"/>
    <n v="5178.8"/>
    <d v="2018-11-24T00:00:00"/>
    <d v="2018-11-24T00:00:00"/>
    <s v="山西转型综改示范区学府园区云茂广告中心"/>
    <m/>
    <s v="数量：优质客户44组_x000a_规格：每组1人_x000a_单价：110元/组，共计44组"/>
    <n v="706.20000000000073"/>
  </r>
  <r>
    <x v="400"/>
    <s v="梁文汇"/>
    <x v="400"/>
    <m/>
    <m/>
    <m/>
    <m/>
    <m/>
    <m/>
    <m/>
    <m/>
    <m/>
    <m/>
    <m/>
    <m/>
    <m/>
    <m/>
    <m/>
    <m/>
    <m/>
    <m/>
    <m/>
    <m/>
    <m/>
    <m/>
    <m/>
    <m/>
    <m/>
    <m/>
    <m/>
    <m/>
    <n v="121"/>
    <s v="线下活动（地产）"/>
    <s v="看房团"/>
    <s v="大巴"/>
    <n v="5060"/>
    <d v="2018-11-24T00:00:00"/>
    <d v="2018-11-24T00:00:00"/>
    <s v="北京切吧"/>
    <m/>
    <s v="意向客户大巴2次"/>
    <m/>
  </r>
  <r>
    <x v="401"/>
    <s v="梁文汇"/>
    <x v="401"/>
    <s v="035518"/>
    <m/>
    <m/>
    <m/>
    <m/>
    <m/>
    <m/>
    <m/>
    <n v="0.19"/>
    <s v="否"/>
    <s v="是"/>
    <n v="9251"/>
    <m/>
    <m/>
    <m/>
    <m/>
    <m/>
    <m/>
    <m/>
    <m/>
    <m/>
    <m/>
    <m/>
    <m/>
    <s v="广告营销服务成本"/>
    <s v="地产销售-华东"/>
    <m/>
    <n v="0.35298983777777782"/>
    <n v="126"/>
    <s v="线下活动（地产）"/>
    <s v="意向/渠道客户邀请"/>
    <s v="意向客户"/>
    <n v="4280"/>
    <d v="2018-11-01T00:00:00"/>
    <d v="2018-11-01T00:00:00"/>
    <s v="山西转型综改示范区学府园区云茂广告中心"/>
    <m/>
    <s v="意向客户40组，每组100元"/>
    <n v="29.4375"/>
  </r>
  <r>
    <x v="401"/>
    <s v="梁文汇"/>
    <x v="401"/>
    <m/>
    <m/>
    <m/>
    <m/>
    <m/>
    <m/>
    <m/>
    <m/>
    <m/>
    <m/>
    <m/>
    <m/>
    <m/>
    <m/>
    <m/>
    <m/>
    <m/>
    <m/>
    <m/>
    <m/>
    <m/>
    <m/>
    <m/>
    <m/>
    <m/>
    <m/>
    <m/>
    <m/>
    <n v="121"/>
    <s v="线下活动（地产）"/>
    <s v="看房团"/>
    <s v="大巴"/>
    <n v="2415"/>
    <d v="2018-11-20T00:00:00"/>
    <d v="2018-11-20T00:00:00"/>
    <s v="北京切吧"/>
    <m/>
    <s v="意向客户大巴一次，每次2100元（含去崇明岛过路费）"/>
    <m/>
  </r>
  <r>
    <x v="401"/>
    <s v="梁文汇"/>
    <x v="401"/>
    <m/>
    <m/>
    <m/>
    <m/>
    <m/>
    <m/>
    <m/>
    <m/>
    <m/>
    <m/>
    <m/>
    <m/>
    <m/>
    <m/>
    <m/>
    <m/>
    <m/>
    <m/>
    <m/>
    <m/>
    <m/>
    <m/>
    <m/>
    <m/>
    <m/>
    <m/>
    <m/>
    <m/>
    <n v="59"/>
    <s v="商品采购"/>
    <s v="礼品"/>
    <s v="严选礼品"/>
    <n v="2526.5625"/>
    <d v="2018-11-01T00:00:00"/>
    <d v="2018-11-01T00:00:00"/>
    <s v="严选凭票报销"/>
    <m/>
    <s v="严选内采"/>
    <m/>
  </r>
  <r>
    <x v="402"/>
    <s v="梁文汇"/>
    <x v="402"/>
    <s v="035539"/>
    <m/>
    <m/>
    <m/>
    <m/>
    <m/>
    <m/>
    <m/>
    <n v="0.17"/>
    <s v="否"/>
    <s v="是"/>
    <n v="17808.666666666664"/>
    <m/>
    <m/>
    <m/>
    <m/>
    <m/>
    <m/>
    <m/>
    <m/>
    <m/>
    <m/>
    <m/>
    <m/>
    <s v="广告营销服务成本"/>
    <s v="地产销售-华东"/>
    <m/>
    <n v="0.33438204868571431"/>
    <n v="126"/>
    <s v="线下活动（地产）"/>
    <s v="意向/渠道客户邀请"/>
    <s v="意向客户"/>
    <n v="5564"/>
    <d v="2018-12-01T00:00:00"/>
    <d v="2018-12-01T00:00:00"/>
    <s v="山西转型综改示范区学府园区云茂广告中心"/>
    <m/>
    <s v="数量：优质客户52组_x000a_规格：每组1人"/>
    <n v="8440.241666666665"/>
  </r>
  <r>
    <x v="402"/>
    <s v="梁文汇"/>
    <x v="402"/>
    <m/>
    <m/>
    <m/>
    <m/>
    <m/>
    <m/>
    <m/>
    <m/>
    <m/>
    <m/>
    <m/>
    <m/>
    <m/>
    <m/>
    <m/>
    <m/>
    <m/>
    <m/>
    <m/>
    <m/>
    <m/>
    <m/>
    <m/>
    <m/>
    <m/>
    <m/>
    <m/>
    <m/>
    <n v="59"/>
    <s v="商品采购"/>
    <s v="礼品"/>
    <s v="严选礼品"/>
    <n v="3804.4250000000002"/>
    <d v="2018-12-01T00:00:00"/>
    <d v="2018-12-01T00:00:00"/>
    <s v="严选凭票报销"/>
    <m/>
    <s v="严选内采"/>
    <m/>
  </r>
  <r>
    <x v="403"/>
    <s v="梁文汇"/>
    <x v="403"/>
    <s v="035395"/>
    <m/>
    <m/>
    <m/>
    <m/>
    <m/>
    <m/>
    <m/>
    <n v="0.17"/>
    <s v="否"/>
    <s v="是"/>
    <n v="20832"/>
    <m/>
    <m/>
    <m/>
    <m/>
    <m/>
    <m/>
    <m/>
    <m/>
    <m/>
    <m/>
    <m/>
    <m/>
    <s v="广告营销服务成本"/>
    <s v="地产销售-华东"/>
    <m/>
    <n v="0.39916762133333328"/>
    <n v="113"/>
    <s v="线下活动（地产）"/>
    <s v="进驻费"/>
    <s v="企业"/>
    <n v="856"/>
    <d v="2018-12-01T00:00:00"/>
    <d v="2018-12-01T00:00:00"/>
    <s v="山西转型综改示范区学府园区云茂广告中心"/>
    <m/>
    <s v="企业食堂摆展5次"/>
    <n v="7918.375"/>
  </r>
  <r>
    <x v="403"/>
    <s v="梁文汇"/>
    <x v="403"/>
    <m/>
    <m/>
    <m/>
    <m/>
    <m/>
    <m/>
    <m/>
    <m/>
    <m/>
    <m/>
    <m/>
    <m/>
    <m/>
    <m/>
    <m/>
    <m/>
    <m/>
    <m/>
    <m/>
    <m/>
    <m/>
    <m/>
    <m/>
    <m/>
    <m/>
    <m/>
    <m/>
    <m/>
    <n v="113"/>
    <s v="线下活动（地产）"/>
    <s v="进驻费"/>
    <s v="企业"/>
    <n v="856"/>
    <d v="2018-12-01T00:00:00"/>
    <d v="2018-12-01T00:00:00"/>
    <s v="山西转型综改示范区学府园区云茂广告中心"/>
    <m/>
    <s v="企业食堂摆展5次"/>
    <m/>
  </r>
  <r>
    <x v="403"/>
    <s v="梁文汇"/>
    <x v="403"/>
    <m/>
    <m/>
    <m/>
    <m/>
    <m/>
    <m/>
    <m/>
    <m/>
    <m/>
    <m/>
    <m/>
    <m/>
    <m/>
    <m/>
    <m/>
    <m/>
    <m/>
    <m/>
    <m/>
    <m/>
    <m/>
    <m/>
    <m/>
    <m/>
    <m/>
    <m/>
    <m/>
    <m/>
    <n v="113"/>
    <s v="线下活动（地产）"/>
    <s v="进驻费"/>
    <s v="企业"/>
    <n v="856"/>
    <d v="2018-12-01T00:00:00"/>
    <d v="2018-12-01T00:00:00"/>
    <s v="山西转型综改示范区学府园区云茂广告中心"/>
    <m/>
    <s v="企业食堂摆展5次"/>
    <m/>
  </r>
  <r>
    <x v="403"/>
    <s v="梁文汇"/>
    <x v="403"/>
    <m/>
    <m/>
    <m/>
    <m/>
    <m/>
    <m/>
    <m/>
    <m/>
    <m/>
    <m/>
    <m/>
    <m/>
    <m/>
    <m/>
    <m/>
    <m/>
    <m/>
    <m/>
    <m/>
    <m/>
    <m/>
    <m/>
    <m/>
    <m/>
    <m/>
    <m/>
    <m/>
    <m/>
    <n v="113"/>
    <s v="线下活动（地产）"/>
    <s v="进驻费"/>
    <s v="企业"/>
    <n v="856"/>
    <d v="2018-12-01T00:00:00"/>
    <d v="2018-12-01T00:00:00"/>
    <s v="山西转型综改示范区学府园区云茂广告中心"/>
    <m/>
    <s v="企业食堂摆展5次"/>
    <m/>
  </r>
  <r>
    <x v="403"/>
    <s v="梁文汇"/>
    <x v="403"/>
    <m/>
    <m/>
    <m/>
    <m/>
    <m/>
    <m/>
    <m/>
    <m/>
    <m/>
    <m/>
    <m/>
    <m/>
    <m/>
    <m/>
    <m/>
    <m/>
    <m/>
    <m/>
    <m/>
    <m/>
    <m/>
    <m/>
    <m/>
    <m/>
    <m/>
    <m/>
    <m/>
    <m/>
    <n v="113"/>
    <s v="线下活动（地产）"/>
    <s v="进驻费"/>
    <s v="企业"/>
    <n v="856"/>
    <d v="2018-11-24T00:00:00"/>
    <d v="2018-11-24T00:00:00"/>
    <s v="山西转型综改示范区学府园区云茂广告中心"/>
    <m/>
    <s v="企业食堂摆展5次"/>
    <m/>
  </r>
  <r>
    <x v="403"/>
    <s v="梁文汇"/>
    <x v="403"/>
    <m/>
    <m/>
    <m/>
    <m/>
    <m/>
    <m/>
    <m/>
    <m/>
    <m/>
    <m/>
    <m/>
    <m/>
    <m/>
    <m/>
    <m/>
    <m/>
    <m/>
    <m/>
    <m/>
    <m/>
    <m/>
    <m/>
    <m/>
    <m/>
    <m/>
    <m/>
    <m/>
    <m/>
    <n v="59"/>
    <s v="商品采购"/>
    <s v="礼品"/>
    <s v="严选礼品"/>
    <n v="8633.625"/>
    <d v="2018-11-24T00:00:00"/>
    <d v="2018-11-24T00:00:00"/>
    <s v="严选凭票报销"/>
    <m/>
    <s v="严选内采"/>
    <m/>
  </r>
  <r>
    <x v="404"/>
    <s v="梁文汇"/>
    <x v="404"/>
    <s v="035549"/>
    <m/>
    <m/>
    <m/>
    <m/>
    <m/>
    <m/>
    <m/>
    <n v="0.17"/>
    <s v="否"/>
    <s v="是"/>
    <n v="9297"/>
    <m/>
    <m/>
    <m/>
    <m/>
    <m/>
    <m/>
    <m/>
    <m/>
    <m/>
    <m/>
    <m/>
    <m/>
    <s v="广告营销服务成本"/>
    <s v="地产销售-华东"/>
    <m/>
    <n v="0.33234465600000002"/>
    <n v="126"/>
    <s v="线下活动（地产）"/>
    <s v="意向/渠道客户邀请"/>
    <s v="意向客户"/>
    <n v="4173"/>
    <d v="2018-11-24T00:00:00"/>
    <d v="2018-11-24T00:00:00"/>
    <s v="山西转型综改示范区学府园区云茂广告中心"/>
    <m/>
    <s v="数量：优质客户39组（申请40组，实际执行39组）_x000a_规格：每组1人"/>
    <n v="107.89999999999964"/>
  </r>
  <r>
    <x v="404"/>
    <s v="梁文汇"/>
    <x v="404"/>
    <m/>
    <m/>
    <m/>
    <m/>
    <m/>
    <m/>
    <m/>
    <m/>
    <m/>
    <m/>
    <m/>
    <m/>
    <m/>
    <m/>
    <m/>
    <m/>
    <m/>
    <m/>
    <m/>
    <m/>
    <m/>
    <m/>
    <m/>
    <m/>
    <m/>
    <m/>
    <m/>
    <m/>
    <n v="121"/>
    <s v="线下活动（地产）"/>
    <s v="看房团"/>
    <s v="大巴"/>
    <n v="1380"/>
    <d v="2018-11-01T00:00:00"/>
    <d v="2018-11-01T00:00:00"/>
    <s v="北京切吧"/>
    <m/>
    <s v="33人座大巴，需要2次分别在11月24日、11月25日执行"/>
    <m/>
  </r>
  <r>
    <x v="404"/>
    <s v="梁文汇"/>
    <x v="404"/>
    <m/>
    <m/>
    <m/>
    <m/>
    <m/>
    <m/>
    <m/>
    <m/>
    <m/>
    <m/>
    <m/>
    <m/>
    <m/>
    <m/>
    <m/>
    <m/>
    <m/>
    <m/>
    <m/>
    <m/>
    <m/>
    <m/>
    <m/>
    <m/>
    <m/>
    <m/>
    <m/>
    <m/>
    <n v="121"/>
    <s v="线下活动（地产）"/>
    <s v="看房团"/>
    <s v="大巴"/>
    <n v="1380"/>
    <d v="2018-11-01T00:00:00"/>
    <d v="2018-11-01T00:00:00"/>
    <s v="北京切吧"/>
    <m/>
    <s v="33人座大巴，需要2次分别在11月24日、11月25日执行"/>
    <m/>
  </r>
  <r>
    <x v="404"/>
    <s v="梁文汇"/>
    <x v="404"/>
    <m/>
    <m/>
    <m/>
    <m/>
    <m/>
    <m/>
    <m/>
    <m/>
    <m/>
    <m/>
    <m/>
    <m/>
    <m/>
    <m/>
    <m/>
    <m/>
    <m/>
    <m/>
    <m/>
    <m/>
    <m/>
    <m/>
    <m/>
    <m/>
    <m/>
    <m/>
    <m/>
    <m/>
    <n v="59"/>
    <s v="商品采购"/>
    <s v="礼品"/>
    <s v="严选礼品"/>
    <n v="2256.1000000000004"/>
    <d v="2018-11-01T00:00:00"/>
    <d v="2018-11-01T00:00:00"/>
    <s v="严选凭票报销"/>
    <m/>
    <s v="严选内采"/>
    <m/>
  </r>
  <r>
    <x v="405"/>
    <s v="梁文汇"/>
    <x v="405"/>
    <s v="035078"/>
    <m/>
    <m/>
    <m/>
    <m/>
    <m/>
    <m/>
    <m/>
    <n v="0.17"/>
    <s v="否"/>
    <s v="是"/>
    <n v="22270"/>
    <m/>
    <m/>
    <m/>
    <m/>
    <m/>
    <m/>
    <m/>
    <m/>
    <m/>
    <m/>
    <m/>
    <m/>
    <s v="广告营销服务成本"/>
    <s v="地产销售-华东"/>
    <m/>
    <n v="0.36811423875530408"/>
    <n v="59"/>
    <s v="商品采购"/>
    <s v="礼品"/>
    <s v="严选礼品"/>
    <n v="1065.4875"/>
    <d v="2018-11-01T00:00:00"/>
    <d v="2018-11-01T00:00:00"/>
    <s v="严选凭票报销"/>
    <m/>
    <s v="严选内采"/>
    <n v="6898.5125000000025"/>
  </r>
  <r>
    <x v="405"/>
    <s v="梁文汇"/>
    <x v="405"/>
    <m/>
    <m/>
    <m/>
    <m/>
    <m/>
    <m/>
    <m/>
    <m/>
    <m/>
    <m/>
    <m/>
    <m/>
    <m/>
    <m/>
    <m/>
    <m/>
    <m/>
    <m/>
    <m/>
    <m/>
    <m/>
    <m/>
    <m/>
    <m/>
    <m/>
    <m/>
    <m/>
    <m/>
    <n v="60"/>
    <s v="商品采购"/>
    <s v="礼品"/>
    <s v="其他礼品"/>
    <n v="14305.999999999998"/>
    <d v="2018-11-01T00:00:00"/>
    <d v="2018-11-01T00:00:00"/>
    <s v="北京切吧"/>
    <m/>
    <s v="京东"/>
    <m/>
  </r>
  <r>
    <x v="406"/>
    <s v="梁文汇"/>
    <x v="406"/>
    <s v="035625"/>
    <m/>
    <m/>
    <m/>
    <m/>
    <m/>
    <m/>
    <m/>
    <n v="0.17"/>
    <s v="否"/>
    <s v="是"/>
    <n v="7570.45"/>
    <m/>
    <m/>
    <m/>
    <m/>
    <m/>
    <m/>
    <m/>
    <m/>
    <m/>
    <m/>
    <m/>
    <m/>
    <s v="广告营销服务成本"/>
    <s v="地产销售-华东"/>
    <m/>
    <n v="0.30727523200000001"/>
    <n v="113"/>
    <s v="线下活动（地产）"/>
    <s v="进驻费"/>
    <s v="企业"/>
    <n v="856"/>
    <d v="2018-11-01T00:00:00"/>
    <d v="2018-11-01T00:00:00"/>
    <s v="山西转型综改示范区学府园区云茂广告中心"/>
    <m/>
    <s v="企业食堂摆展2次"/>
    <n v="1309.1500000000005"/>
  </r>
  <r>
    <x v="406"/>
    <s v="梁文汇"/>
    <x v="406"/>
    <m/>
    <m/>
    <m/>
    <m/>
    <m/>
    <m/>
    <m/>
    <m/>
    <m/>
    <m/>
    <m/>
    <m/>
    <m/>
    <m/>
    <m/>
    <m/>
    <m/>
    <m/>
    <m/>
    <m/>
    <m/>
    <m/>
    <m/>
    <m/>
    <m/>
    <m/>
    <m/>
    <m/>
    <n v="113"/>
    <s v="线下活动（地产）"/>
    <s v="进驻费"/>
    <s v="企业"/>
    <n v="856"/>
    <d v="2018-11-01T00:00:00"/>
    <d v="2018-11-01T00:00:00"/>
    <s v="山西转型综改示范区学府园区云茂广告中心"/>
    <m/>
    <s v="企业食堂摆展2次"/>
    <m/>
  </r>
  <r>
    <x v="406"/>
    <s v="梁文汇"/>
    <x v="406"/>
    <m/>
    <m/>
    <m/>
    <m/>
    <m/>
    <m/>
    <m/>
    <m/>
    <m/>
    <m/>
    <m/>
    <m/>
    <m/>
    <m/>
    <m/>
    <m/>
    <m/>
    <m/>
    <m/>
    <m/>
    <m/>
    <m/>
    <m/>
    <m/>
    <m/>
    <m/>
    <m/>
    <m/>
    <n v="59"/>
    <s v="商品采购"/>
    <s v="礼品"/>
    <s v="严选礼品"/>
    <n v="2302.2999999999997"/>
    <d v="2018-11-01T00:00:00"/>
    <d v="2018-11-01T00:00:00"/>
    <s v="严选凭票报销"/>
    <m/>
    <s v="严选"/>
    <m/>
  </r>
  <r>
    <x v="406"/>
    <s v="梁文汇"/>
    <x v="406"/>
    <m/>
    <m/>
    <m/>
    <m/>
    <m/>
    <m/>
    <m/>
    <m/>
    <m/>
    <m/>
    <m/>
    <m/>
    <m/>
    <m/>
    <m/>
    <m/>
    <m/>
    <m/>
    <m/>
    <m/>
    <m/>
    <m/>
    <m/>
    <m/>
    <m/>
    <m/>
    <m/>
    <m/>
    <n v="126"/>
    <s v="线下活动（地产）"/>
    <s v="意向/渠道客户邀请"/>
    <s v="意向客户"/>
    <n v="2247"/>
    <d v="2018-11-17T00:00:00"/>
    <d v="2018-12-01T00:00:00"/>
    <s v="山西转型综改示范区学府园区云茂广告中心"/>
    <m/>
    <s v="意向客户14组"/>
    <m/>
  </r>
  <r>
    <x v="407"/>
    <s v="梁文汇"/>
    <x v="407"/>
    <s v="034772"/>
    <m/>
    <m/>
    <m/>
    <m/>
    <m/>
    <m/>
    <m/>
    <n v="0.19"/>
    <s v="否"/>
    <s v="是"/>
    <n v="20578.099999999999"/>
    <m/>
    <m/>
    <m/>
    <m/>
    <m/>
    <m/>
    <m/>
    <m/>
    <m/>
    <m/>
    <m/>
    <m/>
    <s v="广告营销服务成本"/>
    <s v="地产销售-华东"/>
    <m/>
    <n v="0.36751812628571429"/>
    <n v="60"/>
    <s v="商品采购"/>
    <s v="礼品"/>
    <s v="其他礼品"/>
    <n v="16037.9"/>
    <d v="2018-11-17T00:00:00"/>
    <d v="2018-12-01T00:00:00"/>
    <s v="北京切吧"/>
    <m/>
    <s v="京东"/>
    <n v="4540.1999999999989"/>
  </r>
  <r>
    <x v="408"/>
    <s v="梁文汇"/>
    <x v="408"/>
    <s v="035509"/>
    <m/>
    <m/>
    <m/>
    <m/>
    <m/>
    <m/>
    <m/>
    <n v="0.19"/>
    <s v="否"/>
    <s v="是"/>
    <n v="27362.5"/>
    <m/>
    <m/>
    <m/>
    <m/>
    <m/>
    <m/>
    <m/>
    <m/>
    <m/>
    <m/>
    <m/>
    <m/>
    <s v="广告营销服务成本"/>
    <s v="地产销售-华东"/>
    <m/>
    <n v="0.35373072904214564"/>
    <n v="126"/>
    <s v="线下活动（地产）"/>
    <s v="意向/渠道客户邀请"/>
    <s v="意向客户"/>
    <n v="12947"/>
    <d v="2018-10-04T00:00:00"/>
    <d v="2018-10-25T00:00:00"/>
    <s v="山西转型综改示范区学府园区云茂广告中心"/>
    <m/>
    <s v="数量：优质客户110组，每场22组 _x000a_规格：每组1人 _x000a_单价：110元/组，共计110组 _x000a_（立项12组，实际带看110组）"/>
    <n v="1765.5"/>
  </r>
  <r>
    <x v="408"/>
    <s v="梁文汇"/>
    <x v="408"/>
    <m/>
    <m/>
    <m/>
    <m/>
    <m/>
    <m/>
    <m/>
    <m/>
    <m/>
    <m/>
    <m/>
    <m/>
    <m/>
    <m/>
    <m/>
    <m/>
    <m/>
    <m/>
    <m/>
    <m/>
    <m/>
    <m/>
    <m/>
    <m/>
    <m/>
    <m/>
    <m/>
    <m/>
    <n v="121"/>
    <s v="线下活动（地产）"/>
    <s v="看房团"/>
    <s v="大巴"/>
    <n v="12649.999999999998"/>
    <d v="2018-10-22T00:00:00"/>
    <d v="2018-11-18T00:00:00"/>
    <s v="北京切吧"/>
    <m/>
    <s v="意向客户大巴5次"/>
    <m/>
  </r>
  <r>
    <x v="409"/>
    <s v="梁文汇"/>
    <x v="409"/>
    <s v="035010"/>
    <m/>
    <m/>
    <m/>
    <m/>
    <m/>
    <m/>
    <m/>
    <n v="0.17"/>
    <s v="否"/>
    <s v="是"/>
    <n v="9432.3333333333321"/>
    <m/>
    <m/>
    <m/>
    <m/>
    <m/>
    <m/>
    <m/>
    <m/>
    <m/>
    <m/>
    <m/>
    <m/>
    <s v="广告营销服务成本"/>
    <s v="地产销售-华东"/>
    <m/>
    <n v="0.33579008000000005"/>
    <n v="126"/>
    <s v="线下活动（地产）"/>
    <s v="意向/渠道客户邀请"/>
    <s v="意向客户"/>
    <n v="6099"/>
    <d v="2018-12-02T00:00:00"/>
    <d v="2018-12-02T00:00:00"/>
    <s v="山西转型综改示范区学府园区云茂广告中心"/>
    <m/>
    <s v="数量：优质客户57组_x000a_规格：每组1人"/>
    <n v="3333.3333333333321"/>
  </r>
  <r>
    <x v="410"/>
    <s v="郭西哲"/>
    <x v="410"/>
    <s v="031530"/>
    <m/>
    <m/>
    <m/>
    <m/>
    <m/>
    <m/>
    <m/>
    <n v="0.19"/>
    <s v="否"/>
    <s v="是"/>
    <n v="40065"/>
    <m/>
    <m/>
    <m/>
    <m/>
    <m/>
    <m/>
    <m/>
    <m/>
    <m/>
    <m/>
    <m/>
    <m/>
    <s v="广告营销服务成本"/>
    <s v="地产销售-华北"/>
    <m/>
    <n v="0.34655331194666666"/>
    <n v="73"/>
    <s v="线上传播（地产）"/>
    <s v="渠道电开"/>
    <s v="回访"/>
    <n v="4884.0000000000009"/>
    <d v="2018-03-01T00:00:00"/>
    <d v="2018-04-30T00:00:00"/>
    <s v="渠道电开"/>
    <m/>
    <m/>
    <n v="25956"/>
  </r>
  <r>
    <x v="410"/>
    <s v="郭西哲"/>
    <x v="410"/>
    <s v=""/>
    <m/>
    <m/>
    <m/>
    <m/>
    <m/>
    <m/>
    <m/>
    <m/>
    <m/>
    <m/>
    <m/>
    <m/>
    <m/>
    <m/>
    <m/>
    <m/>
    <m/>
    <m/>
    <m/>
    <m/>
    <m/>
    <m/>
    <m/>
    <m/>
    <m/>
    <m/>
    <m/>
    <n v="113"/>
    <s v="线下活动（地产）"/>
    <s v="进驻费"/>
    <s v="企业"/>
    <n v="1620"/>
    <d v="2018-03-09T00:00:00"/>
    <d v="2018-03-09T00:00:00"/>
    <s v="嘉宇博库"/>
    <m/>
    <m/>
    <m/>
  </r>
  <r>
    <x v="410"/>
    <s v="郭西哲"/>
    <x v="410"/>
    <s v=""/>
    <m/>
    <m/>
    <m/>
    <m/>
    <m/>
    <m/>
    <m/>
    <m/>
    <m/>
    <m/>
    <m/>
    <m/>
    <m/>
    <m/>
    <m/>
    <m/>
    <m/>
    <m/>
    <m/>
    <m/>
    <m/>
    <m/>
    <m/>
    <m/>
    <m/>
    <m/>
    <m/>
    <n v="113"/>
    <s v="线下活动（地产）"/>
    <s v="进驻费"/>
    <s v="企业"/>
    <n v="1605"/>
    <d v="2018-05-20T00:00:00"/>
    <d v="2018-05-20T00:00:00"/>
    <s v="山西转型综改示范区学府园区云茂广告中心"/>
    <m/>
    <m/>
    <m/>
  </r>
  <r>
    <x v="410"/>
    <s v="郭西哲"/>
    <x v="410"/>
    <s v=""/>
    <m/>
    <m/>
    <m/>
    <m/>
    <m/>
    <m/>
    <m/>
    <m/>
    <m/>
    <m/>
    <m/>
    <m/>
    <m/>
    <m/>
    <m/>
    <m/>
    <m/>
    <m/>
    <m/>
    <m/>
    <m/>
    <m/>
    <m/>
    <m/>
    <m/>
    <m/>
    <m/>
    <n v="114"/>
    <s v="线下活动（地产）"/>
    <s v="进驻费"/>
    <s v="商超"/>
    <n v="3000"/>
    <d v="2018-06-24T00:00:00"/>
    <d v="2018-06-24T00:00:00"/>
    <s v="北京讯息互动科技有限公司"/>
    <m/>
    <m/>
    <m/>
  </r>
  <r>
    <x v="410"/>
    <s v="郭西哲"/>
    <x v="410"/>
    <s v=""/>
    <m/>
    <m/>
    <m/>
    <m/>
    <m/>
    <m/>
    <m/>
    <m/>
    <m/>
    <m/>
    <m/>
    <m/>
    <m/>
    <m/>
    <m/>
    <m/>
    <m/>
    <m/>
    <m/>
    <m/>
    <m/>
    <m/>
    <m/>
    <m/>
    <m/>
    <m/>
    <m/>
    <n v="114"/>
    <s v="线下活动（地产）"/>
    <s v="进驻费"/>
    <s v="商超"/>
    <n v="3000"/>
    <d v="2018-06-30T00:00:00"/>
    <d v="2018-06-30T00:00:00"/>
    <s v="北京讯息互动科技有限公司"/>
    <m/>
    <m/>
    <m/>
  </r>
  <r>
    <x v="411"/>
    <s v="郭西哲"/>
    <x v="411"/>
    <s v="032202"/>
    <m/>
    <m/>
    <m/>
    <m/>
    <m/>
    <m/>
    <m/>
    <n v="0.19"/>
    <s v="否"/>
    <s v="是"/>
    <n v="15236"/>
    <m/>
    <m/>
    <m/>
    <m/>
    <m/>
    <m/>
    <m/>
    <m/>
    <m/>
    <m/>
    <m/>
    <m/>
    <s v="广告营销服务成本"/>
    <s v="地产销售-华北"/>
    <m/>
    <n v="0.29575776987327829"/>
    <n v="121"/>
    <s v="线下活动（地产）"/>
    <s v="看房团"/>
    <s v="大巴"/>
    <n v="1380"/>
    <d v="2018-05-01T00:00:00"/>
    <d v="2018-05-01T00:00:00"/>
    <s v="北京切吧"/>
    <m/>
    <m/>
    <n v="10004"/>
  </r>
  <r>
    <x v="411"/>
    <s v="郭西哲"/>
    <x v="411"/>
    <s v=""/>
    <m/>
    <m/>
    <m/>
    <m/>
    <m/>
    <m/>
    <m/>
    <m/>
    <m/>
    <m/>
    <m/>
    <m/>
    <m/>
    <m/>
    <m/>
    <m/>
    <m/>
    <m/>
    <m/>
    <m/>
    <m/>
    <m/>
    <m/>
    <m/>
    <m/>
    <m/>
    <m/>
    <n v="126"/>
    <s v="线下活动（地产）"/>
    <s v="意向/渠道客户邀请"/>
    <s v="意向客户"/>
    <n v="2247"/>
    <d v="2018-05-01T00:00:00"/>
    <d v="2018-05-01T00:00:00"/>
    <s v="山西转型综改示范区学府园区云茂广告中心"/>
    <m/>
    <m/>
    <m/>
  </r>
  <r>
    <x v="411"/>
    <s v="郭西哲"/>
    <x v="411"/>
    <s v=""/>
    <m/>
    <m/>
    <m/>
    <m/>
    <m/>
    <m/>
    <m/>
    <m/>
    <m/>
    <m/>
    <m/>
    <m/>
    <m/>
    <m/>
    <m/>
    <m/>
    <m/>
    <m/>
    <m/>
    <m/>
    <m/>
    <m/>
    <m/>
    <m/>
    <m/>
    <m/>
    <m/>
    <n v="113"/>
    <s v="线下活动（地产）"/>
    <s v="进驻费"/>
    <s v="企业"/>
    <n v="1605"/>
    <d v="2018-05-31T00:00:00"/>
    <d v="2018-05-31T00:00:00"/>
    <s v="山西转型综改示范区学府园区云茂广告中心"/>
    <m/>
    <m/>
    <m/>
  </r>
  <r>
    <x v="412"/>
    <s v="梁文汇"/>
    <x v="412"/>
    <s v="035124"/>
    <m/>
    <m/>
    <m/>
    <m/>
    <m/>
    <m/>
    <m/>
    <n v="0.19"/>
    <s v="否"/>
    <s v="是"/>
    <n v="9179.3333333333339"/>
    <m/>
    <m/>
    <m/>
    <m/>
    <m/>
    <m/>
    <m/>
    <m/>
    <m/>
    <m/>
    <m/>
    <m/>
    <s v="广告营销服务成本"/>
    <s v="地产销售-华东"/>
    <m/>
    <n v="0.35220056177777781"/>
    <n v="126"/>
    <s v="线下活动（地产）"/>
    <s v="意向/渠道客户邀请"/>
    <s v="意向客户"/>
    <n v="6420"/>
    <d v="2018-12-01T00:00:00"/>
    <d v="2018-12-01T00:00:00"/>
    <s v="山西转型综改示范区学府园区云茂广告中心"/>
    <m/>
    <s v="数量：优质客户50组（原申请65组，实际执行50组）"/>
    <n v="2759.3333333333339"/>
  </r>
  <r>
    <x v="413"/>
    <s v="梁文汇"/>
    <x v="413"/>
    <s v="035321"/>
    <m/>
    <m/>
    <m/>
    <m/>
    <m/>
    <m/>
    <m/>
    <n v="0.17"/>
    <s v="否"/>
    <s v="是"/>
    <n v="9200"/>
    <m/>
    <m/>
    <m/>
    <m/>
    <m/>
    <m/>
    <m/>
    <m/>
    <m/>
    <m/>
    <m/>
    <m/>
    <s v="广告营销服务成本"/>
    <s v="地产销售-华东"/>
    <m/>
    <n v="0.31822185185185187"/>
    <n v="253"/>
    <s v="明星/嘉宾邀请"/>
    <s v="其他嘉宾"/>
    <s v="公司（地产）"/>
    <n v="9200"/>
    <d v="2018-12-01T00:00:00"/>
    <d v="2018-12-01T00:00:00"/>
    <s v="北京切吧"/>
    <m/>
    <s v="网红直播 嘉宾"/>
    <n v="0"/>
  </r>
  <r>
    <x v="414"/>
    <s v="梁文汇"/>
    <x v="414"/>
    <s v="035860"/>
    <m/>
    <m/>
    <m/>
    <m/>
    <m/>
    <m/>
    <m/>
    <n v="0.17"/>
    <s v="否"/>
    <s v="是"/>
    <n v="8461"/>
    <m/>
    <m/>
    <m/>
    <m/>
    <m/>
    <m/>
    <m/>
    <m/>
    <m/>
    <m/>
    <m/>
    <m/>
    <s v="广告营销服务成本"/>
    <s v="地产销售-华东"/>
    <m/>
    <n v="0.32434377599999997"/>
    <n v="59"/>
    <s v="商品采购"/>
    <s v="礼品"/>
    <s v="严选礼品"/>
    <n v="8458.4500000000007"/>
    <d v="2018-12-01T00:00:00"/>
    <d v="2018-12-01T00:00:00"/>
    <s v="严选凭票报销"/>
    <m/>
    <s v="严选采购"/>
    <n v="2.5499999999992724"/>
  </r>
  <r>
    <x v="415"/>
    <s v="梁文汇"/>
    <x v="415"/>
    <s v="035861"/>
    <m/>
    <m/>
    <m/>
    <m/>
    <m/>
    <m/>
    <m/>
    <n v="0.17"/>
    <s v="否"/>
    <s v="是"/>
    <n v="8587"/>
    <m/>
    <m/>
    <m/>
    <m/>
    <m/>
    <m/>
    <m/>
    <m/>
    <m/>
    <m/>
    <m/>
    <m/>
    <s v="广告营销服务成本"/>
    <s v="地产销售-华东"/>
    <m/>
    <n v="0.32616019200000002"/>
    <n v="59"/>
    <s v="商品采购"/>
    <s v="礼品"/>
    <s v="严选礼品"/>
    <n v="8585.5"/>
    <d v="2018-12-01T00:00:00"/>
    <d v="2018-12-01T00:00:00"/>
    <s v="严选凭票报销"/>
    <m/>
    <s v="严选采购"/>
    <n v="1.5"/>
  </r>
  <r>
    <x v="416"/>
    <s v="梁文汇"/>
    <x v="416"/>
    <s v="035480"/>
    <m/>
    <m/>
    <m/>
    <m/>
    <m/>
    <m/>
    <m/>
    <n v="0.17"/>
    <s v="否"/>
    <s v="是"/>
    <n v="18376.666666666664"/>
    <m/>
    <m/>
    <m/>
    <m/>
    <m/>
    <m/>
    <m/>
    <m/>
    <m/>
    <m/>
    <m/>
    <m/>
    <s v="广告营销服务成本"/>
    <s v="地产销售-华东"/>
    <m/>
    <n v="0.32956600065807518"/>
    <n v="126"/>
    <s v="线下活动（地产）"/>
    <s v="意向/渠道客户邀请"/>
    <s v="意向客户"/>
    <n v="963"/>
    <d v="2018-12-01T00:00:00"/>
    <d v="2018-12-01T00:00:00"/>
    <s v="山西转型综改示范区学府园区云茂广告中心"/>
    <m/>
    <s v="数量：6组（申请20组，实际执行6组）_x000a_规格：每组1人"/>
    <n v="7413.6666666666642"/>
  </r>
  <r>
    <x v="416"/>
    <s v="梁文汇"/>
    <x v="416"/>
    <m/>
    <m/>
    <m/>
    <m/>
    <m/>
    <m/>
    <m/>
    <m/>
    <m/>
    <m/>
    <m/>
    <m/>
    <m/>
    <m/>
    <m/>
    <m/>
    <m/>
    <m/>
    <m/>
    <m/>
    <m/>
    <m/>
    <m/>
    <m/>
    <m/>
    <m/>
    <m/>
    <m/>
    <n v="13"/>
    <s v="户外投放（地产）"/>
    <s v="其他投放"/>
    <m/>
    <n v="10000"/>
    <d v="2018-07-26T00:00:00"/>
    <d v="2018-07-26T00:00:00"/>
    <s v="上海骏骋广告传播有限公司"/>
    <m/>
    <s v="10个社区道杆推广"/>
    <m/>
  </r>
  <r>
    <x v="417"/>
    <s v="胡艳莉"/>
    <x v="417"/>
    <s v="034581"/>
    <m/>
    <m/>
    <m/>
    <m/>
    <m/>
    <m/>
    <m/>
    <n v="0.19"/>
    <s v="否"/>
    <s v="是"/>
    <n v="62000"/>
    <m/>
    <m/>
    <m/>
    <m/>
    <m/>
    <m/>
    <m/>
    <m/>
    <m/>
    <m/>
    <m/>
    <m/>
    <s v="广告营销服务成本"/>
    <s v="地产销售-家居"/>
    <m/>
    <n v="0.30690000000000001"/>
    <n v="202"/>
    <s v="线上素材制作"/>
    <s v="H5制作"/>
    <s v="公司"/>
    <n v="62000"/>
    <d v="2018-09-28T00:00:00"/>
    <d v="2018-10-30T00:00:00"/>
    <s v="广州恒帝信息科技有限公司"/>
    <m/>
    <s v="H5全套制作"/>
    <n v="0"/>
  </r>
  <r>
    <x v="418"/>
    <s v="胡艳莉"/>
    <x v="418"/>
    <s v="034994"/>
    <m/>
    <m/>
    <m/>
    <m/>
    <m/>
    <m/>
    <m/>
    <n v="0.18"/>
    <s v="否"/>
    <s v="是"/>
    <n v="24943.333333333332"/>
    <m/>
    <m/>
    <m/>
    <m/>
    <m/>
    <m/>
    <m/>
    <m/>
    <m/>
    <m/>
    <m/>
    <m/>
    <s v="广告营销服务成本"/>
    <s v="地产销售-家居"/>
    <m/>
    <n v="0.29152307583030301"/>
    <n v="253"/>
    <s v="明星/嘉宾邀请"/>
    <s v="其他嘉宾"/>
    <s v="公司（地产）"/>
    <n v="19610"/>
    <d v="2018-11-18T00:00:00"/>
    <d v="2018-11-18T00:00:00"/>
    <s v="上海众庶文化传播有限公司"/>
    <m/>
    <s v="大咖视频嘉宾拍摄"/>
    <n v="5333.3333333333321"/>
  </r>
  <r>
    <x v="419"/>
    <s v="郭西哲"/>
    <x v="419"/>
    <s v="032790"/>
    <m/>
    <m/>
    <m/>
    <m/>
    <m/>
    <m/>
    <m/>
    <n v="0.19"/>
    <s v="否"/>
    <s v="是"/>
    <n v="13630"/>
    <m/>
    <m/>
    <m/>
    <m/>
    <m/>
    <m/>
    <m/>
    <m/>
    <m/>
    <m/>
    <m/>
    <m/>
    <s v="广告营销服务成本"/>
    <s v="地产销售-华北"/>
    <m/>
    <n v="0.32863400000000004"/>
    <n v="125"/>
    <s v="线下活动（地产）"/>
    <s v="意向/渠道客户邀请"/>
    <s v="渠道客户"/>
    <n v="8560"/>
    <d v="2018-05-27T00:00:00"/>
    <d v="2018-05-27T00:00:00"/>
    <s v="山西转型综改示范区学府园区云茂广告中心"/>
    <m/>
    <m/>
    <n v="5070"/>
  </r>
  <r>
    <x v="420"/>
    <s v="胡艳莉"/>
    <x v="420"/>
    <s v="032922"/>
    <m/>
    <m/>
    <m/>
    <m/>
    <m/>
    <m/>
    <m/>
    <n v="0.18"/>
    <s v="否"/>
    <s v="是"/>
    <n v="8300"/>
    <m/>
    <m/>
    <m/>
    <m/>
    <m/>
    <m/>
    <m/>
    <m/>
    <m/>
    <m/>
    <m/>
    <m/>
    <s v="广告营销服务成本"/>
    <s v="地产销售-家居"/>
    <m/>
    <n v="0.25080000000000002"/>
    <n v="85"/>
    <s v="线上素材制作"/>
    <s v="视频拍摄"/>
    <s v="公司"/>
    <n v="5000"/>
    <d v="2018-11-01T00:00:00"/>
    <d v="2018-11-01T00:00:00"/>
    <s v="上海众庶文化传播有限公司"/>
    <m/>
    <s v="奥普家居公开课视频拍摄"/>
    <n v="3300"/>
  </r>
  <r>
    <x v="421"/>
    <s v="胡艳莉"/>
    <x v="421"/>
    <s v="033805"/>
    <m/>
    <m/>
    <m/>
    <m/>
    <m/>
    <m/>
    <m/>
    <n v="0.19"/>
    <s v="否"/>
    <s v="是"/>
    <n v="13333.333333333332"/>
    <m/>
    <m/>
    <m/>
    <m/>
    <m/>
    <m/>
    <m/>
    <m/>
    <m/>
    <m/>
    <m/>
    <m/>
    <s v="广告营销服务成本"/>
    <s v="地产销售-家居"/>
    <m/>
    <n v="0.33229197530864196"/>
    <n v="75"/>
    <s v="线上传播（地产）"/>
    <s v="微信推送"/>
    <m/>
    <n v="9900"/>
    <d v="2018-11-01T00:00:00"/>
    <d v="2018-11-01T00:00:00"/>
    <s v="北京切吧"/>
    <m/>
    <s v="微信KOL号推广2次：家居梦想装饰_x000a_mengxjjzs价格：4500_x000a_全球家居圈qqjjuq价格：5400"/>
    <n v="3433.3333333333321"/>
  </r>
  <r>
    <x v="422"/>
    <s v="胡艳莉"/>
    <x v="422"/>
    <s v="035521、035520"/>
    <m/>
    <m/>
    <m/>
    <m/>
    <m/>
    <m/>
    <m/>
    <n v="0.19"/>
    <s v="否"/>
    <s v="是"/>
    <n v="34442.5"/>
    <m/>
    <m/>
    <m/>
    <m/>
    <m/>
    <m/>
    <m/>
    <m/>
    <m/>
    <m/>
    <m/>
    <m/>
    <s v="广告营销服务成本"/>
    <s v="地产销售-家居"/>
    <m/>
    <n v="0.31040712577662333"/>
    <n v="77"/>
    <s v="线上传播（地产）"/>
    <s v="其他"/>
    <m/>
    <n v="9500"/>
    <d v="2018-11-22T00:00:00"/>
    <d v="2018-11-23T00:00:00"/>
    <s v="北京切吧"/>
    <m/>
    <s v="私人音乐厅"/>
    <n v="6842.5"/>
  </r>
  <r>
    <x v="422"/>
    <s v="胡艳莉"/>
    <x v="422"/>
    <m/>
    <m/>
    <m/>
    <m/>
    <m/>
    <m/>
    <m/>
    <m/>
    <m/>
    <m/>
    <m/>
    <m/>
    <m/>
    <m/>
    <m/>
    <m/>
    <m/>
    <m/>
    <m/>
    <m/>
    <m/>
    <m/>
    <m/>
    <m/>
    <m/>
    <m/>
    <m/>
    <m/>
    <n v="77"/>
    <s v="线上传播（地产）"/>
    <s v="其他"/>
    <m/>
    <n v="3100"/>
    <d v="2018-12-01T00:00:00"/>
    <d v="2018-12-01T00:00:00"/>
    <s v="北京切吧"/>
    <m/>
    <s v="热家居"/>
    <m/>
  </r>
  <r>
    <x v="422"/>
    <s v="胡艳莉"/>
    <x v="422"/>
    <m/>
    <m/>
    <m/>
    <m/>
    <m/>
    <m/>
    <m/>
    <m/>
    <m/>
    <m/>
    <m/>
    <m/>
    <m/>
    <m/>
    <m/>
    <m/>
    <m/>
    <m/>
    <m/>
    <m/>
    <m/>
    <m/>
    <m/>
    <m/>
    <m/>
    <m/>
    <m/>
    <m/>
    <n v="85"/>
    <s v="线上素材制作"/>
    <s v="视频拍摄"/>
    <s v="公司"/>
    <n v="15000"/>
    <d v="2018-12-01T00:00:00"/>
    <d v="2018-12-01T00:00:00"/>
    <s v="广州风楼文化传播有限公司"/>
    <m/>
    <s v="柏森老友记短视频拍摄剪辑"/>
    <m/>
  </r>
  <r>
    <x v="423"/>
    <s v="胡艳莉"/>
    <x v="423"/>
    <s v="033855"/>
    <m/>
    <m/>
    <m/>
    <m/>
    <m/>
    <m/>
    <m/>
    <n v="0.18"/>
    <s v="否"/>
    <s v="是"/>
    <n v="19550"/>
    <m/>
    <m/>
    <m/>
    <m/>
    <m/>
    <m/>
    <m/>
    <m/>
    <m/>
    <m/>
    <m/>
    <m/>
    <s v="广告营销服务成本"/>
    <s v="地产销售-家居"/>
    <m/>
    <n v="0.34455392775956289"/>
    <n v="253"/>
    <s v="明星/嘉宾邀请"/>
    <s v="其他嘉宾"/>
    <s v="公司（地产）"/>
    <n v="11500"/>
    <d v="2018-12-01T00:00:00"/>
    <d v="2018-12-01T00:00:00"/>
    <s v="北京切吧"/>
    <m/>
    <s v="孟建国老师，一人"/>
    <n v="0"/>
  </r>
  <r>
    <x v="423"/>
    <s v="胡艳莉"/>
    <x v="423"/>
    <m/>
    <m/>
    <m/>
    <m/>
    <m/>
    <m/>
    <m/>
    <m/>
    <m/>
    <m/>
    <m/>
    <m/>
    <m/>
    <m/>
    <m/>
    <m/>
    <m/>
    <m/>
    <m/>
    <m/>
    <m/>
    <m/>
    <m/>
    <m/>
    <m/>
    <m/>
    <m/>
    <m/>
    <n v="253"/>
    <s v="明星/嘉宾邀请"/>
    <s v="其他嘉宾"/>
    <s v="公司（地产）"/>
    <n v="8049.9999999999991"/>
    <d v="2018-06-15T00:00:00"/>
    <d v="2018-06-15T00:00:00"/>
    <s v="北京切吧"/>
    <m/>
    <s v="陈林老师，一人"/>
    <m/>
  </r>
  <r>
    <x v="424"/>
    <s v="胡艳莉"/>
    <x v="424"/>
    <s v="032626"/>
    <m/>
    <m/>
    <m/>
    <m/>
    <m/>
    <m/>
    <m/>
    <n v="0.18"/>
    <s v="否"/>
    <s v="是"/>
    <n v="10350"/>
    <m/>
    <m/>
    <m/>
    <m/>
    <m/>
    <m/>
    <m/>
    <m/>
    <m/>
    <m/>
    <m/>
    <m/>
    <s v="广告营销服务成本"/>
    <s v="地产销售-家居"/>
    <m/>
    <n v="0.26606147368421051"/>
    <n v="253"/>
    <s v="明星/嘉宾邀请"/>
    <s v="其他嘉宾"/>
    <s v="公司（地产）"/>
    <n v="9200"/>
    <d v="2018-12-01T00:00:00"/>
    <d v="2018-12-01T00:00:00"/>
    <s v="北京切吧"/>
    <m/>
    <s v="网红"/>
    <n v="1150"/>
  </r>
  <r>
    <x v="425"/>
    <s v="严玲"/>
    <x v="425"/>
    <s v="035188"/>
    <m/>
    <m/>
    <m/>
    <m/>
    <m/>
    <m/>
    <m/>
    <n v="0.17"/>
    <s v="否"/>
    <s v="是"/>
    <n v="13548"/>
    <m/>
    <m/>
    <m/>
    <m/>
    <m/>
    <m/>
    <m/>
    <m/>
    <m/>
    <m/>
    <m/>
    <m/>
    <s v="广告营销服务成本"/>
    <s v="地产销售-华南"/>
    <m/>
    <n v="0.39880200411428574"/>
    <n v="103"/>
    <s v="线下活动（地产）"/>
    <s v="案场活动"/>
    <s v="亲子活动"/>
    <n v="4200"/>
    <d v="2018-10-27T00:00:00"/>
    <d v="2018-10-27T00:00:00"/>
    <s v="深圳创无界文化传播有限公司"/>
    <m/>
    <s v="马克杯亲子DIY暖场活动"/>
    <n v="456"/>
  </r>
  <r>
    <x v="425"/>
    <s v="严玲"/>
    <x v="425"/>
    <m/>
    <m/>
    <m/>
    <m/>
    <m/>
    <m/>
    <m/>
    <m/>
    <m/>
    <m/>
    <m/>
    <m/>
    <m/>
    <m/>
    <m/>
    <m/>
    <m/>
    <m/>
    <m/>
    <m/>
    <m/>
    <m/>
    <m/>
    <m/>
    <m/>
    <m/>
    <m/>
    <m/>
    <n v="125"/>
    <s v="线下活动（地产）"/>
    <s v="意向/渠道客户邀请"/>
    <s v="渠道客户"/>
    <n v="856"/>
    <d v="2018-10-27T00:00:00"/>
    <m/>
    <s v="山西转型综改示范区学府园区云茂广告中心"/>
    <m/>
    <s v="1、渠道费：800元"/>
    <m/>
  </r>
  <r>
    <x v="425"/>
    <s v="严玲"/>
    <x v="425"/>
    <m/>
    <m/>
    <m/>
    <m/>
    <m/>
    <m/>
    <m/>
    <m/>
    <m/>
    <m/>
    <m/>
    <m/>
    <m/>
    <m/>
    <m/>
    <m/>
    <m/>
    <m/>
    <m/>
    <m/>
    <m/>
    <m/>
    <m/>
    <m/>
    <m/>
    <m/>
    <m/>
    <m/>
    <n v="120"/>
    <s v="线下活动（地产）"/>
    <s v="看房团"/>
    <s v="餐费"/>
    <n v="1520"/>
    <d v="2018-10-21T00:00:00"/>
    <d v="2018-10-27T00:00:00"/>
    <s v="业务凭票报销"/>
    <m/>
    <s v="2、餐费：380元/围X4围=1520元（含税）"/>
    <m/>
  </r>
  <r>
    <x v="425"/>
    <s v="严玲"/>
    <x v="425"/>
    <m/>
    <m/>
    <m/>
    <m/>
    <m/>
    <m/>
    <m/>
    <m/>
    <m/>
    <m/>
    <m/>
    <m/>
    <m/>
    <m/>
    <m/>
    <m/>
    <m/>
    <m/>
    <m/>
    <m/>
    <m/>
    <m/>
    <m/>
    <m/>
    <m/>
    <m/>
    <m/>
    <m/>
    <n v="121"/>
    <s v="线下活动（地产）"/>
    <s v="看房团"/>
    <s v="大巴"/>
    <n v="2070"/>
    <d v="2018-10-21T00:00:00"/>
    <d v="2018-10-27T00:00:00"/>
    <s v="北京切吧"/>
    <m/>
    <s v="3、55座大巴车费：1800元（含过路费以及停车费，从深圳南山西丽到星河时代营销中心，再到松山湖公园，来回）"/>
    <m/>
  </r>
  <r>
    <x v="425"/>
    <s v="严玲"/>
    <x v="425"/>
    <m/>
    <m/>
    <m/>
    <m/>
    <m/>
    <m/>
    <m/>
    <m/>
    <m/>
    <m/>
    <m/>
    <m/>
    <m/>
    <m/>
    <m/>
    <m/>
    <m/>
    <m/>
    <m/>
    <m/>
    <m/>
    <m/>
    <m/>
    <m/>
    <m/>
    <m/>
    <m/>
    <m/>
    <n v="125"/>
    <s v="线下活动（地产）"/>
    <s v="意向/渠道客户邀请"/>
    <s v="渠道客户"/>
    <n v="856"/>
    <d v="2018-10-21T00:00:00"/>
    <d v="2018-10-27T00:00:00"/>
    <s v="山西转型综改示范区学府园区云茂广告中心"/>
    <m/>
    <s v="1、渠道费：800元"/>
    <m/>
  </r>
  <r>
    <x v="425"/>
    <s v="严玲"/>
    <x v="425"/>
    <m/>
    <m/>
    <m/>
    <m/>
    <m/>
    <m/>
    <m/>
    <m/>
    <m/>
    <m/>
    <m/>
    <m/>
    <m/>
    <m/>
    <m/>
    <m/>
    <m/>
    <m/>
    <m/>
    <m/>
    <m/>
    <m/>
    <m/>
    <m/>
    <m/>
    <m/>
    <m/>
    <m/>
    <n v="120"/>
    <s v="线下活动（地产）"/>
    <s v="看房团"/>
    <s v="餐费"/>
    <n v="1520"/>
    <d v="2018-10-24T00:00:00"/>
    <d v="2018-10-24T00:00:00"/>
    <s v="业务凭票报销"/>
    <m/>
    <s v="2、餐费：380元/围X4围=1520元（含税）"/>
    <m/>
  </r>
  <r>
    <x v="425"/>
    <s v="严玲"/>
    <x v="425"/>
    <m/>
    <m/>
    <m/>
    <m/>
    <m/>
    <m/>
    <m/>
    <m/>
    <m/>
    <m/>
    <m/>
    <m/>
    <m/>
    <m/>
    <m/>
    <m/>
    <m/>
    <m/>
    <m/>
    <m/>
    <m/>
    <m/>
    <m/>
    <m/>
    <m/>
    <m/>
    <m/>
    <m/>
    <n v="121"/>
    <s v="线下活动（地产）"/>
    <s v="看房团"/>
    <s v="大巴"/>
    <n v="2070"/>
    <d v="2018-11-01T00:00:00"/>
    <d v="2018-11-01T00:00:00"/>
    <s v="北京切吧"/>
    <m/>
    <s v="3、55座大巴车费：1800元（含过路费以及停车费，从深圳南山西丽到星河时代营销中心，再到松山湖公园，来回）"/>
    <m/>
  </r>
  <r>
    <x v="426"/>
    <s v="严玲"/>
    <x v="426"/>
    <s v="035282"/>
    <m/>
    <m/>
    <m/>
    <m/>
    <m/>
    <m/>
    <m/>
    <n v="0.17"/>
    <s v="否"/>
    <s v="是"/>
    <n v="130000"/>
    <m/>
    <m/>
    <m/>
    <m/>
    <m/>
    <m/>
    <m/>
    <m/>
    <m/>
    <m/>
    <m/>
    <m/>
    <s v="广告营销服务成本"/>
    <s v="地产销售-华南"/>
    <m/>
    <n v="0.68650228807801617"/>
    <n v="129"/>
    <s v="线下活动（非地产）"/>
    <s v="会场搭建及服务"/>
    <m/>
    <n v="124000"/>
    <d v="2018-11-10T00:00:00"/>
    <d v="2018-11-10T00:00:00"/>
    <s v="深圳市思维发声文化传播有限公司"/>
    <m/>
    <s v="搭建"/>
    <n v="6000"/>
  </r>
  <r>
    <x v="427"/>
    <s v="严玲"/>
    <x v="427"/>
    <s v="035381"/>
    <m/>
    <m/>
    <m/>
    <m/>
    <m/>
    <m/>
    <m/>
    <n v="0.17"/>
    <s v="否"/>
    <s v="是"/>
    <n v="20438.5"/>
    <m/>
    <m/>
    <m/>
    <m/>
    <m/>
    <m/>
    <m/>
    <m/>
    <m/>
    <m/>
    <m/>
    <m/>
    <s v="广告营销服务成本"/>
    <s v="地产销售-华南"/>
    <m/>
    <n v="0.39772602133333335"/>
    <n v="59"/>
    <s v="商品采购"/>
    <s v="礼品"/>
    <s v="严选礼品"/>
    <n v="9370.9599999999991"/>
    <d v="2018-11-24T00:00:00"/>
    <d v="2018-11-24T00:00:00"/>
    <s v="严选凭票报销"/>
    <m/>
    <s v="严选商品"/>
    <n v="1353.1399999999994"/>
  </r>
  <r>
    <x v="427"/>
    <s v="严玲"/>
    <x v="427"/>
    <m/>
    <m/>
    <m/>
    <m/>
    <m/>
    <m/>
    <m/>
    <m/>
    <m/>
    <m/>
    <m/>
    <m/>
    <m/>
    <m/>
    <m/>
    <m/>
    <m/>
    <m/>
    <m/>
    <m/>
    <m/>
    <m/>
    <m/>
    <m/>
    <m/>
    <m/>
    <m/>
    <m/>
    <n v="126"/>
    <s v="线下活动（地产）"/>
    <s v="意向/渠道客户邀请"/>
    <s v="意向客户"/>
    <n v="1043.25"/>
    <d v="2018-11-24T00:00:00"/>
    <d v="2018-11-24T00:00:00"/>
    <s v="山西转型综改示范区学府园区云茂广告中心"/>
    <m/>
    <s v="出团方式：金融街融穗华府，自行前往_x000a_1、高意向客户邀约：15人×65元＝975元（配合看楼及现场严选活动）"/>
    <m/>
  </r>
  <r>
    <x v="427"/>
    <s v="严玲"/>
    <x v="427"/>
    <m/>
    <m/>
    <m/>
    <m/>
    <m/>
    <m/>
    <m/>
    <m/>
    <m/>
    <m/>
    <m/>
    <m/>
    <m/>
    <m/>
    <m/>
    <m/>
    <m/>
    <m/>
    <m/>
    <m/>
    <m/>
    <m/>
    <m/>
    <m/>
    <m/>
    <m/>
    <m/>
    <m/>
    <n v="99"/>
    <s v="线下活动（地产）"/>
    <s v="案场活动"/>
    <s v="咖啡品鉴"/>
    <n v="6000"/>
    <d v="2018-11-10T00:00:00"/>
    <d v="2018-11-10T00:00:00"/>
    <s v="广州百诺品牌策划有限公司"/>
    <m/>
    <s v="易碧辉 咖啡活动"/>
    <m/>
  </r>
  <r>
    <x v="427"/>
    <s v="严玲"/>
    <x v="427"/>
    <m/>
    <m/>
    <m/>
    <m/>
    <m/>
    <m/>
    <m/>
    <m/>
    <m/>
    <m/>
    <m/>
    <m/>
    <m/>
    <m/>
    <m/>
    <m/>
    <m/>
    <m/>
    <m/>
    <m/>
    <m/>
    <m/>
    <m/>
    <m/>
    <m/>
    <m/>
    <m/>
    <m/>
    <n v="126"/>
    <s v="线下活动（地产）"/>
    <s v="意向/渠道客户邀请"/>
    <s v="意向客户"/>
    <n v="1738.75"/>
    <d v="2018-11-10T00:00:00"/>
    <d v="2018-11-10T00:00:00"/>
    <s v="山西转型综改示范区学府园区云茂广告中心"/>
    <m/>
    <s v="出团方式：金融街融穗华府，自行前往_x000a_1、高意向客户邀约：25人×65元＝1625元（自行前往楼盘需参加当天咖啡分享活动）_x000a_小计：1625元，不含税"/>
    <m/>
  </r>
  <r>
    <x v="427"/>
    <s v="严玲"/>
    <x v="427"/>
    <m/>
    <m/>
    <m/>
    <m/>
    <m/>
    <m/>
    <m/>
    <m/>
    <m/>
    <m/>
    <m/>
    <m/>
    <m/>
    <m/>
    <m/>
    <m/>
    <m/>
    <m/>
    <m/>
    <m/>
    <m/>
    <m/>
    <m/>
    <m/>
    <m/>
    <m/>
    <m/>
    <m/>
    <n v="10"/>
    <s v="户外投放（地产）"/>
    <s v="LED投放"/>
    <m/>
    <n v="932.4"/>
    <d v="2018-11-10T00:00:00"/>
    <d v="2018-11-10T00:00:00"/>
    <s v="广州播了么传媒科技有限公司"/>
    <m/>
    <s v="外部投放"/>
    <m/>
  </r>
  <r>
    <x v="428"/>
    <s v="郭西哲"/>
    <x v="428"/>
    <s v="032524"/>
    <m/>
    <m/>
    <m/>
    <m/>
    <m/>
    <m/>
    <m/>
    <n v="0.19"/>
    <s v="否"/>
    <s v="是"/>
    <n v="23800"/>
    <m/>
    <m/>
    <m/>
    <m/>
    <m/>
    <m/>
    <m/>
    <m/>
    <m/>
    <m/>
    <m/>
    <m/>
    <s v="广告营销服务成本"/>
    <s v="地产销售-华北"/>
    <m/>
    <n v="0.34339624026696325"/>
    <n v="121"/>
    <s v="线下活动（地产）"/>
    <s v="看房团"/>
    <s v="大巴"/>
    <n v="3449.9999999999995"/>
    <d v="2018-06-24T00:00:00"/>
    <d v="2018-06-16T00:00:00"/>
    <s v="北京切吧"/>
    <m/>
    <m/>
    <n v="13007.5"/>
  </r>
  <r>
    <x v="428"/>
    <s v="郭西哲"/>
    <x v="428"/>
    <s v=""/>
    <m/>
    <m/>
    <m/>
    <m/>
    <m/>
    <m/>
    <m/>
    <m/>
    <m/>
    <m/>
    <m/>
    <m/>
    <m/>
    <m/>
    <m/>
    <m/>
    <m/>
    <m/>
    <m/>
    <m/>
    <m/>
    <m/>
    <m/>
    <m/>
    <m/>
    <m/>
    <m/>
    <n v="121"/>
    <s v="线下活动（地产）"/>
    <s v="看房团"/>
    <s v="大巴"/>
    <n v="1724.9999999999998"/>
    <d v="2018-05-26T00:00:00"/>
    <d v="2018-05-26T00:00:00"/>
    <s v="北京切吧"/>
    <m/>
    <m/>
    <m/>
  </r>
  <r>
    <x v="428"/>
    <s v="郭西哲"/>
    <x v="428"/>
    <s v=""/>
    <m/>
    <m/>
    <m/>
    <m/>
    <m/>
    <m/>
    <m/>
    <m/>
    <m/>
    <m/>
    <m/>
    <m/>
    <m/>
    <m/>
    <m/>
    <m/>
    <m/>
    <m/>
    <m/>
    <m/>
    <m/>
    <m/>
    <m/>
    <m/>
    <m/>
    <m/>
    <m/>
    <n v="125"/>
    <s v="线下活动（地产）"/>
    <s v="意向/渠道客户邀请"/>
    <s v="渠道客户"/>
    <n v="3745"/>
    <d v="2018-06-24T00:00:00"/>
    <d v="2018-06-16T00:00:00"/>
    <s v="山西转型综改示范区学府园区云茂广告中心"/>
    <m/>
    <m/>
    <m/>
  </r>
  <r>
    <x v="428"/>
    <s v="郭西哲"/>
    <x v="428"/>
    <s v=""/>
    <m/>
    <m/>
    <m/>
    <m/>
    <m/>
    <m/>
    <m/>
    <m/>
    <m/>
    <m/>
    <m/>
    <m/>
    <m/>
    <m/>
    <m/>
    <m/>
    <m/>
    <m/>
    <m/>
    <m/>
    <m/>
    <m/>
    <m/>
    <m/>
    <m/>
    <m/>
    <m/>
    <n v="126"/>
    <s v="线下活动（地产）"/>
    <s v="意向/渠道客户邀请"/>
    <s v="意向客户"/>
    <n v="1872.5"/>
    <d v="2018-05-26T00:00:00"/>
    <d v="2018-05-26T00:00:00"/>
    <s v="山西转型综改示范区学府园区云茂广告中心"/>
    <m/>
    <m/>
    <m/>
  </r>
  <r>
    <x v="429"/>
    <s v="严玲"/>
    <x v="429"/>
    <s v="035388"/>
    <m/>
    <m/>
    <m/>
    <m/>
    <m/>
    <m/>
    <m/>
    <n v="0.2"/>
    <s v="否"/>
    <s v="是"/>
    <n v="35438"/>
    <m/>
    <m/>
    <m/>
    <m/>
    <m/>
    <m/>
    <m/>
    <m/>
    <m/>
    <m/>
    <m/>
    <m/>
    <s v="广告营销服务成本"/>
    <s v="地产销售-华南"/>
    <m/>
    <n v="0.39635450133333339"/>
    <n v="98"/>
    <s v="线下活动（地产）"/>
    <s v="案场活动"/>
    <s v="精致生活体验系列"/>
    <n v="2862"/>
    <d v="2018-11-10T00:00:00"/>
    <d v="2018-11-10T00:00:00"/>
    <s v="北京切吧"/>
    <m/>
    <s v="曲奇DIY暖场活动2天"/>
    <n v="13645.349999999999"/>
  </r>
  <r>
    <x v="429"/>
    <s v="严玲"/>
    <x v="429"/>
    <m/>
    <m/>
    <m/>
    <m/>
    <m/>
    <m/>
    <m/>
    <m/>
    <m/>
    <m/>
    <m/>
    <m/>
    <m/>
    <m/>
    <m/>
    <m/>
    <m/>
    <m/>
    <m/>
    <m/>
    <m/>
    <m/>
    <m/>
    <m/>
    <m/>
    <m/>
    <m/>
    <m/>
    <n v="98"/>
    <s v="线下活动（地产）"/>
    <s v="案场活动"/>
    <s v="精致生活体验系列"/>
    <n v="2862"/>
    <d v="2018-11-10T00:00:00"/>
    <d v="2018-11-10T00:00:00"/>
    <s v="北京切吧"/>
    <m/>
    <s v="曲奇DIY暖场活动2天"/>
    <m/>
  </r>
  <r>
    <x v="429"/>
    <s v="严玲"/>
    <x v="429"/>
    <m/>
    <m/>
    <m/>
    <m/>
    <m/>
    <m/>
    <m/>
    <m/>
    <m/>
    <m/>
    <m/>
    <m/>
    <m/>
    <m/>
    <m/>
    <m/>
    <m/>
    <m/>
    <m/>
    <m/>
    <m/>
    <m/>
    <m/>
    <m/>
    <m/>
    <m/>
    <m/>
    <m/>
    <n v="121"/>
    <s v="线下活动（地产）"/>
    <s v="看房团"/>
    <s v="大巴"/>
    <n v="1535.2499999999998"/>
    <d v="2018-12-15T00:00:00"/>
    <d v="2018-12-15T00:00:00"/>
    <s v="北京切吧"/>
    <m/>
    <s v="1、大巴费用（含税费、水费、过路费等）：1335元"/>
    <m/>
  </r>
  <r>
    <x v="429"/>
    <s v="严玲"/>
    <x v="429"/>
    <m/>
    <m/>
    <m/>
    <m/>
    <m/>
    <m/>
    <m/>
    <m/>
    <m/>
    <m/>
    <m/>
    <m/>
    <m/>
    <m/>
    <m/>
    <m/>
    <m/>
    <m/>
    <m/>
    <m/>
    <m/>
    <m/>
    <m/>
    <m/>
    <m/>
    <m/>
    <m/>
    <m/>
    <n v="126"/>
    <s v="线下活动（地产）"/>
    <s v="意向/渠道客户邀请"/>
    <s v="意向客户"/>
    <n v="2086.5"/>
    <d v="2018-12-15T00:00:00"/>
    <d v="2018-12-15T00:00:00"/>
    <s v="山西转型综改示范区学府园区云茂广告中心"/>
    <m/>
    <s v="2、高意向客户邀约：30人*65元/人=1950元"/>
    <m/>
  </r>
  <r>
    <x v="429"/>
    <s v="严玲"/>
    <x v="429"/>
    <m/>
    <m/>
    <m/>
    <m/>
    <m/>
    <m/>
    <m/>
    <m/>
    <m/>
    <m/>
    <m/>
    <m/>
    <m/>
    <m/>
    <m/>
    <m/>
    <m/>
    <m/>
    <m/>
    <m/>
    <m/>
    <m/>
    <m/>
    <m/>
    <m/>
    <m/>
    <m/>
    <m/>
    <n v="121"/>
    <s v="线下活动（地产）"/>
    <s v="看房团"/>
    <s v="大巴"/>
    <n v="1489.2499999999998"/>
    <d v="2018-11-03T00:00:00"/>
    <d v="2018-11-03T00:00:00"/>
    <s v="北京切吧"/>
    <m/>
    <s v="1、大巴费用（含税费、水费、过路费等）：1295元"/>
    <m/>
  </r>
  <r>
    <x v="429"/>
    <s v="严玲"/>
    <x v="429"/>
    <m/>
    <m/>
    <m/>
    <m/>
    <m/>
    <m/>
    <m/>
    <m/>
    <m/>
    <m/>
    <m/>
    <m/>
    <m/>
    <m/>
    <m/>
    <m/>
    <m/>
    <m/>
    <m/>
    <m/>
    <m/>
    <m/>
    <m/>
    <m/>
    <m/>
    <m/>
    <m/>
    <m/>
    <n v="126"/>
    <s v="线下活动（地产）"/>
    <s v="意向/渠道客户邀请"/>
    <s v="意向客户"/>
    <n v="1391"/>
    <d v="2018-11-03T00:00:00"/>
    <d v="2018-11-03T00:00:00"/>
    <s v="山西转型综改示范区学府园区云茂广告中心"/>
    <m/>
    <s v="2、高意向客户邀约：26人*50元/人=1300元"/>
    <m/>
  </r>
  <r>
    <x v="429"/>
    <s v="严玲"/>
    <x v="429"/>
    <m/>
    <m/>
    <m/>
    <m/>
    <m/>
    <m/>
    <m/>
    <m/>
    <m/>
    <m/>
    <m/>
    <m/>
    <m/>
    <m/>
    <m/>
    <m/>
    <m/>
    <m/>
    <m/>
    <m/>
    <m/>
    <m/>
    <m/>
    <m/>
    <m/>
    <m/>
    <m/>
    <m/>
    <n v="121"/>
    <s v="线下活动（地产）"/>
    <s v="看房团"/>
    <s v="大巴"/>
    <n v="1460.5"/>
    <d v="2018-11-17T00:00:00"/>
    <d v="2018-11-17T00:00:00"/>
    <s v="北京切吧"/>
    <m/>
    <s v="1、大巴费用（含税费、水费、过路费等）：1270元"/>
    <m/>
  </r>
  <r>
    <x v="429"/>
    <s v="严玲"/>
    <x v="429"/>
    <m/>
    <m/>
    <m/>
    <m/>
    <m/>
    <m/>
    <m/>
    <m/>
    <m/>
    <m/>
    <m/>
    <m/>
    <m/>
    <m/>
    <m/>
    <m/>
    <m/>
    <m/>
    <m/>
    <m/>
    <m/>
    <m/>
    <m/>
    <m/>
    <m/>
    <m/>
    <m/>
    <m/>
    <n v="126"/>
    <s v="线下活动（地产）"/>
    <s v="意向/渠道客户邀请"/>
    <s v="意向客户"/>
    <n v="1605"/>
    <d v="2018-11-17T00:00:00"/>
    <d v="2018-11-17T00:00:00"/>
    <s v="山西转型综改示范区学府园区云茂广告中心"/>
    <m/>
    <s v="2、高意向客户邀约：30人*50元/人=1500元"/>
    <m/>
  </r>
  <r>
    <x v="429"/>
    <s v="严玲"/>
    <x v="429"/>
    <m/>
    <m/>
    <m/>
    <m/>
    <m/>
    <m/>
    <m/>
    <m/>
    <m/>
    <m/>
    <m/>
    <m/>
    <m/>
    <m/>
    <m/>
    <m/>
    <m/>
    <m/>
    <m/>
    <m/>
    <m/>
    <m/>
    <m/>
    <m/>
    <m/>
    <m/>
    <m/>
    <m/>
    <n v="121"/>
    <s v="线下活动（地产）"/>
    <s v="看房团"/>
    <s v="大巴"/>
    <n v="1546.7499999999998"/>
    <d v="2018-11-17T00:00:00"/>
    <d v="2018-11-17T00:00:00"/>
    <s v="北京切吧"/>
    <m/>
    <s v="1、大巴费用（含税费、水费、过路费等）：1345元"/>
    <m/>
  </r>
  <r>
    <x v="429"/>
    <s v="严玲"/>
    <x v="429"/>
    <m/>
    <m/>
    <m/>
    <m/>
    <m/>
    <m/>
    <m/>
    <m/>
    <m/>
    <m/>
    <m/>
    <m/>
    <m/>
    <m/>
    <m/>
    <m/>
    <m/>
    <m/>
    <m/>
    <m/>
    <m/>
    <m/>
    <m/>
    <m/>
    <m/>
    <m/>
    <m/>
    <m/>
    <n v="126"/>
    <s v="线下活动（地产）"/>
    <s v="意向/渠道客户邀请"/>
    <s v="意向客户"/>
    <n v="1605"/>
    <d v="2018-12-12T00:00:00"/>
    <d v="2018-12-12T00:00:00"/>
    <s v="山西转型综改示范区学府园区云茂广告中心"/>
    <m/>
    <s v="2、高意向客户邀约：30人*50元/人=1500元"/>
    <m/>
  </r>
  <r>
    <x v="429"/>
    <s v="严玲"/>
    <x v="429"/>
    <m/>
    <m/>
    <m/>
    <m/>
    <m/>
    <m/>
    <m/>
    <m/>
    <m/>
    <m/>
    <m/>
    <m/>
    <m/>
    <m/>
    <m/>
    <m/>
    <m/>
    <m/>
    <m/>
    <m/>
    <m/>
    <m/>
    <m/>
    <m/>
    <m/>
    <m/>
    <m/>
    <m/>
    <n v="110"/>
    <s v="线下活动（地产）"/>
    <s v="进驻餐点"/>
    <s v="下午茶"/>
    <n v="690"/>
    <d v="2018-12-12T00:00:00"/>
    <d v="2018-12-12T00:00:00"/>
    <s v="北京切吧"/>
    <m/>
    <s v="1、下午茶费用：600元"/>
    <m/>
  </r>
  <r>
    <x v="429"/>
    <s v="严玲"/>
    <x v="429"/>
    <m/>
    <m/>
    <m/>
    <m/>
    <m/>
    <m/>
    <m/>
    <m/>
    <m/>
    <m/>
    <m/>
    <m/>
    <m/>
    <m/>
    <m/>
    <m/>
    <m/>
    <m/>
    <m/>
    <m/>
    <m/>
    <m/>
    <m/>
    <m/>
    <m/>
    <m/>
    <m/>
    <m/>
    <n v="113"/>
    <s v="线下活动（地产）"/>
    <s v="进驻费"/>
    <s v="企业"/>
    <n v="214"/>
    <d v="2018-12-19T00:00:00"/>
    <d v="2018-12-19T00:00:00"/>
    <s v="山西转型综改示范区学府园区云茂广告中心"/>
    <m/>
    <s v="一：进驻中国电信建中路营业厅_x000a_1、企业进驻费：200元，不含税"/>
    <m/>
  </r>
  <r>
    <x v="429"/>
    <s v="严玲"/>
    <x v="429"/>
    <m/>
    <m/>
    <m/>
    <m/>
    <m/>
    <m/>
    <m/>
    <m/>
    <m/>
    <m/>
    <m/>
    <m/>
    <m/>
    <m/>
    <m/>
    <m/>
    <m/>
    <m/>
    <m/>
    <m/>
    <m/>
    <m/>
    <m/>
    <m/>
    <m/>
    <m/>
    <m/>
    <m/>
    <n v="110"/>
    <s v="线下活动（地产）"/>
    <s v="进驻餐点"/>
    <s v="下午茶"/>
    <n v="685.4"/>
    <d v="2018-12-19T00:00:00"/>
    <d v="2018-12-19T00:00:00"/>
    <s v="北京切吧"/>
    <m/>
    <s v="2、下午茶费用：596元，不含税"/>
    <m/>
  </r>
  <r>
    <x v="429"/>
    <s v="严玲"/>
    <x v="429"/>
    <m/>
    <m/>
    <m/>
    <m/>
    <m/>
    <m/>
    <m/>
    <m/>
    <m/>
    <m/>
    <m/>
    <m/>
    <m/>
    <m/>
    <m/>
    <m/>
    <m/>
    <m/>
    <m/>
    <m/>
    <m/>
    <m/>
    <m/>
    <m/>
    <m/>
    <m/>
    <m/>
    <m/>
    <n v="113"/>
    <s v="线下活动（地产）"/>
    <s v="进驻费"/>
    <s v="企业"/>
    <n v="1070"/>
    <d v="2018-10-31T00:00:00"/>
    <d v="2018-11-02T00:00:00"/>
    <s v="山西转型综改示范区学府园区云茂广告中心"/>
    <m/>
    <s v="一、进驻越秀区书画协会1、企业进驻费：1000元"/>
    <m/>
  </r>
  <r>
    <x v="429"/>
    <s v="严玲"/>
    <x v="429"/>
    <m/>
    <m/>
    <m/>
    <m/>
    <m/>
    <m/>
    <m/>
    <m/>
    <m/>
    <m/>
    <m/>
    <m/>
    <m/>
    <m/>
    <m/>
    <m/>
    <m/>
    <m/>
    <m/>
    <m/>
    <m/>
    <m/>
    <m/>
    <m/>
    <m/>
    <m/>
    <m/>
    <m/>
    <n v="110"/>
    <s v="线下活动（地产）"/>
    <s v="进驻餐点"/>
    <s v="下午茶"/>
    <n v="690"/>
    <d v="2018-10-31T00:00:00"/>
    <d v="2018-11-02T00:00:00"/>
    <s v="北京切吧"/>
    <m/>
    <s v="2、下午茶费用：600元"/>
    <m/>
  </r>
  <r>
    <x v="430"/>
    <s v="严玲"/>
    <x v="430"/>
    <s v="034590"/>
    <m/>
    <m/>
    <m/>
    <m/>
    <m/>
    <m/>
    <m/>
    <n v="0.17"/>
    <s v="否"/>
    <s v="是"/>
    <n v="7468"/>
    <m/>
    <m/>
    <m/>
    <m/>
    <m/>
    <m/>
    <m/>
    <m/>
    <m/>
    <m/>
    <m/>
    <m/>
    <s v="广告营销服务成本"/>
    <s v="地产销售-华南"/>
    <m/>
    <n v="0.30580479999999999"/>
    <n v="113"/>
    <s v="线下活动（地产）"/>
    <s v="进驻费"/>
    <s v="企业"/>
    <n v="856"/>
    <d v="2018-10-31T00:00:00"/>
    <d v="2018-11-02T00:00:00"/>
    <s v="山西转型综改示范区学府园区云茂广告中心"/>
    <m/>
    <s v="进驻创境汇盈科智谷创意园共3天，规模1000人。（进驻盈科智谷企业员工活动解忧易站，针对的是该园区20多栋写字楼企业员工。）"/>
    <n v="214"/>
  </r>
  <r>
    <x v="430"/>
    <s v="严玲"/>
    <x v="430"/>
    <m/>
    <m/>
    <m/>
    <m/>
    <m/>
    <m/>
    <m/>
    <m/>
    <m/>
    <m/>
    <m/>
    <m/>
    <m/>
    <m/>
    <m/>
    <m/>
    <m/>
    <m/>
    <m/>
    <m/>
    <m/>
    <m/>
    <m/>
    <m/>
    <m/>
    <m/>
    <m/>
    <m/>
    <n v="113"/>
    <s v="线下活动（地产）"/>
    <s v="进驻费"/>
    <s v="企业"/>
    <n v="856"/>
    <d v="2018-11-01T00:00:00"/>
    <d v="2018-11-01T00:00:00"/>
    <s v="山西转型综改示范区学府园区云茂广告中心"/>
    <m/>
    <s v="进驻创境汇盈科智谷创意园共3天，规模1000人。（进驻盈科智谷企业员工活动解忧易站，针对的是该园区20多栋写字楼企业员工。）"/>
    <m/>
  </r>
  <r>
    <x v="430"/>
    <s v="严玲"/>
    <x v="430"/>
    <m/>
    <m/>
    <m/>
    <m/>
    <m/>
    <m/>
    <m/>
    <m/>
    <m/>
    <m/>
    <m/>
    <m/>
    <m/>
    <m/>
    <m/>
    <m/>
    <m/>
    <m/>
    <m/>
    <m/>
    <m/>
    <m/>
    <m/>
    <m/>
    <m/>
    <m/>
    <m/>
    <m/>
    <n v="113"/>
    <s v="线下活动（地产）"/>
    <s v="进驻费"/>
    <s v="企业"/>
    <n v="856"/>
    <d v="2018-11-01T00:00:00"/>
    <d v="2018-11-01T00:00:00"/>
    <s v="山西转型综改示范区学府园区云茂广告中心"/>
    <m/>
    <s v="进驻创境汇盈科智谷创意园共3天，规模1000人。（进驻盈科智谷企业员工活动解忧易站，针对的是该园区20多栋写字楼企业员工。）"/>
    <m/>
  </r>
  <r>
    <x v="430"/>
    <s v="严玲"/>
    <x v="430"/>
    <m/>
    <m/>
    <m/>
    <m/>
    <m/>
    <m/>
    <m/>
    <m/>
    <m/>
    <m/>
    <m/>
    <m/>
    <m/>
    <m/>
    <m/>
    <m/>
    <m/>
    <m/>
    <m/>
    <m/>
    <m/>
    <m/>
    <m/>
    <m/>
    <m/>
    <m/>
    <m/>
    <m/>
    <n v="113"/>
    <s v="线下活动（地产）"/>
    <s v="进驻费"/>
    <s v="企业"/>
    <n v="1070"/>
    <d v="2018-11-08T00:00:00"/>
    <d v="2018-11-08T00:00:00"/>
    <s v="山西转型综改示范区学府园区云茂广告中心"/>
    <m/>
    <s v="1、渠道费：1000元"/>
    <m/>
  </r>
  <r>
    <x v="430"/>
    <s v="严玲"/>
    <x v="430"/>
    <m/>
    <m/>
    <m/>
    <m/>
    <m/>
    <m/>
    <m/>
    <m/>
    <m/>
    <m/>
    <m/>
    <m/>
    <m/>
    <m/>
    <m/>
    <m/>
    <m/>
    <m/>
    <m/>
    <m/>
    <m/>
    <m/>
    <m/>
    <m/>
    <m/>
    <m/>
    <m/>
    <m/>
    <n v="110"/>
    <s v="线下活动（地产）"/>
    <s v="进驻餐点"/>
    <s v="下午茶"/>
    <n v="1380"/>
    <d v="2018-11-08T00:00:00"/>
    <d v="2018-11-08T00:00:00"/>
    <s v="北京切吧"/>
    <m/>
    <s v="2、下午茶：1200元"/>
    <m/>
  </r>
  <r>
    <x v="430"/>
    <s v="严玲"/>
    <x v="430"/>
    <m/>
    <m/>
    <m/>
    <m/>
    <m/>
    <m/>
    <m/>
    <m/>
    <m/>
    <m/>
    <m/>
    <m/>
    <m/>
    <m/>
    <m/>
    <m/>
    <m/>
    <m/>
    <m/>
    <m/>
    <m/>
    <m/>
    <m/>
    <m/>
    <m/>
    <m/>
    <m/>
    <m/>
    <n v="110"/>
    <s v="线下活动（地产）"/>
    <s v="进驻餐点"/>
    <s v="下午茶"/>
    <n v="1380"/>
    <d v="2018-10-31T00:00:00"/>
    <d v="2018-11-02T00:00:00"/>
    <s v="北京切吧"/>
    <m/>
    <s v="2、下午茶：1200元"/>
    <m/>
  </r>
  <r>
    <x v="430"/>
    <s v="严玲"/>
    <x v="430"/>
    <m/>
    <m/>
    <m/>
    <m/>
    <m/>
    <m/>
    <m/>
    <m/>
    <m/>
    <m/>
    <m/>
    <m/>
    <m/>
    <m/>
    <m/>
    <m/>
    <m/>
    <m/>
    <m/>
    <m/>
    <m/>
    <m/>
    <m/>
    <m/>
    <m/>
    <m/>
    <m/>
    <m/>
    <n v="113"/>
    <s v="线下活动（地产）"/>
    <s v="进驻费"/>
    <s v="企业"/>
    <n v="856"/>
    <d v="2018-10-31T00:00:00"/>
    <d v="2018-11-02T00:00:00"/>
    <s v="山西转型综改示范区学府园区云茂广告中心"/>
    <m/>
    <s v="进驻企业：欢雀小保&amp;沃德人力资源，公司规模100人以上_x000a_1、渠道费：800元"/>
    <m/>
  </r>
  <r>
    <x v="431"/>
    <s v="严玲"/>
    <x v="431"/>
    <s v="034876"/>
    <m/>
    <m/>
    <m/>
    <m/>
    <m/>
    <m/>
    <m/>
    <n v="0.17"/>
    <s v="否"/>
    <s v="是"/>
    <n v="10726"/>
    <m/>
    <m/>
    <m/>
    <m/>
    <m/>
    <m/>
    <m/>
    <m/>
    <m/>
    <m/>
    <m/>
    <m/>
    <s v="广告营销服务成本"/>
    <s v="地产销售-华南"/>
    <m/>
    <n v="0.35112870400000001"/>
    <n v="113"/>
    <s v="线下活动（地产）"/>
    <s v="进驻费"/>
    <s v="企业"/>
    <n v="856"/>
    <d v="2018-10-31T00:00:00"/>
    <d v="2018-11-02T00:00:00"/>
    <s v="山西转型综改示范区学府园区云茂广告中心"/>
    <m/>
    <s v="一、进驻盈科智谷3天，规模1000人。（进驻盈科智谷企业员工活动解忧易站，针对的是该园区20多栋写字楼企业员工,如雅丽洁等知名企业）"/>
    <n v="2713.7000000000007"/>
  </r>
  <r>
    <x v="431"/>
    <s v="严玲"/>
    <x v="431"/>
    <m/>
    <m/>
    <m/>
    <m/>
    <m/>
    <m/>
    <m/>
    <m/>
    <m/>
    <m/>
    <m/>
    <m/>
    <m/>
    <m/>
    <m/>
    <m/>
    <m/>
    <m/>
    <m/>
    <m/>
    <m/>
    <m/>
    <m/>
    <m/>
    <m/>
    <m/>
    <m/>
    <m/>
    <n v="113"/>
    <s v="线下活动（地产）"/>
    <s v="进驻费"/>
    <s v="企业"/>
    <n v="856"/>
    <d v="2018-11-18T00:00:00"/>
    <d v="2018-11-18T00:00:00"/>
    <s v="山西转型综改示范区学府园区云茂广告中心"/>
    <m/>
    <s v="一、进驻盈科智谷3天，规模1000人。（进驻盈科智谷企业员工活动解忧易站，针对的是该园区20多栋写字楼企业员工,如雅丽洁等知名企业）"/>
    <m/>
  </r>
  <r>
    <x v="431"/>
    <s v="严玲"/>
    <x v="431"/>
    <m/>
    <m/>
    <m/>
    <m/>
    <m/>
    <m/>
    <m/>
    <m/>
    <m/>
    <m/>
    <m/>
    <m/>
    <m/>
    <m/>
    <m/>
    <m/>
    <m/>
    <m/>
    <m/>
    <m/>
    <m/>
    <m/>
    <m/>
    <m/>
    <m/>
    <m/>
    <m/>
    <m/>
    <n v="113"/>
    <s v="线下活动（地产）"/>
    <s v="进驻费"/>
    <s v="企业"/>
    <n v="856"/>
    <d v="2018-11-18T00:00:00"/>
    <d v="2018-11-18T00:00:00"/>
    <s v="山西转型综改示范区学府园区云茂广告中心"/>
    <m/>
    <s v="一、进驻盈科智谷3天，规模1000人。（进驻盈科智谷企业员工活动解忧易站，针对的是该园区20多栋写字楼企业员工,如雅丽洁等知名企业）"/>
    <m/>
  </r>
  <r>
    <x v="431"/>
    <s v="严玲"/>
    <x v="431"/>
    <m/>
    <m/>
    <m/>
    <m/>
    <m/>
    <m/>
    <m/>
    <m/>
    <m/>
    <m/>
    <m/>
    <m/>
    <m/>
    <m/>
    <m/>
    <m/>
    <m/>
    <m/>
    <m/>
    <m/>
    <m/>
    <m/>
    <m/>
    <m/>
    <m/>
    <m/>
    <m/>
    <m/>
    <n v="121"/>
    <s v="线下活动（地产）"/>
    <s v="看房团"/>
    <s v="大巴"/>
    <n v="1277.6499999999999"/>
    <d v="2018-11-24T00:00:00"/>
    <d v="2018-11-24T00:00:00"/>
    <s v="北京切吧"/>
    <m/>
    <s v="1、大巴费用（含税费、水费、过路费等）：1111元"/>
    <m/>
  </r>
  <r>
    <x v="431"/>
    <s v="严玲"/>
    <x v="431"/>
    <m/>
    <m/>
    <m/>
    <m/>
    <m/>
    <m/>
    <m/>
    <m/>
    <m/>
    <m/>
    <m/>
    <m/>
    <m/>
    <m/>
    <m/>
    <m/>
    <m/>
    <m/>
    <m/>
    <m/>
    <m/>
    <m/>
    <m/>
    <m/>
    <m/>
    <m/>
    <m/>
    <m/>
    <n v="126"/>
    <s v="线下活动（地产）"/>
    <s v="意向/渠道客户邀请"/>
    <s v="意向客户"/>
    <n v="1712"/>
    <d v="2018-11-24T00:00:00"/>
    <d v="2018-11-24T00:00:00"/>
    <s v="山西转型综改示范区学府园区云茂广告中心"/>
    <m/>
    <s v="2、高意向客户邀约：32人*50元/人=1600元"/>
    <m/>
  </r>
  <r>
    <x v="431"/>
    <s v="严玲"/>
    <x v="431"/>
    <m/>
    <m/>
    <m/>
    <m/>
    <m/>
    <m/>
    <m/>
    <m/>
    <m/>
    <m/>
    <m/>
    <m/>
    <m/>
    <m/>
    <m/>
    <m/>
    <m/>
    <m/>
    <m/>
    <m/>
    <m/>
    <m/>
    <m/>
    <m/>
    <m/>
    <m/>
    <m/>
    <m/>
    <n v="121"/>
    <s v="线下活动（地产）"/>
    <s v="看房团"/>
    <s v="大巴"/>
    <n v="1277.6499999999999"/>
    <d v="2018-12-20T00:00:00"/>
    <d v="2018-12-20T00:00:00"/>
    <s v="北京切吧"/>
    <m/>
    <s v="1、大巴费用（含税费、水费、过路费等）：1111元"/>
    <m/>
  </r>
  <r>
    <x v="431"/>
    <s v="严玲"/>
    <x v="431"/>
    <m/>
    <m/>
    <m/>
    <m/>
    <m/>
    <m/>
    <m/>
    <m/>
    <m/>
    <m/>
    <m/>
    <m/>
    <m/>
    <m/>
    <m/>
    <m/>
    <m/>
    <m/>
    <m/>
    <m/>
    <m/>
    <m/>
    <m/>
    <m/>
    <m/>
    <m/>
    <m/>
    <m/>
    <n v="126"/>
    <s v="线下活动（地产）"/>
    <s v="意向/渠道客户邀请"/>
    <s v="意向客户"/>
    <n v="1177"/>
    <d v="2018-12-20T00:00:00"/>
    <d v="2018-12-20T00:00:00"/>
    <s v="山西转型综改示范区学府园区云茂广告中心"/>
    <m/>
    <s v="2、高意向客户邀约：22人*50元/人=1100元"/>
    <m/>
  </r>
  <r>
    <x v="432"/>
    <s v="严玲"/>
    <x v="432"/>
    <s v="035156"/>
    <m/>
    <m/>
    <m/>
    <m/>
    <m/>
    <m/>
    <m/>
    <n v="0.2"/>
    <s v="否"/>
    <s v="是"/>
    <n v="9990"/>
    <m/>
    <m/>
    <m/>
    <m/>
    <m/>
    <m/>
    <m/>
    <m/>
    <m/>
    <m/>
    <m/>
    <m/>
    <s v="广告营销服务成本"/>
    <s v="地产销售-华南"/>
    <m/>
    <n v="0.39828028487179484"/>
    <n v="77"/>
    <s v="线上传播（地产）"/>
    <s v="其他"/>
    <m/>
    <n v="3500"/>
    <d v="2018-11-02T00:00:00"/>
    <d v="2018-11-02T00:00:00"/>
    <s v="北京切吧"/>
    <m/>
    <s v="1、【广州热点】 头条转发  3500元"/>
    <n v="214"/>
  </r>
  <r>
    <x v="432"/>
    <s v="严玲"/>
    <x v="432"/>
    <m/>
    <m/>
    <m/>
    <m/>
    <m/>
    <m/>
    <m/>
    <m/>
    <m/>
    <m/>
    <m/>
    <m/>
    <m/>
    <m/>
    <m/>
    <m/>
    <m/>
    <m/>
    <m/>
    <m/>
    <m/>
    <m/>
    <m/>
    <m/>
    <m/>
    <m/>
    <m/>
    <m/>
    <n v="77"/>
    <s v="线上传播（地产）"/>
    <s v="其他"/>
    <m/>
    <n v="4500"/>
    <d v="2018-11-02T00:00:00"/>
    <d v="2018-11-02T00:00:00"/>
    <s v="北京切吧"/>
    <m/>
    <s v="2、【最广州】 头条转发  4500元"/>
    <m/>
  </r>
  <r>
    <x v="432"/>
    <s v="严玲"/>
    <x v="432"/>
    <m/>
    <m/>
    <m/>
    <m/>
    <m/>
    <m/>
    <m/>
    <m/>
    <m/>
    <m/>
    <m/>
    <m/>
    <m/>
    <m/>
    <m/>
    <m/>
    <m/>
    <m/>
    <m/>
    <m/>
    <m/>
    <m/>
    <m/>
    <m/>
    <m/>
    <m/>
    <m/>
    <m/>
    <n v="113"/>
    <s v="线下活动（地产）"/>
    <s v="进驻费"/>
    <s v="企业"/>
    <n v="856"/>
    <d v="2018-11-10T00:00:00"/>
    <d v="2018-11-10T00:00:00"/>
    <s v="山西转型综改示范区学府园区云茂广告中心"/>
    <m/>
    <s v="一、进驻盈科智谷1天，规模1000人（进驻盈科智谷企业员工活动解忧易站，针对的是该园区20多栋写字楼企业员工，如雅丽洁等知名企业）_x000a__x000a_1、进驻渠道费：800元"/>
    <m/>
  </r>
  <r>
    <x v="432"/>
    <s v="严玲"/>
    <x v="432"/>
    <m/>
    <m/>
    <m/>
    <m/>
    <m/>
    <m/>
    <m/>
    <m/>
    <m/>
    <m/>
    <m/>
    <m/>
    <m/>
    <m/>
    <m/>
    <m/>
    <m/>
    <m/>
    <m/>
    <m/>
    <m/>
    <m/>
    <m/>
    <m/>
    <m/>
    <m/>
    <m/>
    <m/>
    <n v="110"/>
    <s v="线下活动（地产）"/>
    <s v="进驻餐点"/>
    <s v="下午茶"/>
    <n v="919.99999999999989"/>
    <d v="2018-11-01T00:00:00"/>
    <d v="2018-11-01T00:00:00"/>
    <s v="北京切吧"/>
    <m/>
    <s v="2、下午茶费用：800元"/>
    <m/>
  </r>
  <r>
    <x v="433"/>
    <s v="严玲"/>
    <x v="433"/>
    <s v="035489"/>
    <m/>
    <m/>
    <m/>
    <m/>
    <m/>
    <m/>
    <m/>
    <n v="0.2"/>
    <s v="否"/>
    <s v="是"/>
    <n v="16565"/>
    <m/>
    <m/>
    <m/>
    <m/>
    <m/>
    <m/>
    <m/>
    <m/>
    <m/>
    <m/>
    <m/>
    <m/>
    <s v="广告营销服务成本"/>
    <s v="地产销售-华南"/>
    <m/>
    <n v="0.39428725600000003"/>
    <n v="102"/>
    <s v="线下活动（地产）"/>
    <s v="案场活动"/>
    <s v="其他"/>
    <n v="9460"/>
    <d v="2018-11-11T00:00:00"/>
    <d v="2018-11-11T00:00:00"/>
    <s v="广州迪派文化传播有限公司"/>
    <m/>
    <s v="布场"/>
    <n v="249.67000000000007"/>
  </r>
  <r>
    <x v="433"/>
    <s v="严玲"/>
    <x v="433"/>
    <m/>
    <m/>
    <m/>
    <m/>
    <m/>
    <m/>
    <m/>
    <m/>
    <m/>
    <m/>
    <m/>
    <m/>
    <m/>
    <m/>
    <m/>
    <m/>
    <m/>
    <m/>
    <m/>
    <m/>
    <m/>
    <m/>
    <m/>
    <m/>
    <m/>
    <m/>
    <m/>
    <m/>
    <n v="59"/>
    <s v="商品采购"/>
    <s v="礼品"/>
    <s v="严选礼品"/>
    <n v="3889.48"/>
    <d v="2018-11-11T00:00:00"/>
    <d v="2018-11-11T00:00:00"/>
    <s v="严选凭票报销"/>
    <m/>
    <s v="严选内采"/>
    <m/>
  </r>
  <r>
    <x v="433"/>
    <s v="严玲"/>
    <x v="433"/>
    <m/>
    <m/>
    <m/>
    <m/>
    <m/>
    <m/>
    <m/>
    <m/>
    <m/>
    <m/>
    <m/>
    <m/>
    <m/>
    <m/>
    <m/>
    <m/>
    <m/>
    <m/>
    <m/>
    <m/>
    <m/>
    <m/>
    <m/>
    <m/>
    <m/>
    <m/>
    <m/>
    <m/>
    <n v="121"/>
    <s v="线下活动（地产）"/>
    <s v="看房团"/>
    <s v="大巴"/>
    <n v="1366.1999999999998"/>
    <d v="2018-11-10T00:00:00"/>
    <d v="2018-11-10T00:00:00"/>
    <s v="北京切吧"/>
    <m/>
    <s v="1、大巴费用（含税费、水费、过路费等）：1188元"/>
    <m/>
  </r>
  <r>
    <x v="433"/>
    <s v="严玲"/>
    <x v="433"/>
    <m/>
    <m/>
    <m/>
    <m/>
    <m/>
    <m/>
    <m/>
    <m/>
    <m/>
    <m/>
    <m/>
    <m/>
    <m/>
    <m/>
    <m/>
    <m/>
    <m/>
    <m/>
    <m/>
    <m/>
    <m/>
    <m/>
    <m/>
    <m/>
    <m/>
    <m/>
    <m/>
    <m/>
    <n v="126"/>
    <s v="线下活动（地产）"/>
    <s v="意向/渠道客户邀请"/>
    <s v="意向客户"/>
    <n v="1599.65"/>
    <d v="2018-11-10T00:00:00"/>
    <d v="2018-11-10T00:00:00"/>
    <s v="山西转型综改示范区学府园区云茂广告中心"/>
    <m/>
    <s v="2、高意向客户邀约：23人*65元/人=1495元"/>
    <m/>
  </r>
  <r>
    <x v="434"/>
    <s v="严玲"/>
    <x v="434"/>
    <s v="035365"/>
    <m/>
    <m/>
    <m/>
    <m/>
    <m/>
    <m/>
    <m/>
    <n v="0.2"/>
    <s v="否"/>
    <s v="是"/>
    <n v="14111"/>
    <m/>
    <m/>
    <m/>
    <m/>
    <m/>
    <m/>
    <m/>
    <m/>
    <m/>
    <m/>
    <m/>
    <m/>
    <s v="广告营销服务成本"/>
    <s v="地产销售-华南"/>
    <m/>
    <n v="0.39528375013953493"/>
    <n v="99"/>
    <s v="线下活动（地产）"/>
    <s v="案场活动"/>
    <s v="咖啡品鉴"/>
    <n v="4800"/>
    <d v="2018-11-10T00:00:00"/>
    <d v="2018-11-10T00:00:00"/>
    <s v="广州百诺品牌策划有限公司"/>
    <m/>
    <s v="咖啡活动"/>
    <n v="3458.2999999999993"/>
  </r>
  <r>
    <x v="434"/>
    <s v="严玲"/>
    <x v="434"/>
    <m/>
    <m/>
    <m/>
    <m/>
    <m/>
    <m/>
    <m/>
    <m/>
    <m/>
    <m/>
    <m/>
    <m/>
    <m/>
    <m/>
    <m/>
    <m/>
    <m/>
    <m/>
    <m/>
    <m/>
    <m/>
    <m/>
    <m/>
    <m/>
    <m/>
    <m/>
    <m/>
    <m/>
    <n v="121"/>
    <s v="线下活动（地产）"/>
    <s v="看房团"/>
    <s v="大巴"/>
    <n v="1321.35"/>
    <d v="2018-11-24T00:00:00"/>
    <d v="2018-11-24T00:00:00"/>
    <s v="北京切吧"/>
    <m/>
    <s v="1、大巴费用（含税费、水费、过路费等）：1149元"/>
    <m/>
  </r>
  <r>
    <x v="434"/>
    <s v="严玲"/>
    <x v="434"/>
    <m/>
    <m/>
    <m/>
    <m/>
    <m/>
    <m/>
    <m/>
    <m/>
    <m/>
    <m/>
    <m/>
    <m/>
    <m/>
    <m/>
    <m/>
    <m/>
    <m/>
    <m/>
    <m/>
    <m/>
    <m/>
    <m/>
    <m/>
    <m/>
    <m/>
    <m/>
    <m/>
    <m/>
    <n v="126"/>
    <s v="线下活动（地产）"/>
    <s v="意向/渠道客户邀请"/>
    <s v="意向客户"/>
    <n v="1605"/>
    <d v="2018-11-24T00:00:00"/>
    <d v="2018-11-24T00:00:00"/>
    <s v="山西转型综改示范区学府园区云茂广告中心"/>
    <m/>
    <s v="2、高意向客户邀约：30人*50元/人＝1500元"/>
    <m/>
  </r>
  <r>
    <x v="434"/>
    <s v="严玲"/>
    <x v="434"/>
    <m/>
    <m/>
    <m/>
    <m/>
    <m/>
    <m/>
    <m/>
    <m/>
    <m/>
    <m/>
    <m/>
    <m/>
    <m/>
    <m/>
    <m/>
    <m/>
    <m/>
    <m/>
    <m/>
    <m/>
    <m/>
    <m/>
    <m/>
    <m/>
    <m/>
    <m/>
    <m/>
    <m/>
    <n v="121"/>
    <s v="线下活动（地产）"/>
    <s v="看房团"/>
    <s v="大巴"/>
    <n v="1321.35"/>
    <d v="2018-11-03T00:00:00"/>
    <d v="2018-11-03T00:00:00"/>
    <s v="北京切吧"/>
    <m/>
    <s v="1、大巴费用（含税费、水费、过路费等）：1149元"/>
    <m/>
  </r>
  <r>
    <x v="434"/>
    <s v="严玲"/>
    <x v="434"/>
    <m/>
    <m/>
    <m/>
    <m/>
    <m/>
    <m/>
    <m/>
    <m/>
    <m/>
    <m/>
    <m/>
    <m/>
    <m/>
    <m/>
    <m/>
    <m/>
    <m/>
    <m/>
    <m/>
    <m/>
    <m/>
    <m/>
    <m/>
    <m/>
    <m/>
    <m/>
    <m/>
    <m/>
    <n v="126"/>
    <s v="线下活动（地产）"/>
    <s v="意向/渠道客户邀请"/>
    <s v="意向客户"/>
    <n v="1605"/>
    <d v="2018-11-03T00:00:00"/>
    <d v="2018-11-03T00:00:00"/>
    <s v="山西转型综改示范区学府园区云茂广告中心"/>
    <m/>
    <s v="2、高意向客户邀约：30人*50元/人=1500元"/>
    <m/>
  </r>
  <r>
    <x v="435"/>
    <s v="严玲"/>
    <x v="435"/>
    <s v="035279"/>
    <m/>
    <m/>
    <m/>
    <m/>
    <m/>
    <m/>
    <m/>
    <n v="0.12"/>
    <s v="否"/>
    <s v="是"/>
    <n v="7850"/>
    <m/>
    <m/>
    <m/>
    <m/>
    <m/>
    <m/>
    <m/>
    <m/>
    <m/>
    <m/>
    <m/>
    <m/>
    <s v="广告营销服务成本"/>
    <s v="地产销售-华南"/>
    <m/>
    <n v="0.28549767120000002"/>
    <n v="121"/>
    <s v="线下活动（地产）"/>
    <s v="看房团"/>
    <s v="大巴"/>
    <n v="1286.8499999999999"/>
    <d v="2018-11-10T00:00:00"/>
    <d v="2018-11-10T00:00:00"/>
    <s v="北京切吧"/>
    <m/>
    <s v="1、33座大巴车费：1119元（含税，从潭村地铁站D出口到项目）"/>
    <n v="545.15000000000055"/>
  </r>
  <r>
    <x v="435"/>
    <s v="严玲"/>
    <x v="435"/>
    <m/>
    <m/>
    <m/>
    <m/>
    <m/>
    <m/>
    <m/>
    <m/>
    <m/>
    <m/>
    <m/>
    <m/>
    <m/>
    <m/>
    <m/>
    <m/>
    <m/>
    <m/>
    <m/>
    <m/>
    <m/>
    <m/>
    <m/>
    <m/>
    <m/>
    <m/>
    <m/>
    <m/>
    <n v="126"/>
    <s v="线下活动（地产）"/>
    <s v="意向/渠道客户邀请"/>
    <s v="意向客户"/>
    <n v="1498"/>
    <d v="2018-11-10T00:00:00"/>
    <d v="2018-11-10T00:00:00"/>
    <s v="山西转型综改示范区学府园区云茂广告中心"/>
    <m/>
    <s v="2、意向客户邀约费用：1400元（28人）"/>
    <m/>
  </r>
  <r>
    <x v="435"/>
    <s v="严玲"/>
    <x v="435"/>
    <m/>
    <m/>
    <m/>
    <m/>
    <m/>
    <m/>
    <m/>
    <m/>
    <m/>
    <m/>
    <m/>
    <m/>
    <m/>
    <m/>
    <m/>
    <m/>
    <m/>
    <m/>
    <m/>
    <m/>
    <m/>
    <m/>
    <m/>
    <m/>
    <m/>
    <m/>
    <m/>
    <m/>
    <n v="110"/>
    <s v="线下活动（地产）"/>
    <s v="进驻餐点"/>
    <s v="下午茶"/>
    <n v="1724.9999999999998"/>
    <d v="2018-11-24T00:00:00"/>
    <d v="2018-11-24T00:00:00"/>
    <s v="北京切吧"/>
    <m/>
    <s v="下午茶费：1500元"/>
    <m/>
  </r>
  <r>
    <x v="435"/>
    <s v="严玲"/>
    <x v="435"/>
    <m/>
    <m/>
    <m/>
    <m/>
    <m/>
    <m/>
    <m/>
    <m/>
    <m/>
    <m/>
    <m/>
    <m/>
    <m/>
    <m/>
    <m/>
    <m/>
    <m/>
    <m/>
    <m/>
    <m/>
    <m/>
    <m/>
    <m/>
    <m/>
    <m/>
    <m/>
    <m/>
    <m/>
    <n v="113"/>
    <s v="线下活动（地产）"/>
    <s v="进驻费"/>
    <s v="企业"/>
    <n v="535"/>
    <d v="2018-11-24T00:00:00"/>
    <d v="2018-11-24T00:00:00"/>
    <s v="山西转型综改示范区学府园区云茂广告中心"/>
    <m/>
    <s v="进驻：三水太平人寿_x000a_渠道费：500元"/>
    <m/>
  </r>
  <r>
    <x v="435"/>
    <s v="严玲"/>
    <x v="435"/>
    <m/>
    <m/>
    <m/>
    <m/>
    <m/>
    <m/>
    <m/>
    <m/>
    <m/>
    <m/>
    <m/>
    <m/>
    <m/>
    <m/>
    <m/>
    <m/>
    <m/>
    <m/>
    <m/>
    <m/>
    <m/>
    <m/>
    <m/>
    <m/>
    <m/>
    <m/>
    <m/>
    <m/>
    <n v="110"/>
    <s v="线下活动（地产）"/>
    <s v="进驻餐点"/>
    <s v="下午茶"/>
    <n v="1724.9999999999998"/>
    <d v="2018-11-13T00:00:00"/>
    <d v="2018-11-13T00:00:00"/>
    <s v="北京切吧"/>
    <m/>
    <s v="下午茶费：1500元"/>
    <m/>
  </r>
  <r>
    <x v="435"/>
    <s v="严玲"/>
    <x v="435"/>
    <m/>
    <m/>
    <m/>
    <m/>
    <m/>
    <m/>
    <m/>
    <m/>
    <m/>
    <m/>
    <m/>
    <m/>
    <m/>
    <m/>
    <m/>
    <m/>
    <m/>
    <m/>
    <m/>
    <m/>
    <m/>
    <m/>
    <m/>
    <m/>
    <m/>
    <m/>
    <m/>
    <m/>
    <n v="125"/>
    <s v="线下活动（地产）"/>
    <s v="意向/渠道客户邀请"/>
    <s v="渠道客户"/>
    <n v="535"/>
    <d v="2018-12-08T00:00:00"/>
    <d v="2018-12-08T00:00:00"/>
    <s v="山西转型综改示范区学府园区云茂广告中心"/>
    <m/>
    <s v="渠道费：500元"/>
    <m/>
  </r>
  <r>
    <x v="436"/>
    <s v="严玲"/>
    <x v="436"/>
    <s v="035544"/>
    <m/>
    <m/>
    <m/>
    <m/>
    <m/>
    <m/>
    <m/>
    <n v="0.17"/>
    <s v="否"/>
    <s v="是"/>
    <n v="10400"/>
    <m/>
    <m/>
    <m/>
    <m/>
    <m/>
    <m/>
    <m/>
    <m/>
    <m/>
    <m/>
    <m/>
    <m/>
    <s v="广告营销服务成本"/>
    <s v="地产销售-华南"/>
    <m/>
    <n v="0.36129304400000006"/>
    <n v="85"/>
    <s v="线上素材制作"/>
    <s v="视频拍摄"/>
    <s v="公司"/>
    <n v="7300"/>
    <d v="2018-11-13T00:00:00"/>
    <d v="2018-11-13T00:00:00"/>
    <s v="北京切吧"/>
    <m/>
    <s v="拍摄"/>
    <n v="5.3500000000003638"/>
  </r>
  <r>
    <x v="436"/>
    <s v="严玲"/>
    <x v="436"/>
    <m/>
    <m/>
    <m/>
    <m/>
    <m/>
    <m/>
    <m/>
    <m/>
    <m/>
    <m/>
    <m/>
    <m/>
    <m/>
    <m/>
    <m/>
    <m/>
    <m/>
    <m/>
    <m/>
    <m/>
    <m/>
    <m/>
    <m/>
    <m/>
    <m/>
    <m/>
    <m/>
    <m/>
    <n v="121"/>
    <s v="线下活动（地产）"/>
    <s v="看房团"/>
    <s v="大巴"/>
    <n v="1494.9999999999998"/>
    <d v="2018-11-10T00:00:00"/>
    <d v="2018-11-10T00:00:00"/>
    <s v="北京切吧"/>
    <m/>
    <s v="1、大巴费用（含税、水费、路费）：1300元，含税"/>
    <m/>
  </r>
  <r>
    <x v="436"/>
    <s v="严玲"/>
    <x v="436"/>
    <m/>
    <m/>
    <m/>
    <m/>
    <m/>
    <m/>
    <m/>
    <m/>
    <m/>
    <m/>
    <m/>
    <m/>
    <m/>
    <m/>
    <m/>
    <m/>
    <m/>
    <m/>
    <m/>
    <m/>
    <m/>
    <m/>
    <m/>
    <m/>
    <m/>
    <m/>
    <m/>
    <m/>
    <n v="126"/>
    <s v="线下活动（地产）"/>
    <s v="意向/渠道客户邀请"/>
    <s v="意向客户"/>
    <n v="1599.65"/>
    <d v="2018-11-10T00:00:00"/>
    <d v="2018-11-10T00:00:00"/>
    <s v="山西转型综改示范区学府园区云茂广告中心"/>
    <m/>
    <s v="2、意向客户邀约：23人*65元/人=1495元，不含税"/>
    <m/>
  </r>
  <r>
    <x v="437"/>
    <s v="严玲"/>
    <x v="437"/>
    <s v="035382"/>
    <m/>
    <m/>
    <m/>
    <m/>
    <m/>
    <m/>
    <m/>
    <n v="0.17"/>
    <s v="否"/>
    <s v="是"/>
    <n v="12642"/>
    <m/>
    <m/>
    <m/>
    <m/>
    <m/>
    <m/>
    <m/>
    <m/>
    <m/>
    <m/>
    <m/>
    <m/>
    <s v="广告营销服务成本"/>
    <s v="地产销售-华南"/>
    <m/>
    <n v="0.32719333786407762"/>
    <n v="121"/>
    <s v="线下活动（地产）"/>
    <s v="看房团"/>
    <s v="大巴"/>
    <n v="1155.75"/>
    <d v="2018-11-25T00:00:00"/>
    <d v="2018-11-25T00:00:00"/>
    <s v="北京切吧"/>
    <m/>
    <s v="1、大巴费用（含税费、水费、过路费等）：1005元"/>
    <n v="7521.75"/>
  </r>
  <r>
    <x v="437"/>
    <s v="严玲"/>
    <x v="437"/>
    <m/>
    <m/>
    <m/>
    <m/>
    <m/>
    <m/>
    <m/>
    <m/>
    <m/>
    <m/>
    <m/>
    <m/>
    <m/>
    <m/>
    <m/>
    <m/>
    <m/>
    <m/>
    <m/>
    <m/>
    <m/>
    <m/>
    <m/>
    <m/>
    <m/>
    <m/>
    <m/>
    <m/>
    <n v="126"/>
    <s v="线下活动（地产）"/>
    <s v="意向/渠道客户邀请"/>
    <s v="意向客户"/>
    <n v="1738.75"/>
    <d v="2018-11-25T00:00:00"/>
    <d v="2018-11-25T00:00:00"/>
    <s v="山西转型综改示范区学府园区云茂广告中心"/>
    <m/>
    <s v="2、高意向客户邀约：25人×65元＝1625元"/>
    <m/>
  </r>
  <r>
    <x v="437"/>
    <s v="严玲"/>
    <x v="437"/>
    <m/>
    <m/>
    <m/>
    <m/>
    <m/>
    <m/>
    <m/>
    <m/>
    <m/>
    <m/>
    <m/>
    <m/>
    <m/>
    <m/>
    <m/>
    <m/>
    <m/>
    <m/>
    <m/>
    <m/>
    <m/>
    <m/>
    <m/>
    <m/>
    <m/>
    <m/>
    <m/>
    <m/>
    <n v="121"/>
    <s v="线下活动（地产）"/>
    <s v="看房团"/>
    <s v="大巴"/>
    <n v="1155.75"/>
    <d v="2018-09-15T00:00:00"/>
    <d v="2018-11-09T00:00:00"/>
    <s v="北京切吧"/>
    <m/>
    <s v="1、大巴费用（含税费、水费、过路费等）：1005元"/>
    <m/>
  </r>
  <r>
    <x v="437"/>
    <s v="严玲"/>
    <x v="437"/>
    <m/>
    <m/>
    <m/>
    <m/>
    <m/>
    <m/>
    <m/>
    <m/>
    <m/>
    <m/>
    <m/>
    <m/>
    <m/>
    <m/>
    <m/>
    <m/>
    <m/>
    <m/>
    <m/>
    <m/>
    <m/>
    <m/>
    <m/>
    <m/>
    <m/>
    <m/>
    <m/>
    <m/>
    <n v="126"/>
    <s v="线下活动（地产）"/>
    <s v="意向/渠道客户邀请"/>
    <s v="意向客户"/>
    <n v="1070"/>
    <d v="2018-11-05T00:00:00"/>
    <d v="2018-11-05T00:00:00"/>
    <s v="山西转型综改示范区学府园区云茂广告中心"/>
    <m/>
    <s v="2、高意向客户邀约：20人×50元＝1000元"/>
    <m/>
  </r>
  <r>
    <x v="438"/>
    <s v="严玲"/>
    <x v="438"/>
    <s v="033880"/>
    <m/>
    <m/>
    <m/>
    <m/>
    <m/>
    <m/>
    <m/>
    <n v="0.17"/>
    <s v="否"/>
    <s v="是"/>
    <n v="6407.7999999999993"/>
    <m/>
    <m/>
    <m/>
    <m/>
    <m/>
    <m/>
    <m/>
    <m/>
    <m/>
    <m/>
    <m/>
    <m/>
    <s v="广告营销服务成本"/>
    <s v="地产销售-华南"/>
    <m/>
    <n v="0.27431852000000001"/>
    <n v="10"/>
    <s v="户外投放（地产）"/>
    <s v="LED投放"/>
    <m/>
    <n v="1657.6"/>
    <d v="2018-11-10T00:00:00"/>
    <d v="2018-11-10T00:00:00"/>
    <s v="广州播了么传媒科技有限公司"/>
    <m/>
    <s v="投放单价：51.8元/周/块总投放量：4块投放时长：8周"/>
    <n v="4750.1999999999989"/>
  </r>
  <r>
    <x v="439"/>
    <s v="郭西哲"/>
    <x v="439"/>
    <s v="032866"/>
    <m/>
    <m/>
    <m/>
    <m/>
    <m/>
    <m/>
    <m/>
    <n v="0.17"/>
    <s v="否"/>
    <s v="是"/>
    <n v="27179.599999999999"/>
    <m/>
    <m/>
    <m/>
    <m/>
    <m/>
    <m/>
    <m/>
    <m/>
    <m/>
    <m/>
    <m/>
    <m/>
    <s v="广告营销服务成本"/>
    <s v="地产销售-华北"/>
    <m/>
    <n v="0.34921784083746554"/>
    <n v="73"/>
    <s v="线上传播（地产）"/>
    <s v="渠道电开"/>
    <s v="回访"/>
    <n v="2200"/>
    <d v="2018-05-01T00:00:00"/>
    <d v="2018-05-31T00:00:00"/>
    <s v="渠道电开"/>
    <m/>
    <m/>
    <n v="619.5"/>
  </r>
  <r>
    <x v="439"/>
    <s v="郭西哲"/>
    <x v="439"/>
    <s v=""/>
    <m/>
    <m/>
    <m/>
    <m/>
    <m/>
    <m/>
    <m/>
    <m/>
    <m/>
    <m/>
    <m/>
    <m/>
    <m/>
    <m/>
    <m/>
    <m/>
    <m/>
    <m/>
    <m/>
    <m/>
    <m/>
    <m/>
    <m/>
    <m/>
    <m/>
    <m/>
    <m/>
    <n v="125"/>
    <s v="线下活动（地产）"/>
    <s v="意向/渠道客户邀请"/>
    <s v="渠道客户"/>
    <n v="4815"/>
    <d v="2018-06-02T00:00:00"/>
    <d v="2018-06-02T00:00:00"/>
    <s v="山西转型综改示范区学府园区云茂广告中心"/>
    <m/>
    <m/>
    <m/>
  </r>
  <r>
    <x v="439"/>
    <s v="郭西哲"/>
    <x v="439"/>
    <s v=""/>
    <m/>
    <m/>
    <m/>
    <m/>
    <m/>
    <m/>
    <m/>
    <m/>
    <m/>
    <m/>
    <m/>
    <m/>
    <m/>
    <m/>
    <m/>
    <m/>
    <m/>
    <m/>
    <m/>
    <m/>
    <m/>
    <m/>
    <m/>
    <m/>
    <m/>
    <m/>
    <m/>
    <n v="101"/>
    <s v="线下活动（地产）"/>
    <s v="案场活动"/>
    <s v="绿植花艺"/>
    <n v="16397"/>
    <d v="2018-06-03T00:00:00"/>
    <d v="2018-06-03T00:00:00"/>
    <s v="北京切吧"/>
    <m/>
    <m/>
    <m/>
  </r>
  <r>
    <x v="439"/>
    <s v="郭西哲"/>
    <x v="439"/>
    <s v=""/>
    <m/>
    <m/>
    <m/>
    <m/>
    <m/>
    <m/>
    <m/>
    <m/>
    <m/>
    <m/>
    <m/>
    <m/>
    <m/>
    <m/>
    <m/>
    <m/>
    <m/>
    <m/>
    <m/>
    <m/>
    <m/>
    <m/>
    <m/>
    <m/>
    <m/>
    <m/>
    <m/>
    <n v="121"/>
    <s v="线下活动（地产）"/>
    <s v="看房团"/>
    <s v="大巴"/>
    <n v="1724.9999999999998"/>
    <d v="2018-06-09T00:00:00"/>
    <d v="2018-06-09T00:00:00"/>
    <s v="北京切吧"/>
    <m/>
    <m/>
    <m/>
  </r>
  <r>
    <x v="439"/>
    <s v="郭西哲"/>
    <x v="439"/>
    <s v=""/>
    <m/>
    <m/>
    <m/>
    <m/>
    <m/>
    <m/>
    <m/>
    <m/>
    <m/>
    <m/>
    <m/>
    <m/>
    <m/>
    <m/>
    <m/>
    <m/>
    <m/>
    <m/>
    <m/>
    <m/>
    <m/>
    <m/>
    <m/>
    <m/>
    <m/>
    <m/>
    <m/>
    <n v="126"/>
    <s v="线下活动（地产）"/>
    <s v="意向/渠道客户邀请"/>
    <s v="意向客户"/>
    <n v="1423.1"/>
    <d v="2018-06-09T00:00:00"/>
    <d v="2018-06-09T00:00:00"/>
    <s v="山西转型综改示范区学府园区云茂广告中心"/>
    <m/>
    <m/>
    <m/>
  </r>
  <r>
    <x v="440"/>
    <s v="严玲"/>
    <x v="440"/>
    <s v="035207"/>
    <m/>
    <m/>
    <m/>
    <m/>
    <m/>
    <m/>
    <m/>
    <n v="0.17"/>
    <s v="否"/>
    <s v="是"/>
    <n v="555.55555555555554"/>
    <m/>
    <m/>
    <m/>
    <m/>
    <m/>
    <m/>
    <m/>
    <m/>
    <m/>
    <m/>
    <m/>
    <m/>
    <s v="广告营销服务成本"/>
    <s v="地产销售-华南"/>
    <m/>
    <n v="0.20333862245254855"/>
    <n v="126"/>
    <s v="线下活动（地产）"/>
    <s v="意向/渠道客户邀请"/>
    <s v="意向客户"/>
    <n v="535"/>
    <d v="2018-11-05T00:00:00"/>
    <d v="2018-11-05T00:00:00"/>
    <s v="山西转型综改示范区学府园区云茂广告中心"/>
    <m/>
    <s v="采访人员邀约费用：100元/人*5人=500元_x000a_小计：500元，不含税"/>
    <n v="20.555555555555543"/>
  </r>
  <r>
    <x v="441"/>
    <s v="严玲"/>
    <x v="441"/>
    <s v="035442"/>
    <m/>
    <m/>
    <m/>
    <m/>
    <m/>
    <m/>
    <m/>
    <n v="0.2"/>
    <s v="否"/>
    <s v="是"/>
    <n v="7730"/>
    <m/>
    <m/>
    <m/>
    <m/>
    <m/>
    <m/>
    <m/>
    <m/>
    <m/>
    <m/>
    <m/>
    <m/>
    <s v="广告营销服务成本"/>
    <s v="地产销售-华南"/>
    <m/>
    <n v="0.335174755210356"/>
    <n v="121"/>
    <s v="线下活动（地产）"/>
    <s v="看房团"/>
    <s v="大巴"/>
    <n v="1428.3"/>
    <d v="2018-11-11T00:00:00"/>
    <d v="2018-11-11T00:00:00"/>
    <s v="北京切吧"/>
    <m/>
    <s v="1、50座大巴车费：1242元（含税，从潭村地铁站D出口到项目）"/>
    <n v="1342.3999999999996"/>
  </r>
  <r>
    <x v="441"/>
    <s v="严玲"/>
    <x v="441"/>
    <m/>
    <m/>
    <m/>
    <m/>
    <m/>
    <m/>
    <m/>
    <m/>
    <m/>
    <m/>
    <m/>
    <m/>
    <m/>
    <m/>
    <m/>
    <m/>
    <m/>
    <m/>
    <m/>
    <m/>
    <m/>
    <m/>
    <m/>
    <m/>
    <m/>
    <m/>
    <m/>
    <m/>
    <n v="126"/>
    <s v="线下活动（地产）"/>
    <s v="意向/渠道客户邀请"/>
    <s v="意向客户"/>
    <n v="1819"/>
    <d v="2018-11-11T00:00:00"/>
    <d v="2018-11-11T00:00:00"/>
    <s v="山西转型综改示范区学府园区云茂广告中心"/>
    <m/>
    <s v="2、意向客户邀约费用：1700元（34人）"/>
    <m/>
  </r>
  <r>
    <x v="441"/>
    <s v="严玲"/>
    <x v="441"/>
    <m/>
    <m/>
    <m/>
    <m/>
    <m/>
    <m/>
    <m/>
    <m/>
    <m/>
    <m/>
    <m/>
    <m/>
    <m/>
    <m/>
    <m/>
    <m/>
    <m/>
    <m/>
    <m/>
    <m/>
    <m/>
    <m/>
    <m/>
    <m/>
    <m/>
    <m/>
    <m/>
    <m/>
    <n v="121"/>
    <s v="线下活动（地产）"/>
    <s v="看房团"/>
    <s v="大巴"/>
    <n v="1428.3"/>
    <d v="2018-11-10T00:00:00"/>
    <d v="2018-11-10T00:00:00"/>
    <s v="北京切吧"/>
    <m/>
    <s v="1、50座大巴车费：1242元（含税，从潭村地铁站D出口到项目）"/>
    <m/>
  </r>
  <r>
    <x v="441"/>
    <s v="严玲"/>
    <x v="441"/>
    <m/>
    <m/>
    <m/>
    <m/>
    <m/>
    <m/>
    <m/>
    <m/>
    <m/>
    <m/>
    <m/>
    <m/>
    <m/>
    <m/>
    <m/>
    <m/>
    <m/>
    <m/>
    <m/>
    <m/>
    <m/>
    <m/>
    <m/>
    <m/>
    <m/>
    <m/>
    <m/>
    <m/>
    <n v="126"/>
    <s v="线下活动（地产）"/>
    <s v="意向/渠道客户邀请"/>
    <s v="意向客户"/>
    <n v="1712"/>
    <d v="2018-11-10T00:00:00"/>
    <d v="2018-11-10T00:00:00"/>
    <s v="山西转型综改示范区学府园区云茂广告中心"/>
    <m/>
    <s v="2、意向客户邀约费用：1600元（32人）"/>
    <m/>
  </r>
  <r>
    <x v="442"/>
    <s v="严玲"/>
    <x v="442"/>
    <s v="035529"/>
    <m/>
    <m/>
    <m/>
    <m/>
    <m/>
    <m/>
    <m/>
    <n v="0.12"/>
    <s v="否"/>
    <s v="是"/>
    <n v="5111"/>
    <m/>
    <m/>
    <m/>
    <m/>
    <m/>
    <m/>
    <m/>
    <m/>
    <m/>
    <m/>
    <m/>
    <m/>
    <s v="广告营销服务成本"/>
    <s v="地产销售-华南"/>
    <m/>
    <n v="0.23276543581777445"/>
    <n v="125"/>
    <s v="线下活动（地产）"/>
    <s v="意向/渠道客户邀请"/>
    <s v="渠道客户"/>
    <n v="856"/>
    <d v="2018-11-10T00:00:00"/>
    <d v="2018-11-10T00:00:00"/>
    <s v="山西转型综改示范区学府园区云茂广告中心"/>
    <m/>
    <s v="1.渠道费：800元 ；"/>
    <n v="285"/>
  </r>
  <r>
    <x v="442"/>
    <s v="严玲"/>
    <x v="442"/>
    <m/>
    <m/>
    <m/>
    <m/>
    <m/>
    <m/>
    <m/>
    <m/>
    <m/>
    <m/>
    <m/>
    <m/>
    <m/>
    <m/>
    <m/>
    <m/>
    <m/>
    <m/>
    <m/>
    <m/>
    <m/>
    <m/>
    <m/>
    <m/>
    <m/>
    <m/>
    <m/>
    <m/>
    <n v="120"/>
    <s v="线下活动（地产）"/>
    <s v="看房团"/>
    <s v="餐费"/>
    <n v="1900"/>
    <d v="2018-11-17T00:00:00"/>
    <d v="2018-11-17T00:00:00"/>
    <s v="业务凭票报销"/>
    <m/>
    <s v="2.围餐费用：380元/围X5围=1900元（含税） ；"/>
    <m/>
  </r>
  <r>
    <x v="442"/>
    <s v="严玲"/>
    <x v="442"/>
    <m/>
    <m/>
    <m/>
    <m/>
    <m/>
    <m/>
    <m/>
    <m/>
    <m/>
    <m/>
    <m/>
    <m/>
    <m/>
    <m/>
    <m/>
    <m/>
    <m/>
    <m/>
    <m/>
    <m/>
    <m/>
    <m/>
    <m/>
    <m/>
    <m/>
    <m/>
    <m/>
    <m/>
    <n v="121"/>
    <s v="线下活动（地产）"/>
    <s v="看房团"/>
    <s v="大巴"/>
    <n v="2070"/>
    <d v="2018-11-17T00:00:00"/>
    <d v="2018-11-17T00:00:00"/>
    <s v="北京切吧"/>
    <m/>
    <s v="3.55座大巴车费：一台共1800元"/>
    <m/>
  </r>
  <r>
    <x v="443"/>
    <s v="严玲"/>
    <x v="443"/>
    <s v="035543"/>
    <m/>
    <m/>
    <m/>
    <m/>
    <m/>
    <m/>
    <m/>
    <n v="0.17"/>
    <s v="否"/>
    <s v="是"/>
    <n v="3865"/>
    <m/>
    <m/>
    <m/>
    <m/>
    <m/>
    <m/>
    <m/>
    <m/>
    <m/>
    <m/>
    <m/>
    <m/>
    <s v="广告营销服务成本"/>
    <s v="地产销售-华南"/>
    <m/>
    <n v="0.26485482885237738"/>
    <n v="121"/>
    <s v="线下活动（地产）"/>
    <s v="看房团"/>
    <s v="大巴"/>
    <n v="1443.25"/>
    <d v="2018-11-17T00:00:00"/>
    <d v="2018-11-17T00:00:00"/>
    <s v="北京切吧"/>
    <m/>
    <s v="1、大巴费用（含税费、水费、过路费等）：1255元"/>
    <n v="281.75"/>
  </r>
  <r>
    <x v="443"/>
    <s v="严玲"/>
    <x v="443"/>
    <m/>
    <m/>
    <m/>
    <m/>
    <m/>
    <m/>
    <m/>
    <m/>
    <m/>
    <m/>
    <m/>
    <m/>
    <m/>
    <m/>
    <m/>
    <m/>
    <m/>
    <m/>
    <m/>
    <m/>
    <m/>
    <m/>
    <m/>
    <m/>
    <m/>
    <m/>
    <m/>
    <m/>
    <n v="126"/>
    <s v="线下活动（地产）"/>
    <s v="意向/渠道客户邀请"/>
    <s v="意向客户"/>
    <n v="2140"/>
    <d v="2018-11-16T00:00:00"/>
    <d v="2018-11-16T00:00:00"/>
    <s v="山西转型综改示范区学府园区云茂广告中心"/>
    <m/>
    <s v="2、高意向客户邀约：40人*50元/人=2000元"/>
    <m/>
  </r>
  <r>
    <x v="444"/>
    <s v="严玲"/>
    <x v="444"/>
    <s v="035451"/>
    <m/>
    <m/>
    <m/>
    <m/>
    <m/>
    <m/>
    <m/>
    <n v="0.17"/>
    <s v="否"/>
    <s v="是"/>
    <n v="8972.5"/>
    <m/>
    <m/>
    <m/>
    <m/>
    <m/>
    <m/>
    <m/>
    <m/>
    <m/>
    <m/>
    <m/>
    <m/>
    <s v="广告营销服务成本"/>
    <s v="地产销售-华南"/>
    <m/>
    <n v="0.32652059199999994"/>
    <n v="67"/>
    <s v="线上传播（非地产）"/>
    <s v="KOL发稿"/>
    <s v="公司"/>
    <n v="4280"/>
    <d v="2018-11-17T00:00:00"/>
    <d v="2018-11-17T00:00:00"/>
    <s v="山西转型综改示范区学府园区云茂广告中心"/>
    <m/>
    <s v="车U汇"/>
    <n v="4692.5"/>
  </r>
  <r>
    <x v="445"/>
    <s v="严玲"/>
    <x v="445"/>
    <s v="035261"/>
    <m/>
    <m/>
    <m/>
    <m/>
    <m/>
    <m/>
    <m/>
    <n v="0.17"/>
    <s v="否"/>
    <s v="是"/>
    <n v="7350"/>
    <m/>
    <m/>
    <m/>
    <m/>
    <m/>
    <m/>
    <m/>
    <m/>
    <m/>
    <m/>
    <m/>
    <m/>
    <s v="广告营销服务成本"/>
    <s v="地产销售-华南"/>
    <m/>
    <n v="0.30360153398058254"/>
    <n v="110"/>
    <s v="线下活动（地产）"/>
    <s v="进驻餐点"/>
    <s v="下午茶"/>
    <n v="1141.9499999999998"/>
    <d v="2018-11-23T00:00:00"/>
    <d v="2018-11-23T00:00:00"/>
    <s v="北京切吧"/>
    <m/>
    <s v="2、下午茶：993元"/>
    <n v="880.05000000000018"/>
  </r>
  <r>
    <x v="445"/>
    <s v="严玲"/>
    <x v="445"/>
    <m/>
    <m/>
    <m/>
    <m/>
    <m/>
    <m/>
    <m/>
    <m/>
    <m/>
    <m/>
    <m/>
    <m/>
    <m/>
    <m/>
    <m/>
    <m/>
    <m/>
    <m/>
    <m/>
    <m/>
    <m/>
    <m/>
    <m/>
    <m/>
    <m/>
    <m/>
    <m/>
    <m/>
    <n v="113"/>
    <s v="线下活动（地产）"/>
    <s v="进驻费"/>
    <s v="企业"/>
    <n v="856"/>
    <d v="2018-11-23T00:00:00"/>
    <d v="2018-11-23T00:00:00"/>
    <s v="山西转型综改示范区学府园区云茂广告中心"/>
    <m/>
    <s v="进驻企业：汉光药业1、渠道费：800元"/>
    <m/>
  </r>
  <r>
    <x v="445"/>
    <s v="严玲"/>
    <x v="445"/>
    <m/>
    <m/>
    <m/>
    <m/>
    <m/>
    <m/>
    <m/>
    <m/>
    <m/>
    <m/>
    <m/>
    <m/>
    <m/>
    <m/>
    <m/>
    <m/>
    <m/>
    <m/>
    <m/>
    <m/>
    <m/>
    <m/>
    <m/>
    <m/>
    <m/>
    <m/>
    <m/>
    <m/>
    <n v="110"/>
    <s v="线下活动（地产）"/>
    <s v="进驻餐点"/>
    <s v="下午茶"/>
    <n v="1380"/>
    <d v="2018-11-28T00:00:00"/>
    <d v="2018-11-28T00:00:00"/>
    <s v="北京切吧"/>
    <m/>
    <s v="2、下午茶：1200元"/>
    <m/>
  </r>
  <r>
    <x v="445"/>
    <s v="严玲"/>
    <x v="445"/>
    <m/>
    <m/>
    <m/>
    <m/>
    <m/>
    <m/>
    <m/>
    <m/>
    <m/>
    <m/>
    <m/>
    <m/>
    <m/>
    <m/>
    <m/>
    <m/>
    <m/>
    <m/>
    <m/>
    <m/>
    <m/>
    <m/>
    <m/>
    <m/>
    <m/>
    <m/>
    <m/>
    <m/>
    <n v="113"/>
    <s v="线下活动（地产）"/>
    <s v="进驻费"/>
    <s v="企业"/>
    <n v="642"/>
    <d v="2018-11-28T00:00:00"/>
    <d v="2018-11-28T00:00:00"/>
    <s v="山西转型综改示范区学府园区云茂广告中心"/>
    <m/>
    <s v="进驻企业：广州火星时代1、渠道费：600元"/>
    <m/>
  </r>
  <r>
    <x v="445"/>
    <s v="严玲"/>
    <x v="445"/>
    <m/>
    <m/>
    <m/>
    <m/>
    <m/>
    <m/>
    <m/>
    <m/>
    <m/>
    <m/>
    <m/>
    <m/>
    <m/>
    <m/>
    <m/>
    <m/>
    <m/>
    <m/>
    <m/>
    <m/>
    <m/>
    <m/>
    <m/>
    <m/>
    <m/>
    <m/>
    <m/>
    <m/>
    <n v="110"/>
    <s v="线下活动（地产）"/>
    <s v="进驻餐点"/>
    <s v="下午茶"/>
    <n v="1380"/>
    <d v="2018-12-01T00:00:00"/>
    <d v="2018-12-01T00:00:00"/>
    <s v="北京切吧"/>
    <m/>
    <s v="2、下午茶：1200元"/>
    <m/>
  </r>
  <r>
    <x v="445"/>
    <s v="严玲"/>
    <x v="445"/>
    <m/>
    <m/>
    <m/>
    <m/>
    <m/>
    <m/>
    <m/>
    <m/>
    <m/>
    <m/>
    <m/>
    <m/>
    <m/>
    <m/>
    <m/>
    <m/>
    <m/>
    <m/>
    <m/>
    <m/>
    <m/>
    <m/>
    <m/>
    <m/>
    <m/>
    <m/>
    <m/>
    <m/>
    <n v="113"/>
    <s v="线下活动（地产）"/>
    <s v="进驻费"/>
    <s v="企业"/>
    <n v="1070"/>
    <d v="2018-12-01T00:00:00"/>
    <d v="2018-12-01T00:00:00"/>
    <s v="山西转型综改示范区学府园区云茂广告中心"/>
    <m/>
    <s v="1、渠道费：1000元"/>
    <m/>
  </r>
  <r>
    <x v="446"/>
    <s v="严玲"/>
    <x v="446"/>
    <s v="035227"/>
    <m/>
    <m/>
    <m/>
    <m/>
    <m/>
    <m/>
    <m/>
    <n v="0.17"/>
    <s v="否"/>
    <s v="是"/>
    <n v="54491.5"/>
    <m/>
    <m/>
    <m/>
    <m/>
    <m/>
    <m/>
    <m/>
    <m/>
    <m/>
    <m/>
    <m/>
    <m/>
    <s v="广告营销服务成本"/>
    <s v="地产销售-华南"/>
    <m/>
    <n v="0.37612764977777779"/>
    <n v="98"/>
    <s v="线下活动（地产）"/>
    <s v="案场活动"/>
    <s v="精致生活体验系列"/>
    <n v="3910"/>
    <d v="2018-12-01T00:00:00"/>
    <d v="2018-12-01T00:00:00"/>
    <s v="广州迪派文化传播有限公司"/>
    <m/>
    <s v="手绘风筝活动"/>
    <n v="12816.550000000003"/>
  </r>
  <r>
    <x v="446"/>
    <s v="严玲"/>
    <x v="446"/>
    <m/>
    <m/>
    <m/>
    <m/>
    <m/>
    <m/>
    <m/>
    <m/>
    <m/>
    <m/>
    <m/>
    <m/>
    <m/>
    <m/>
    <m/>
    <m/>
    <m/>
    <m/>
    <m/>
    <m/>
    <m/>
    <m/>
    <m/>
    <m/>
    <m/>
    <m/>
    <m/>
    <m/>
    <n v="121"/>
    <s v="线下活动（地产）"/>
    <s v="看房团"/>
    <s v="大巴"/>
    <n v="1667.4999999999998"/>
    <d v="2018-12-15T00:00:00"/>
    <d v="2018-12-15T00:00:00"/>
    <s v="北京切吧"/>
    <m/>
    <s v="1、大巴费用（含税费、水费、过路费等）：1450元，含税"/>
    <m/>
  </r>
  <r>
    <x v="446"/>
    <s v="严玲"/>
    <x v="446"/>
    <m/>
    <m/>
    <m/>
    <m/>
    <m/>
    <m/>
    <m/>
    <m/>
    <m/>
    <m/>
    <m/>
    <m/>
    <m/>
    <m/>
    <m/>
    <m/>
    <m/>
    <m/>
    <m/>
    <m/>
    <m/>
    <m/>
    <m/>
    <m/>
    <m/>
    <m/>
    <m/>
    <m/>
    <n v="126"/>
    <s v="线下活动（地产）"/>
    <s v="意向/渠道客户邀请"/>
    <s v="意向客户"/>
    <n v="3129.75"/>
    <d v="2018-12-15T00:00:00"/>
    <d v="2018-12-15T00:00:00"/>
    <s v="山西转型综改示范区学府园区云茂广告中心"/>
    <m/>
    <s v="2、高意向客户费：45人×65元＝2925元，不含税。"/>
    <m/>
  </r>
  <r>
    <x v="446"/>
    <s v="严玲"/>
    <x v="446"/>
    <m/>
    <m/>
    <m/>
    <m/>
    <m/>
    <m/>
    <m/>
    <m/>
    <m/>
    <m/>
    <m/>
    <m/>
    <m/>
    <m/>
    <m/>
    <m/>
    <m/>
    <m/>
    <m/>
    <m/>
    <m/>
    <m/>
    <m/>
    <m/>
    <m/>
    <m/>
    <m/>
    <m/>
    <n v="60"/>
    <s v="商品采购"/>
    <s v="礼品"/>
    <s v="其他礼品"/>
    <n v="9600"/>
    <d v="2018-12-15T00:00:00"/>
    <d v="2018-12-15T00:00:00"/>
    <s v="中山华际天创文化传媒有限公司"/>
    <m/>
    <s v="彩绘宫廷团扇"/>
    <m/>
  </r>
  <r>
    <x v="446"/>
    <s v="严玲"/>
    <x v="446"/>
    <m/>
    <m/>
    <m/>
    <m/>
    <m/>
    <m/>
    <m/>
    <m/>
    <m/>
    <m/>
    <m/>
    <m/>
    <m/>
    <m/>
    <m/>
    <m/>
    <m/>
    <m/>
    <m/>
    <m/>
    <m/>
    <m/>
    <m/>
    <m/>
    <m/>
    <m/>
    <m/>
    <m/>
    <n v="121"/>
    <s v="线下活动（地产）"/>
    <s v="看房团"/>
    <s v="大巴"/>
    <n v="1646.8"/>
    <d v="2018-12-01T00:00:00"/>
    <d v="2018-12-01T00:00:00"/>
    <s v="北京切吧"/>
    <m/>
    <s v="1、大巴费用（含税费、水费、过路费等）：1432元，含税"/>
    <m/>
  </r>
  <r>
    <x v="446"/>
    <s v="严玲"/>
    <x v="446"/>
    <m/>
    <m/>
    <m/>
    <m/>
    <m/>
    <m/>
    <m/>
    <m/>
    <m/>
    <m/>
    <m/>
    <m/>
    <m/>
    <m/>
    <m/>
    <m/>
    <m/>
    <m/>
    <m/>
    <m/>
    <m/>
    <m/>
    <m/>
    <m/>
    <m/>
    <m/>
    <m/>
    <m/>
    <n v="126"/>
    <s v="线下活动（地产）"/>
    <s v="意向/渠道客户邀请"/>
    <s v="意向客户"/>
    <n v="2503.8000000000002"/>
    <d v="2018-12-01T00:00:00"/>
    <d v="2018-12-01T00:00:00"/>
    <s v="山西转型综改示范区学府园区云茂广告中心"/>
    <m/>
    <s v="2、高意向客户费：36人×65元＝2340元"/>
    <m/>
  </r>
  <r>
    <x v="446"/>
    <s v="严玲"/>
    <x v="446"/>
    <m/>
    <m/>
    <m/>
    <m/>
    <m/>
    <m/>
    <m/>
    <m/>
    <m/>
    <m/>
    <m/>
    <m/>
    <m/>
    <m/>
    <m/>
    <m/>
    <m/>
    <m/>
    <m/>
    <m/>
    <m/>
    <m/>
    <m/>
    <m/>
    <m/>
    <m/>
    <m/>
    <m/>
    <n v="121"/>
    <s v="线下活动（地产）"/>
    <s v="看房团"/>
    <s v="大巴"/>
    <n v="1692.8"/>
    <d v="2018-12-01T00:00:00"/>
    <d v="2018-12-01T00:00:00"/>
    <s v="北京切吧"/>
    <m/>
    <s v="1、大巴费用（含税费、水费、过路费等）：1472元，含税"/>
    <m/>
  </r>
  <r>
    <x v="446"/>
    <s v="严玲"/>
    <x v="446"/>
    <m/>
    <m/>
    <m/>
    <m/>
    <m/>
    <m/>
    <m/>
    <m/>
    <m/>
    <m/>
    <m/>
    <m/>
    <m/>
    <m/>
    <m/>
    <m/>
    <m/>
    <m/>
    <m/>
    <m/>
    <m/>
    <m/>
    <m/>
    <m/>
    <m/>
    <m/>
    <m/>
    <m/>
    <n v="125"/>
    <s v="线下活动（地产）"/>
    <s v="意向/渠道客户邀请"/>
    <s v="渠道客户"/>
    <n v="1070"/>
    <d v="2018-12-15T00:00:00"/>
    <d v="2018-12-15T00:00:00"/>
    <s v="山西转型综改示范区学府园区云茂广告中心"/>
    <m/>
    <s v="2、渠道费：1000元，不含税。"/>
    <m/>
  </r>
  <r>
    <x v="446"/>
    <s v="严玲"/>
    <x v="446"/>
    <m/>
    <m/>
    <m/>
    <m/>
    <m/>
    <m/>
    <m/>
    <m/>
    <m/>
    <m/>
    <m/>
    <m/>
    <m/>
    <m/>
    <m/>
    <m/>
    <m/>
    <m/>
    <m/>
    <m/>
    <m/>
    <m/>
    <m/>
    <m/>
    <m/>
    <m/>
    <m/>
    <m/>
    <n v="120"/>
    <s v="线下活动（地产）"/>
    <s v="看房团"/>
    <s v="餐费"/>
    <n v="1400"/>
    <d v="2018-12-15T00:00:00"/>
    <d v="2018-12-15T00:00:00"/>
    <s v="业务凭票报销"/>
    <m/>
    <s v="3、餐费：1400元，含税"/>
    <m/>
  </r>
  <r>
    <x v="446"/>
    <s v="严玲"/>
    <x v="446"/>
    <m/>
    <m/>
    <m/>
    <m/>
    <m/>
    <m/>
    <m/>
    <m/>
    <m/>
    <m/>
    <m/>
    <m/>
    <m/>
    <m/>
    <m/>
    <m/>
    <m/>
    <m/>
    <m/>
    <m/>
    <m/>
    <m/>
    <m/>
    <m/>
    <m/>
    <m/>
    <m/>
    <m/>
    <n v="121"/>
    <s v="线下活动（地产）"/>
    <s v="看房团"/>
    <s v="大巴"/>
    <n v="1653.6999999999998"/>
    <d v="2018-12-15T00:00:00"/>
    <d v="2018-12-15T00:00:00"/>
    <s v="北京切吧"/>
    <m/>
    <s v="1、大巴费用（含税费、水费、过路费等）：1438元，含税"/>
    <m/>
  </r>
  <r>
    <x v="446"/>
    <s v="严玲"/>
    <x v="446"/>
    <m/>
    <m/>
    <m/>
    <m/>
    <m/>
    <m/>
    <m/>
    <m/>
    <m/>
    <m/>
    <m/>
    <m/>
    <m/>
    <m/>
    <m/>
    <m/>
    <m/>
    <m/>
    <m/>
    <m/>
    <m/>
    <m/>
    <m/>
    <m/>
    <m/>
    <m/>
    <m/>
    <m/>
    <n v="125"/>
    <s v="线下活动（地产）"/>
    <s v="意向/渠道客户邀请"/>
    <s v="渠道客户"/>
    <n v="1070"/>
    <d v="2018-11-17T00:00:00"/>
    <d v="2018-11-17T00:00:00"/>
    <s v="山西转型综改示范区学府园区云茂广告中心"/>
    <m/>
    <s v="2、渠道费：1000元，不含税。"/>
    <m/>
  </r>
  <r>
    <x v="446"/>
    <s v="严玲"/>
    <x v="446"/>
    <m/>
    <m/>
    <m/>
    <m/>
    <m/>
    <m/>
    <m/>
    <m/>
    <m/>
    <m/>
    <m/>
    <m/>
    <m/>
    <m/>
    <m/>
    <m/>
    <m/>
    <m/>
    <m/>
    <m/>
    <m/>
    <m/>
    <m/>
    <m/>
    <m/>
    <m/>
    <m/>
    <m/>
    <n v="120"/>
    <s v="线下活动（地产）"/>
    <s v="看房团"/>
    <s v="餐费"/>
    <n v="1750"/>
    <d v="2018-11-17T00:00:00"/>
    <d v="2018-11-17T00:00:00"/>
    <s v="业务凭票报销"/>
    <m/>
    <s v="3、餐费：1750元，含税"/>
    <m/>
  </r>
  <r>
    <x v="446"/>
    <s v="严玲"/>
    <x v="446"/>
    <m/>
    <m/>
    <m/>
    <m/>
    <m/>
    <m/>
    <m/>
    <m/>
    <m/>
    <m/>
    <m/>
    <m/>
    <m/>
    <m/>
    <m/>
    <m/>
    <m/>
    <m/>
    <m/>
    <m/>
    <m/>
    <m/>
    <m/>
    <m/>
    <m/>
    <m/>
    <m/>
    <m/>
    <n v="121"/>
    <s v="线下活动（地产）"/>
    <s v="看房团"/>
    <s v="大巴"/>
    <n v="1839.9999999999998"/>
    <d v="2018-11-17T00:00:00"/>
    <d v="2018-11-17T00:00:00"/>
    <s v="北京切吧"/>
    <m/>
    <s v="1、大巴费用（含税费、水费、过路费等）：1600元，含税"/>
    <m/>
  </r>
  <r>
    <x v="446"/>
    <s v="严玲"/>
    <x v="446"/>
    <m/>
    <m/>
    <m/>
    <m/>
    <m/>
    <m/>
    <m/>
    <m/>
    <m/>
    <m/>
    <m/>
    <m/>
    <m/>
    <m/>
    <m/>
    <m/>
    <m/>
    <m/>
    <m/>
    <m/>
    <m/>
    <m/>
    <m/>
    <m/>
    <m/>
    <m/>
    <m/>
    <m/>
    <n v="126"/>
    <s v="线下活动（地产）"/>
    <s v="意向/渠道客户邀请"/>
    <s v="意向客户"/>
    <n v="2439.6000000000004"/>
    <d v="2018-11-22T00:00:00"/>
    <d v="2018-11-22T00:00:00"/>
    <s v="山西转型综改示范区学府园区云茂广告中心"/>
    <m/>
    <s v="2、高意向客户费：38人×60元＝2280元，不含税。"/>
    <m/>
  </r>
  <r>
    <x v="446"/>
    <s v="严玲"/>
    <x v="446"/>
    <m/>
    <m/>
    <m/>
    <m/>
    <m/>
    <m/>
    <m/>
    <m/>
    <m/>
    <m/>
    <m/>
    <m/>
    <m/>
    <m/>
    <m/>
    <m/>
    <m/>
    <m/>
    <m/>
    <m/>
    <m/>
    <m/>
    <m/>
    <m/>
    <m/>
    <m/>
    <m/>
    <m/>
    <n v="120"/>
    <s v="线下活动（地产）"/>
    <s v="看房团"/>
    <s v="餐费"/>
    <n v="630"/>
    <d v="2018-11-29T00:00:00"/>
    <d v="2018-11-29T00:00:00"/>
    <s v="业务凭票报销"/>
    <m/>
    <s v="3、餐费：600元，含税"/>
    <m/>
  </r>
  <r>
    <x v="446"/>
    <s v="严玲"/>
    <x v="446"/>
    <m/>
    <m/>
    <m/>
    <m/>
    <m/>
    <m/>
    <m/>
    <m/>
    <m/>
    <m/>
    <m/>
    <m/>
    <m/>
    <m/>
    <m/>
    <m/>
    <m/>
    <m/>
    <m/>
    <m/>
    <m/>
    <m/>
    <m/>
    <m/>
    <m/>
    <m/>
    <m/>
    <m/>
    <n v="126"/>
    <s v="线下活动（地产）"/>
    <s v="意向/渠道客户邀请"/>
    <s v="意向客户"/>
    <n v="321"/>
    <d v="2018-12-09T00:00:00"/>
    <d v="2018-12-09T00:00:00"/>
    <s v="山西转型综改示范区学府园区云茂广告中心"/>
    <m/>
    <s v="意向客户"/>
    <m/>
  </r>
  <r>
    <x v="446"/>
    <s v="严玲"/>
    <x v="446"/>
    <m/>
    <m/>
    <m/>
    <m/>
    <m/>
    <m/>
    <m/>
    <m/>
    <m/>
    <m/>
    <m/>
    <m/>
    <m/>
    <m/>
    <m/>
    <m/>
    <m/>
    <m/>
    <m/>
    <m/>
    <m/>
    <m/>
    <m/>
    <m/>
    <m/>
    <m/>
    <m/>
    <m/>
    <n v="126"/>
    <s v="线下活动（地产）"/>
    <s v="意向/渠道客户邀请"/>
    <s v="意向客户"/>
    <n v="321"/>
    <d v="2018-12-30T00:00:00"/>
    <d v="2018-12-30T00:00:00"/>
    <s v="山西转型综改示范区学府园区云茂广告中心"/>
    <m/>
    <s v="意向客户"/>
    <m/>
  </r>
  <r>
    <x v="446"/>
    <s v="严玲"/>
    <x v="446"/>
    <m/>
    <m/>
    <m/>
    <m/>
    <m/>
    <m/>
    <m/>
    <m/>
    <m/>
    <m/>
    <m/>
    <m/>
    <m/>
    <m/>
    <m/>
    <m/>
    <m/>
    <m/>
    <m/>
    <m/>
    <m/>
    <m/>
    <m/>
    <m/>
    <m/>
    <m/>
    <m/>
    <m/>
    <n v="126"/>
    <s v="线下活动（地产）"/>
    <s v="意向/渠道客户邀请"/>
    <s v="意向客户"/>
    <n v="321"/>
    <d v="2018-12-31T00:00:00"/>
    <d v="2018-12-31T00:00:00"/>
    <s v="山西转型综改示范区学府园区云茂广告中心"/>
    <m/>
    <s v="意向客户"/>
    <m/>
  </r>
  <r>
    <x v="446"/>
    <s v="严玲"/>
    <x v="446"/>
    <m/>
    <m/>
    <m/>
    <m/>
    <m/>
    <m/>
    <m/>
    <m/>
    <m/>
    <m/>
    <m/>
    <m/>
    <m/>
    <m/>
    <m/>
    <m/>
    <m/>
    <m/>
    <m/>
    <m/>
    <m/>
    <m/>
    <m/>
    <m/>
    <m/>
    <m/>
    <m/>
    <m/>
    <n v="126"/>
    <s v="线下活动（地产）"/>
    <s v="意向/渠道客户邀请"/>
    <s v="意向客户"/>
    <n v="214"/>
    <d v="2018-12-31T00:00:00"/>
    <d v="2018-12-31T00:00:00"/>
    <s v="山西转型综改示范区学府园区云茂广告中心"/>
    <m/>
    <s v="意向客户"/>
    <m/>
  </r>
  <r>
    <x v="446"/>
    <s v="严玲"/>
    <x v="446"/>
    <m/>
    <m/>
    <m/>
    <m/>
    <m/>
    <m/>
    <m/>
    <m/>
    <m/>
    <m/>
    <m/>
    <m/>
    <m/>
    <m/>
    <m/>
    <m/>
    <m/>
    <m/>
    <m/>
    <m/>
    <m/>
    <m/>
    <m/>
    <m/>
    <m/>
    <m/>
    <m/>
    <m/>
    <n v="126"/>
    <s v="线下活动（地产）"/>
    <s v="意向/渠道客户邀请"/>
    <s v="意向客户"/>
    <n v="321"/>
    <d v="2018-12-16T00:00:00"/>
    <d v="2018-12-16T00:00:00"/>
    <s v="山西转型综改示范区学府园区云茂广告中心"/>
    <m/>
    <s v="意向客户"/>
    <m/>
  </r>
  <r>
    <x v="446"/>
    <s v="严玲"/>
    <x v="446"/>
    <m/>
    <m/>
    <m/>
    <m/>
    <m/>
    <m/>
    <m/>
    <m/>
    <m/>
    <m/>
    <m/>
    <m/>
    <m/>
    <m/>
    <m/>
    <m/>
    <m/>
    <m/>
    <m/>
    <m/>
    <m/>
    <m/>
    <m/>
    <m/>
    <m/>
    <m/>
    <m/>
    <m/>
    <n v="126"/>
    <s v="线下活动（地产）"/>
    <s v="意向/渠道客户邀请"/>
    <s v="意向客户"/>
    <n v="1712"/>
    <d v="2018-12-23T00:00:00"/>
    <d v="2018-12-23T00:00:00"/>
    <s v="山西转型综改示范区学府园区云茂广告中心"/>
    <m/>
    <s v="意向客户"/>
    <m/>
  </r>
  <r>
    <x v="446"/>
    <s v="严玲"/>
    <x v="446"/>
    <m/>
    <m/>
    <m/>
    <m/>
    <m/>
    <m/>
    <m/>
    <m/>
    <m/>
    <m/>
    <m/>
    <m/>
    <m/>
    <m/>
    <m/>
    <m/>
    <m/>
    <m/>
    <m/>
    <m/>
    <m/>
    <m/>
    <m/>
    <m/>
    <m/>
    <m/>
    <m/>
    <m/>
    <n v="126"/>
    <s v="线下活动（地产）"/>
    <s v="意向/渠道客户邀请"/>
    <s v="意向客户"/>
    <n v="321"/>
    <d v="2018-12-30T00:00:00"/>
    <d v="2018-12-30T00:00:00"/>
    <s v="山西转型综改示范区学府园区云茂广告中心"/>
    <m/>
    <s v="意向客户"/>
    <m/>
  </r>
  <r>
    <x v="446"/>
    <s v="严玲"/>
    <x v="446"/>
    <m/>
    <m/>
    <m/>
    <m/>
    <m/>
    <m/>
    <m/>
    <m/>
    <m/>
    <m/>
    <m/>
    <m/>
    <m/>
    <m/>
    <m/>
    <m/>
    <m/>
    <m/>
    <m/>
    <m/>
    <m/>
    <m/>
    <m/>
    <m/>
    <m/>
    <m/>
    <m/>
    <m/>
    <n v="121"/>
    <s v="线下活动（地产）"/>
    <s v="看房团"/>
    <s v="大巴"/>
    <n v="1070"/>
    <d v="2018-12-15T00:00:00"/>
    <d v="2018-12-15T00:00:00"/>
    <s v="山西转型综改示范区学府园区云茂广告中心"/>
    <m/>
    <s v="邀请渠道：佳都新太科技股份有限公司员工_x000a__x000a_1、大巴费用：美林湖提供_x000a_2、餐费：美林湖提供_x000a_3、渠道费：1000元，不含税。_x000a_共计：1000元"/>
    <m/>
  </r>
  <r>
    <x v="446"/>
    <s v="严玲"/>
    <x v="446"/>
    <m/>
    <m/>
    <m/>
    <m/>
    <m/>
    <m/>
    <m/>
    <m/>
    <m/>
    <m/>
    <m/>
    <m/>
    <m/>
    <m/>
    <m/>
    <m/>
    <m/>
    <m/>
    <m/>
    <m/>
    <m/>
    <m/>
    <m/>
    <m/>
    <m/>
    <m/>
    <m/>
    <m/>
    <n v="126"/>
    <s v="线下活动（地产）"/>
    <s v="意向/渠道客户邀请"/>
    <s v="意向客户"/>
    <n v="1070"/>
    <d v="2018-11-24T00:00:00"/>
    <d v="2018-11-24T00:00:00"/>
    <s v="山西转型综改示范区学府园区云茂广告中心"/>
    <m/>
    <s v="邀请渠道：中国人寿广东分公司客户"/>
    <m/>
  </r>
  <r>
    <x v="447"/>
    <s v="严玲"/>
    <x v="447"/>
    <s v="035571"/>
    <m/>
    <m/>
    <m/>
    <m/>
    <m/>
    <m/>
    <m/>
    <n v="0.17"/>
    <s v="否"/>
    <s v="是"/>
    <n v="7475"/>
    <m/>
    <m/>
    <m/>
    <m/>
    <m/>
    <m/>
    <m/>
    <m/>
    <m/>
    <m/>
    <m/>
    <m/>
    <s v="广告营销服务成本"/>
    <s v="地产销售-华南"/>
    <m/>
    <n v="0.3153273688888889"/>
    <n v="115"/>
    <s v="线下活动（地产）"/>
    <s v="进驻费"/>
    <s v="商圈"/>
    <n v="1739"/>
    <d v="2018-11-24T00:00:00"/>
    <d v="2018-11-24T00:00:00"/>
    <s v="广州迪派文化传播有限公司"/>
    <m/>
    <s v="进驻商圈：天河区东圃四季时尚荟_x000a_1739元，含税"/>
    <n v="1736"/>
  </r>
  <r>
    <x v="447"/>
    <s v="严玲"/>
    <x v="447"/>
    <m/>
    <m/>
    <m/>
    <m/>
    <m/>
    <m/>
    <m/>
    <m/>
    <m/>
    <m/>
    <m/>
    <m/>
    <m/>
    <m/>
    <m/>
    <m/>
    <m/>
    <m/>
    <m/>
    <m/>
    <m/>
    <m/>
    <m/>
    <m/>
    <m/>
    <m/>
    <m/>
    <m/>
    <n v="99"/>
    <s v="线下活动（地产）"/>
    <s v="案场活动"/>
    <s v="咖啡品鉴"/>
    <n v="4000"/>
    <d v="2018-11-24T00:00:00"/>
    <d v="2018-11-24T00:00:00"/>
    <s v="广州百诺品牌策划有限公司"/>
    <m/>
    <s v="暖场活动，咖啡"/>
    <m/>
  </r>
  <r>
    <x v="448"/>
    <s v="严玲"/>
    <x v="448"/>
    <s v="034991"/>
    <m/>
    <m/>
    <m/>
    <m/>
    <m/>
    <m/>
    <m/>
    <n v="0.17"/>
    <s v="否"/>
    <s v="是"/>
    <n v="5262.5"/>
    <m/>
    <m/>
    <m/>
    <m/>
    <m/>
    <m/>
    <m/>
    <m/>
    <m/>
    <m/>
    <m/>
    <m/>
    <s v="广告营销服务成本"/>
    <s v="地产销售-华南"/>
    <m/>
    <n v="0.26046732249052634"/>
    <n v="121"/>
    <s v="线下活动（地产）"/>
    <s v="看房团"/>
    <s v="大巴"/>
    <n v="1613.4499999999998"/>
    <d v="2018-11-24T00:00:00"/>
    <d v="2018-11-24T00:00:00"/>
    <s v="北京切吧"/>
    <m/>
    <s v="1、大巴费用（含税费、水费、过路费等）：1403元"/>
    <n v="1277.25"/>
  </r>
  <r>
    <x v="448"/>
    <s v="严玲"/>
    <x v="448"/>
    <m/>
    <m/>
    <m/>
    <m/>
    <m/>
    <m/>
    <m/>
    <m/>
    <m/>
    <m/>
    <m/>
    <m/>
    <m/>
    <m/>
    <m/>
    <m/>
    <m/>
    <m/>
    <m/>
    <m/>
    <m/>
    <m/>
    <m/>
    <m/>
    <m/>
    <m/>
    <m/>
    <m/>
    <n v="126"/>
    <s v="线下活动（地产）"/>
    <s v="意向/渠道客户邀请"/>
    <s v="意向客户"/>
    <n v="1861.8000000000002"/>
    <d v="2018-11-24T00:00:00"/>
    <d v="2018-11-24T00:00:00"/>
    <s v="山西转型综改示范区学府园区云茂广告中心"/>
    <m/>
    <s v="2、高意向客户邀约：29人×60元＝1740元"/>
    <m/>
  </r>
  <r>
    <x v="448"/>
    <s v="严玲"/>
    <x v="448"/>
    <m/>
    <m/>
    <m/>
    <m/>
    <m/>
    <m/>
    <m/>
    <m/>
    <m/>
    <m/>
    <m/>
    <m/>
    <m/>
    <m/>
    <m/>
    <m/>
    <m/>
    <m/>
    <m/>
    <m/>
    <m/>
    <m/>
    <m/>
    <m/>
    <m/>
    <m/>
    <m/>
    <m/>
    <n v="120"/>
    <s v="线下活动（地产）"/>
    <s v="看房团"/>
    <s v="餐费"/>
    <n v="510"/>
    <d v="2018-11-24T00:00:00"/>
    <d v="2018-11-24T00:00:00"/>
    <s v="业务凭票报销"/>
    <m/>
    <s v="3、餐费：34人*15元/人=510元"/>
    <m/>
  </r>
  <r>
    <x v="449"/>
    <s v="严玲"/>
    <x v="449"/>
    <s v="035438"/>
    <m/>
    <m/>
    <m/>
    <m/>
    <m/>
    <m/>
    <m/>
    <n v="0.17"/>
    <s v="否"/>
    <s v="是"/>
    <n v="16057.5"/>
    <m/>
    <m/>
    <m/>
    <m/>
    <m/>
    <m/>
    <m/>
    <m/>
    <m/>
    <m/>
    <m/>
    <m/>
    <s v="广告营销服务成本"/>
    <s v="地产销售-华南"/>
    <m/>
    <n v="0.34070954000000003"/>
    <n v="121"/>
    <s v="线下活动（地产）"/>
    <s v="看房团"/>
    <s v="大巴"/>
    <n v="1839.9999999999998"/>
    <d v="2018-11-24T00:00:00"/>
    <d v="2018-11-24T00:00:00"/>
    <s v="北京切吧"/>
    <m/>
    <s v="1、大巴费用（含税费、水费、过路费等）：1600元，含税"/>
    <n v="2050.1000000000022"/>
  </r>
  <r>
    <x v="449"/>
    <s v="严玲"/>
    <x v="449"/>
    <m/>
    <m/>
    <m/>
    <m/>
    <m/>
    <m/>
    <m/>
    <m/>
    <m/>
    <m/>
    <m/>
    <m/>
    <m/>
    <m/>
    <m/>
    <m/>
    <m/>
    <m/>
    <m/>
    <m/>
    <m/>
    <m/>
    <m/>
    <m/>
    <m/>
    <m/>
    <m/>
    <m/>
    <n v="126"/>
    <s v="线下活动（地产）"/>
    <s v="意向/渠道客户邀请"/>
    <s v="意向客户"/>
    <n v="1861.8000000000002"/>
    <d v="2018-12-23T00:00:00"/>
    <d v="2018-12-23T00:00:00"/>
    <s v="山西转型综改示范区学府园区云茂广告中心"/>
    <m/>
    <s v="2、高意向客户费：29人×60元＝1740元，不含税。"/>
    <m/>
  </r>
  <r>
    <x v="449"/>
    <s v="严玲"/>
    <x v="449"/>
    <m/>
    <m/>
    <m/>
    <m/>
    <m/>
    <m/>
    <m/>
    <m/>
    <m/>
    <m/>
    <m/>
    <m/>
    <m/>
    <m/>
    <m/>
    <m/>
    <m/>
    <m/>
    <m/>
    <m/>
    <m/>
    <m/>
    <m/>
    <m/>
    <m/>
    <m/>
    <m/>
    <m/>
    <n v="120"/>
    <s v="线下活动（地产）"/>
    <s v="看房团"/>
    <s v="餐费"/>
    <n v="465"/>
    <d v="2018-12-23T00:00:00"/>
    <d v="2018-12-23T00:00:00"/>
    <s v="业务凭票报销"/>
    <m/>
    <s v="3、餐费：465元，含税"/>
    <m/>
  </r>
  <r>
    <x v="449"/>
    <s v="严玲"/>
    <x v="449"/>
    <m/>
    <m/>
    <m/>
    <m/>
    <m/>
    <m/>
    <m/>
    <m/>
    <m/>
    <m/>
    <m/>
    <m/>
    <m/>
    <m/>
    <m/>
    <m/>
    <m/>
    <m/>
    <m/>
    <m/>
    <m/>
    <m/>
    <m/>
    <m/>
    <m/>
    <m/>
    <m/>
    <m/>
    <n v="121"/>
    <s v="线下活动（地产）"/>
    <s v="看房团"/>
    <s v="大巴"/>
    <n v="1521.4499999999998"/>
    <d v="2018-12-23T00:00:00"/>
    <d v="2018-12-23T00:00:00"/>
    <s v="北京切吧"/>
    <m/>
    <s v="1、大巴费用（含税费、水费、过路费等）：1323元，含税"/>
    <m/>
  </r>
  <r>
    <x v="449"/>
    <s v="严玲"/>
    <x v="449"/>
    <m/>
    <m/>
    <m/>
    <m/>
    <m/>
    <m/>
    <m/>
    <m/>
    <m/>
    <m/>
    <m/>
    <m/>
    <m/>
    <m/>
    <m/>
    <m/>
    <m/>
    <m/>
    <m/>
    <m/>
    <m/>
    <m/>
    <m/>
    <m/>
    <m/>
    <m/>
    <m/>
    <m/>
    <n v="126"/>
    <s v="线下活动（地产）"/>
    <s v="意向/渠道客户邀请"/>
    <s v="意向客户"/>
    <n v="1872.5"/>
    <d v="2018-12-08T00:00:00"/>
    <d v="2018-12-08T00:00:00"/>
    <s v="山西转型综改示范区学府园区云茂广告中心"/>
    <m/>
    <s v="2、高意向客户费：25人×70元＝1750元，不含税。"/>
    <m/>
  </r>
  <r>
    <x v="449"/>
    <s v="严玲"/>
    <x v="449"/>
    <m/>
    <m/>
    <m/>
    <m/>
    <m/>
    <m/>
    <m/>
    <m/>
    <m/>
    <m/>
    <m/>
    <m/>
    <m/>
    <m/>
    <m/>
    <m/>
    <m/>
    <m/>
    <m/>
    <m/>
    <m/>
    <m/>
    <m/>
    <m/>
    <m/>
    <m/>
    <m/>
    <m/>
    <n v="120"/>
    <s v="线下活动（地产）"/>
    <s v="看房团"/>
    <s v="餐费"/>
    <n v="465"/>
    <d v="2018-12-08T00:00:00"/>
    <d v="2018-12-08T00:00:00"/>
    <s v="业务凭票报销"/>
    <m/>
    <s v="3、餐费：465元，含税"/>
    <m/>
  </r>
  <r>
    <x v="449"/>
    <s v="严玲"/>
    <x v="449"/>
    <m/>
    <m/>
    <m/>
    <m/>
    <m/>
    <m/>
    <m/>
    <m/>
    <m/>
    <m/>
    <m/>
    <m/>
    <m/>
    <m/>
    <m/>
    <m/>
    <m/>
    <m/>
    <m/>
    <m/>
    <m/>
    <m/>
    <m/>
    <m/>
    <m/>
    <m/>
    <m/>
    <m/>
    <n v="121"/>
    <s v="线下活动（地产）"/>
    <s v="看房团"/>
    <s v="大巴"/>
    <n v="1526.05"/>
    <d v="2018-12-30T00:00:00"/>
    <d v="2018-12-30T00:00:00"/>
    <s v="北京切吧"/>
    <m/>
    <s v="1、大巴费用（含税费、水费、过路费等）：1327元，含税"/>
    <m/>
  </r>
  <r>
    <x v="449"/>
    <s v="严玲"/>
    <x v="449"/>
    <m/>
    <m/>
    <m/>
    <m/>
    <m/>
    <m/>
    <m/>
    <m/>
    <m/>
    <m/>
    <m/>
    <m/>
    <m/>
    <m/>
    <m/>
    <m/>
    <m/>
    <m/>
    <m/>
    <m/>
    <m/>
    <m/>
    <m/>
    <m/>
    <m/>
    <m/>
    <m/>
    <m/>
    <n v="126"/>
    <s v="线下活动（地产）"/>
    <s v="意向/渠道客户邀请"/>
    <s v="意向客户"/>
    <n v="1230.5"/>
    <d v="2018-12-30T00:00:00"/>
    <d v="2018-12-30T00:00:00"/>
    <s v="山西转型综改示范区学府园区云茂广告中心"/>
    <m/>
    <s v="2、高意向客户费：23人×50元＝1150元，不含税。"/>
    <m/>
  </r>
  <r>
    <x v="449"/>
    <s v="严玲"/>
    <x v="449"/>
    <m/>
    <m/>
    <m/>
    <m/>
    <m/>
    <m/>
    <m/>
    <m/>
    <m/>
    <m/>
    <m/>
    <m/>
    <m/>
    <m/>
    <m/>
    <m/>
    <m/>
    <m/>
    <m/>
    <m/>
    <m/>
    <m/>
    <m/>
    <m/>
    <m/>
    <m/>
    <m/>
    <m/>
    <n v="122"/>
    <s v="线下活动（地产）"/>
    <s v="看房团"/>
    <s v="中巴"/>
    <n v="1416.8"/>
    <d v="2018-11-26T00:00:00"/>
    <d v="2018-11-26T00:00:00"/>
    <s v="北京切吧"/>
    <m/>
    <s v="1、中巴费用（含税费、水费、过路费等）：1233元，含税"/>
    <m/>
  </r>
  <r>
    <x v="449"/>
    <s v="严玲"/>
    <x v="449"/>
    <m/>
    <m/>
    <m/>
    <m/>
    <m/>
    <m/>
    <m/>
    <m/>
    <m/>
    <m/>
    <m/>
    <m/>
    <m/>
    <m/>
    <m/>
    <m/>
    <m/>
    <m/>
    <m/>
    <m/>
    <m/>
    <m/>
    <m/>
    <m/>
    <m/>
    <m/>
    <m/>
    <m/>
    <n v="126"/>
    <s v="线下活动（地产）"/>
    <s v="意向/渠道客户邀请"/>
    <s v="意向客户"/>
    <n v="1808.3000000000002"/>
    <d v="2018-11-26T00:00:00"/>
    <d v="2018-11-26T00:00:00"/>
    <s v="山西转型综改示范区学府园区云茂广告中心"/>
    <m/>
    <s v="2、高意向客户费：26人×65元＝1690元，不含税。"/>
    <m/>
  </r>
  <r>
    <x v="450"/>
    <s v="郭西哲"/>
    <x v="450"/>
    <s v="032591"/>
    <m/>
    <m/>
    <m/>
    <m/>
    <m/>
    <m/>
    <m/>
    <n v="0.19"/>
    <s v="否"/>
    <s v="是"/>
    <n v="10907.5"/>
    <m/>
    <m/>
    <m/>
    <m/>
    <m/>
    <m/>
    <m/>
    <m/>
    <m/>
    <m/>
    <m/>
    <m/>
    <s v="广告营销服务成本"/>
    <s v="地产销售-华北"/>
    <m/>
    <n v="0.32798207999999995"/>
    <n v="73"/>
    <s v="线上传播（地产）"/>
    <s v="渠道电开"/>
    <s v="回访"/>
    <n v="1760.0000000000002"/>
    <d v="2018-06-01T00:00:00"/>
    <d v="2018-06-30T00:00:00"/>
    <s v="渠道电开"/>
    <m/>
    <m/>
    <n v="2201.9249999999993"/>
  </r>
  <r>
    <x v="450"/>
    <s v="郭西哲"/>
    <x v="450"/>
    <s v=""/>
    <m/>
    <m/>
    <m/>
    <m/>
    <m/>
    <m/>
    <m/>
    <m/>
    <m/>
    <m/>
    <m/>
    <m/>
    <m/>
    <m/>
    <m/>
    <m/>
    <m/>
    <m/>
    <m/>
    <m/>
    <m/>
    <m/>
    <m/>
    <m/>
    <m/>
    <m/>
    <m/>
    <n v="59"/>
    <s v="商品采购"/>
    <s v="礼品"/>
    <s v="严选礼品"/>
    <n v="6945.5749999999998"/>
    <d v="2018-06-01T00:00:00"/>
    <d v="2018-06-01T00:00:00"/>
    <s v="严选凭票报销"/>
    <m/>
    <m/>
    <m/>
  </r>
  <r>
    <x v="451"/>
    <s v="严玲"/>
    <x v="451"/>
    <s v="032212"/>
    <m/>
    <m/>
    <m/>
    <m/>
    <m/>
    <m/>
    <m/>
    <n v="0.17"/>
    <s v="否"/>
    <s v="是"/>
    <n v="15540"/>
    <m/>
    <m/>
    <m/>
    <m/>
    <m/>
    <m/>
    <m/>
    <m/>
    <m/>
    <m/>
    <m/>
    <m/>
    <s v="广告营销服务成本"/>
    <s v="地产销售-华南"/>
    <m/>
    <n v="0.35574747733333334"/>
    <n v="125"/>
    <s v="线下活动（地产）"/>
    <s v="意向/渠道客户邀请"/>
    <s v="渠道客户"/>
    <n v="1070"/>
    <d v="2018-11-21T00:00:00"/>
    <d v="2018-11-23T00:00:00"/>
    <s v="山西转型综改示范区学府园区云茂广告中心"/>
    <m/>
    <s v="1、渠道费：1000元"/>
    <n v="13320"/>
  </r>
  <r>
    <x v="451"/>
    <s v="严玲"/>
    <x v="451"/>
    <m/>
    <m/>
    <m/>
    <m/>
    <m/>
    <m/>
    <m/>
    <m/>
    <m/>
    <m/>
    <m/>
    <m/>
    <m/>
    <m/>
    <m/>
    <m/>
    <m/>
    <m/>
    <m/>
    <m/>
    <m/>
    <m/>
    <m/>
    <m/>
    <m/>
    <m/>
    <m/>
    <m/>
    <n v="110"/>
    <s v="线下活动（地产）"/>
    <s v="进驻餐点"/>
    <s v="下午茶"/>
    <n v="1150"/>
    <d v="2018-11-21T00:00:00"/>
    <d v="2018-11-23T00:00:00"/>
    <s v="北京切吧"/>
    <m/>
    <s v="2、下午茶费用：1000元"/>
    <m/>
  </r>
  <r>
    <x v="452"/>
    <s v="严玲"/>
    <x v="452"/>
    <s v="034699"/>
    <m/>
    <m/>
    <m/>
    <m/>
    <m/>
    <m/>
    <m/>
    <n v="0.2"/>
    <s v="否"/>
    <s v="是"/>
    <n v="6660"/>
    <m/>
    <m/>
    <m/>
    <m/>
    <m/>
    <m/>
    <m/>
    <m/>
    <m/>
    <m/>
    <m/>
    <m/>
    <s v="广告营销服务成本"/>
    <s v="地产销售-华南"/>
    <m/>
    <n v="0.3073917043248014"/>
    <n v="113"/>
    <s v="线下活动（地产）"/>
    <s v="进驻费"/>
    <s v="企业"/>
    <n v="856"/>
    <d v="2018-11-21T00:00:00"/>
    <d v="2018-11-23T00:00:00"/>
    <s v="山西转型综改示范区学府园区云茂广告中心"/>
    <m/>
    <s v="一、11月21日进驻盈科智谷企业园区，针对的是该园区20多栋写字楼企业员工。_x000a_1、渠道费：800元"/>
    <n v="2962.6"/>
  </r>
  <r>
    <x v="452"/>
    <s v="严玲"/>
    <x v="452"/>
    <m/>
    <m/>
    <m/>
    <m/>
    <m/>
    <m/>
    <m/>
    <m/>
    <m/>
    <m/>
    <m/>
    <m/>
    <m/>
    <m/>
    <m/>
    <m/>
    <m/>
    <m/>
    <m/>
    <m/>
    <m/>
    <m/>
    <m/>
    <m/>
    <m/>
    <m/>
    <m/>
    <m/>
    <n v="113"/>
    <s v="线下活动（地产）"/>
    <s v="进驻费"/>
    <s v="企业"/>
    <n v="856"/>
    <d v="2018-11-21T00:00:00"/>
    <d v="2018-11-23T00:00:00"/>
    <s v="山西转型综改示范区学府园区云茂广告中心"/>
    <m/>
    <s v="二、11月22日进驻汇鑫商业大厦大堂，针对该商业大厦内多层企业员工等。_x000a_1、渠道费：800元"/>
    <m/>
  </r>
  <r>
    <x v="452"/>
    <s v="严玲"/>
    <x v="452"/>
    <m/>
    <m/>
    <m/>
    <m/>
    <m/>
    <m/>
    <m/>
    <m/>
    <m/>
    <m/>
    <m/>
    <m/>
    <m/>
    <m/>
    <m/>
    <m/>
    <m/>
    <m/>
    <m/>
    <m/>
    <m/>
    <m/>
    <m/>
    <m/>
    <m/>
    <m/>
    <m/>
    <m/>
    <n v="113"/>
    <s v="线下活动（地产）"/>
    <s v="进驻费"/>
    <s v="企业"/>
    <n v="1070"/>
    <d v="2018-11-01T00:00:00"/>
    <d v="2018-11-01T00:00:00"/>
    <s v="山西转型综改示范区学府园区云茂广告中心"/>
    <m/>
    <s v="三、11月23日以早餐形式进驻恒昌财富，超过80人规模。_x000a_1、渠道费：1000元"/>
    <m/>
  </r>
  <r>
    <x v="452"/>
    <s v="严玲"/>
    <x v="452"/>
    <m/>
    <m/>
    <m/>
    <m/>
    <m/>
    <m/>
    <m/>
    <m/>
    <m/>
    <m/>
    <m/>
    <m/>
    <m/>
    <m/>
    <m/>
    <m/>
    <m/>
    <m/>
    <m/>
    <m/>
    <m/>
    <m/>
    <m/>
    <m/>
    <m/>
    <m/>
    <m/>
    <m/>
    <n v="111"/>
    <s v="线下活动（地产）"/>
    <s v="进驻餐点"/>
    <s v="早餐"/>
    <n v="915.4"/>
    <d v="2018-11-01T00:00:00"/>
    <d v="2018-11-01T00:00:00"/>
    <s v="北京切吧"/>
    <m/>
    <s v="2、早餐：796元"/>
    <m/>
  </r>
  <r>
    <x v="453"/>
    <s v="严玲"/>
    <x v="453"/>
    <s v="035568"/>
    <m/>
    <m/>
    <m/>
    <m/>
    <m/>
    <m/>
    <m/>
    <n v="0.2"/>
    <s v="否"/>
    <s v="是"/>
    <n v="22314.55"/>
    <m/>
    <m/>
    <m/>
    <m/>
    <m/>
    <m/>
    <m/>
    <m/>
    <m/>
    <m/>
    <m/>
    <m/>
    <s v="广告营销服务成本"/>
    <s v="地产销售-华南"/>
    <m/>
    <n v="0.37764105476923088"/>
    <n v="59"/>
    <s v="商品采购"/>
    <s v="礼品"/>
    <s v="严选礼品"/>
    <n v="3214.75"/>
    <d v="2018-12-08T00:00:00"/>
    <d v="2018-12-08T00:00:00"/>
    <s v="严选凭票报销"/>
    <m/>
    <s v="严选"/>
    <n v="2364.9500000000007"/>
  </r>
  <r>
    <x v="453"/>
    <s v="严玲"/>
    <x v="453"/>
    <m/>
    <m/>
    <m/>
    <m/>
    <m/>
    <m/>
    <m/>
    <m/>
    <m/>
    <m/>
    <m/>
    <m/>
    <m/>
    <m/>
    <m/>
    <m/>
    <m/>
    <m/>
    <m/>
    <m/>
    <m/>
    <m/>
    <m/>
    <m/>
    <m/>
    <m/>
    <m/>
    <m/>
    <n v="60"/>
    <s v="商品采购"/>
    <s v="礼品"/>
    <s v="其他礼品"/>
    <n v="5192.25"/>
    <d v="2018-12-08T00:00:00"/>
    <d v="2018-12-08T00:00:00"/>
    <s v="北京切吧"/>
    <m/>
    <s v="京东"/>
    <m/>
  </r>
  <r>
    <x v="453"/>
    <s v="严玲"/>
    <x v="453"/>
    <m/>
    <m/>
    <m/>
    <m/>
    <m/>
    <m/>
    <m/>
    <m/>
    <m/>
    <m/>
    <m/>
    <m/>
    <m/>
    <m/>
    <m/>
    <m/>
    <m/>
    <m/>
    <m/>
    <m/>
    <m/>
    <m/>
    <m/>
    <m/>
    <m/>
    <m/>
    <m/>
    <m/>
    <n v="102"/>
    <s v="线下活动（地产）"/>
    <s v="案场活动"/>
    <s v="其他"/>
    <n v="9317"/>
    <d v="2018-12-25T00:00:00"/>
    <d v="2018-12-25T00:00:00"/>
    <s v="广州迪派文化传播有限公司"/>
    <m/>
    <s v="布场"/>
    <m/>
  </r>
  <r>
    <x v="453"/>
    <s v="严玲"/>
    <x v="453"/>
    <m/>
    <m/>
    <m/>
    <m/>
    <m/>
    <m/>
    <m/>
    <m/>
    <m/>
    <m/>
    <m/>
    <m/>
    <m/>
    <m/>
    <m/>
    <m/>
    <m/>
    <m/>
    <m/>
    <m/>
    <m/>
    <m/>
    <m/>
    <m/>
    <m/>
    <m/>
    <m/>
    <m/>
    <n v="126"/>
    <s v="线下活动（地产）"/>
    <s v="意向/渠道客户邀请"/>
    <s v="意向客户"/>
    <n v="2225.6"/>
    <d v="2018-12-03T00:00:00"/>
    <d v="2018-12-03T00:00:00"/>
    <s v="山西转型综改示范区学府园区云茂广告中心"/>
    <m/>
    <s v="单团费用：_x000a_1、意向客户邀约：26人×80元＝2080元，不含税_x000a_（自行前往楼盘需参加当天严选主题活动，并看房算价）"/>
    <m/>
  </r>
  <r>
    <x v="454"/>
    <s v="严玲"/>
    <x v="454"/>
    <s v="035536"/>
    <m/>
    <m/>
    <m/>
    <m/>
    <m/>
    <m/>
    <m/>
    <n v="0.17"/>
    <s v="否"/>
    <s v="是"/>
    <n v="33880"/>
    <m/>
    <m/>
    <m/>
    <m/>
    <m/>
    <m/>
    <m/>
    <m/>
    <m/>
    <m/>
    <m/>
    <m/>
    <s v="广告营销服务成本"/>
    <s v="地产销售-华南"/>
    <m/>
    <n v="0.35624157866666667"/>
    <n v="113"/>
    <s v="线下活动（地产）"/>
    <s v="进驻费"/>
    <s v="企业"/>
    <n v="856"/>
    <d v="2018-12-25T00:00:00"/>
    <d v="2018-12-25T00:00:00"/>
    <s v="山西转型综改示范区学府园区云茂广告中心"/>
    <m/>
    <s v="进驻企业：汇鑫商业大厦园区，现有企业50多家，员工1000多人，以科技企业为主，代表企业3K游戏、西瓜游戏、游易网络等。"/>
    <n v="18624"/>
  </r>
  <r>
    <x v="454"/>
    <s v="严玲"/>
    <x v="454"/>
    <m/>
    <m/>
    <m/>
    <m/>
    <m/>
    <m/>
    <m/>
    <m/>
    <m/>
    <m/>
    <m/>
    <m/>
    <m/>
    <m/>
    <m/>
    <m/>
    <m/>
    <m/>
    <m/>
    <m/>
    <m/>
    <m/>
    <m/>
    <m/>
    <m/>
    <m/>
    <m/>
    <m/>
    <n v="77"/>
    <s v="线上传播（地产）"/>
    <s v="其他"/>
    <m/>
    <n v="14400"/>
    <d v="2018-12-01T00:00:00"/>
    <d v="2018-12-01T00:00:00"/>
    <s v="北京切吧"/>
    <m/>
    <s v="投放Livin广州品牌次条1篇_x000a_投放羊城网头条1篇"/>
    <m/>
  </r>
  <r>
    <x v="455"/>
    <s v="严玲"/>
    <x v="455"/>
    <s v="035700"/>
    <m/>
    <m/>
    <m/>
    <m/>
    <m/>
    <m/>
    <m/>
    <n v="0.17"/>
    <s v="否"/>
    <s v="是"/>
    <n v="22480.399999999998"/>
    <m/>
    <m/>
    <m/>
    <m/>
    <m/>
    <m/>
    <m/>
    <m/>
    <m/>
    <m/>
    <m/>
    <m/>
    <s v="广告营销服务成本"/>
    <s v="地产销售-华南"/>
    <m/>
    <n v="0.38714484222222223"/>
    <n v="102"/>
    <s v="线下活动（地产）"/>
    <s v="案场活动"/>
    <s v="其他"/>
    <n v="15034"/>
    <d v="2018-12-01T00:00:00"/>
    <d v="2018-12-01T00:00:00"/>
    <s v="中山华际天创文化传媒有限公司"/>
    <m/>
    <s v="布场"/>
    <n v="2441.3999999999978"/>
  </r>
  <r>
    <x v="455"/>
    <s v="严玲"/>
    <x v="455"/>
    <m/>
    <m/>
    <m/>
    <m/>
    <m/>
    <m/>
    <m/>
    <m/>
    <m/>
    <m/>
    <m/>
    <m/>
    <m/>
    <m/>
    <m/>
    <m/>
    <m/>
    <m/>
    <m/>
    <m/>
    <m/>
    <m/>
    <m/>
    <m/>
    <m/>
    <m/>
    <m/>
    <m/>
    <n v="59"/>
    <s v="商品采购"/>
    <s v="礼品"/>
    <s v="严选礼品"/>
    <n v="5005"/>
    <d v="2018-12-01T00:00:00"/>
    <d v="2018-12-01T00:00:00"/>
    <s v="严选凭票报销"/>
    <m/>
    <s v="严选"/>
    <m/>
  </r>
  <r>
    <x v="456"/>
    <s v="严玲"/>
    <x v="456"/>
    <s v="035710"/>
    <m/>
    <m/>
    <m/>
    <m/>
    <m/>
    <m/>
    <m/>
    <n v="0.2"/>
    <s v="否"/>
    <s v="是"/>
    <n v="14240"/>
    <m/>
    <m/>
    <m/>
    <m/>
    <m/>
    <m/>
    <m/>
    <m/>
    <m/>
    <m/>
    <m/>
    <m/>
    <s v="广告营销服务成本"/>
    <s v="地产销售-华南"/>
    <m/>
    <n v="0.37442728480000009"/>
    <n v="121"/>
    <s v="线下活动（地产）"/>
    <s v="看房团"/>
    <s v="大巴"/>
    <n v="1155.75"/>
    <d v="2018-12-01T00:00:00"/>
    <d v="2018-12-01T00:00:00"/>
    <s v="北京切吧"/>
    <m/>
    <s v="1、大巴费用（含税费、水费、过路费等）：1005元"/>
    <n v="2619.7999999999993"/>
  </r>
  <r>
    <x v="456"/>
    <s v="严玲"/>
    <x v="456"/>
    <m/>
    <m/>
    <m/>
    <m/>
    <m/>
    <m/>
    <m/>
    <m/>
    <m/>
    <m/>
    <m/>
    <m/>
    <m/>
    <m/>
    <m/>
    <m/>
    <m/>
    <m/>
    <m/>
    <m/>
    <m/>
    <m/>
    <m/>
    <m/>
    <m/>
    <m/>
    <m/>
    <m/>
    <n v="126"/>
    <s v="线下活动（地产）"/>
    <s v="意向/渠道客户邀请"/>
    <s v="意向客户"/>
    <n v="2140"/>
    <d v="2018-12-01T00:00:00"/>
    <d v="2018-12-01T00:00:00"/>
    <s v="山西转型综改示范区学府园区云茂广告中心"/>
    <m/>
    <s v="意向客户邀约：40人×50元＝2000元"/>
    <m/>
  </r>
  <r>
    <x v="456"/>
    <s v="严玲"/>
    <x v="456"/>
    <m/>
    <m/>
    <m/>
    <m/>
    <m/>
    <m/>
    <m/>
    <m/>
    <m/>
    <m/>
    <m/>
    <m/>
    <m/>
    <m/>
    <m/>
    <m/>
    <m/>
    <m/>
    <m/>
    <m/>
    <m/>
    <m/>
    <m/>
    <m/>
    <m/>
    <m/>
    <m/>
    <m/>
    <n v="121"/>
    <s v="线下活动（地产）"/>
    <s v="看房团"/>
    <s v="大巴"/>
    <n v="1155.75"/>
    <d v="2018-11-29T00:00:00"/>
    <d v="2018-11-29T00:00:00"/>
    <s v="北京切吧"/>
    <m/>
    <s v="1、大巴费用（含税费、水费、过路费等）：1005元"/>
    <m/>
  </r>
  <r>
    <x v="456"/>
    <s v="严玲"/>
    <x v="456"/>
    <m/>
    <m/>
    <m/>
    <m/>
    <m/>
    <m/>
    <m/>
    <m/>
    <m/>
    <m/>
    <m/>
    <m/>
    <m/>
    <m/>
    <m/>
    <m/>
    <m/>
    <m/>
    <m/>
    <m/>
    <m/>
    <m/>
    <m/>
    <m/>
    <m/>
    <m/>
    <m/>
    <m/>
    <n v="126"/>
    <s v="线下活动（地产）"/>
    <s v="意向/渠道客户邀请"/>
    <s v="意向客户"/>
    <n v="2140"/>
    <d v="2018-11-29T00:00:00"/>
    <d v="2018-11-29T00:00:00"/>
    <s v="山西转型综改示范区学府园区云茂广告中心"/>
    <m/>
    <s v="2、意向客户邀约：40人×50元＝2000元"/>
    <m/>
  </r>
  <r>
    <x v="456"/>
    <s v="严玲"/>
    <x v="456"/>
    <m/>
    <m/>
    <m/>
    <m/>
    <m/>
    <m/>
    <m/>
    <m/>
    <m/>
    <m/>
    <m/>
    <m/>
    <m/>
    <m/>
    <m/>
    <m/>
    <m/>
    <m/>
    <m/>
    <m/>
    <m/>
    <m/>
    <m/>
    <m/>
    <m/>
    <m/>
    <m/>
    <m/>
    <n v="113"/>
    <s v="线下活动（地产）"/>
    <s v="进驻费"/>
    <s v="企业"/>
    <n v="1070"/>
    <d v="2018-12-14T00:00:00"/>
    <d v="2018-12-14T00:00:00"/>
    <s v="山西转型综改示范区学府园区云茂广告中心"/>
    <m/>
    <s v="进驻：立白中心（1）、渠道费：1000元"/>
    <m/>
  </r>
  <r>
    <x v="456"/>
    <s v="严玲"/>
    <x v="456"/>
    <m/>
    <m/>
    <m/>
    <m/>
    <m/>
    <m/>
    <m/>
    <m/>
    <m/>
    <m/>
    <m/>
    <m/>
    <m/>
    <m/>
    <m/>
    <m/>
    <m/>
    <m/>
    <m/>
    <m/>
    <m/>
    <m/>
    <m/>
    <m/>
    <m/>
    <m/>
    <m/>
    <m/>
    <n v="110"/>
    <s v="线下活动（地产）"/>
    <s v="进驻餐点"/>
    <s v="下午茶"/>
    <n v="1724.9999999999998"/>
    <d v="2018-12-14T00:00:00"/>
    <d v="2018-12-14T00:00:00"/>
    <s v="北京切吧"/>
    <m/>
    <s v="（2）、下午茶：1500元"/>
    <m/>
  </r>
  <r>
    <x v="456"/>
    <s v="严玲"/>
    <x v="456"/>
    <m/>
    <m/>
    <m/>
    <m/>
    <m/>
    <m/>
    <m/>
    <m/>
    <m/>
    <m/>
    <m/>
    <m/>
    <m/>
    <m/>
    <m/>
    <m/>
    <m/>
    <m/>
    <m/>
    <m/>
    <m/>
    <m/>
    <m/>
    <m/>
    <m/>
    <m/>
    <m/>
    <m/>
    <n v="113"/>
    <s v="线下活动（地产）"/>
    <s v="进驻费"/>
    <s v="企业"/>
    <n v="856"/>
    <d v="2018-12-06T00:00:00"/>
    <d v="2018-12-06T00:00:00"/>
    <s v="山西转型综改示范区学府园区云茂广告中心"/>
    <m/>
    <s v="进驻：汉光药业_x000a_（1）、渠道费：800元"/>
    <m/>
  </r>
  <r>
    <x v="456"/>
    <s v="严玲"/>
    <x v="456"/>
    <m/>
    <m/>
    <m/>
    <m/>
    <m/>
    <m/>
    <m/>
    <m/>
    <m/>
    <m/>
    <m/>
    <m/>
    <m/>
    <m/>
    <m/>
    <m/>
    <m/>
    <m/>
    <m/>
    <m/>
    <m/>
    <m/>
    <m/>
    <m/>
    <m/>
    <m/>
    <m/>
    <m/>
    <n v="110"/>
    <s v="线下活动（地产）"/>
    <s v="进驻餐点"/>
    <s v="下午茶"/>
    <n v="1377.6999999999998"/>
    <d v="2018-12-06T00:00:00"/>
    <d v="2018-12-06T00:00:00"/>
    <s v="北京切吧"/>
    <m/>
    <s v="（2）、下午茶：1198元"/>
    <m/>
  </r>
  <r>
    <x v="457"/>
    <s v="严玲"/>
    <x v="457"/>
    <s v="035620"/>
    <m/>
    <m/>
    <m/>
    <m/>
    <m/>
    <m/>
    <m/>
    <n v="0.17"/>
    <s v="否"/>
    <s v="是"/>
    <n v="50674.2"/>
    <m/>
    <m/>
    <m/>
    <m/>
    <m/>
    <m/>
    <m/>
    <m/>
    <m/>
    <m/>
    <m/>
    <m/>
    <s v="广告营销服务成本"/>
    <s v="地产销售-华南"/>
    <m/>
    <n v="0.35407813280000006"/>
    <n v="110"/>
    <s v="线下活动（地产）"/>
    <s v="进驻餐点"/>
    <s v="下午茶"/>
    <n v="1380"/>
    <d v="2018-12-01T00:00:00"/>
    <d v="2018-12-01T00:00:00"/>
    <s v="北京切吧"/>
    <m/>
    <s v="2、下午茶：1200"/>
    <n v="12795.449999999997"/>
  </r>
  <r>
    <x v="457"/>
    <s v="严玲"/>
    <x v="457"/>
    <m/>
    <m/>
    <m/>
    <m/>
    <m/>
    <m/>
    <m/>
    <m/>
    <m/>
    <m/>
    <m/>
    <m/>
    <m/>
    <m/>
    <m/>
    <m/>
    <m/>
    <m/>
    <m/>
    <m/>
    <m/>
    <m/>
    <m/>
    <m/>
    <m/>
    <m/>
    <m/>
    <m/>
    <n v="125"/>
    <s v="线下活动（地产）"/>
    <s v="意向/渠道客户邀请"/>
    <s v="渠道客户"/>
    <n v="856"/>
    <d v="2018-12-05T00:00:00"/>
    <d v="2018-12-05T00:00:00"/>
    <s v="山西转型综改示范区学府园区云茂广告中心"/>
    <m/>
    <s v="1、渠道费：800元"/>
    <m/>
  </r>
  <r>
    <x v="457"/>
    <s v="严玲"/>
    <x v="457"/>
    <m/>
    <m/>
    <m/>
    <m/>
    <m/>
    <m/>
    <m/>
    <m/>
    <m/>
    <m/>
    <m/>
    <m/>
    <m/>
    <m/>
    <m/>
    <m/>
    <m/>
    <m/>
    <m/>
    <m/>
    <m/>
    <m/>
    <m/>
    <m/>
    <m/>
    <m/>
    <m/>
    <m/>
    <n v="115"/>
    <s v="线下活动（地产）"/>
    <s v="进驻费"/>
    <s v="商圈"/>
    <n v="1739"/>
    <d v="2018-12-15T00:00:00"/>
    <d v="2018-12-15T00:00:00"/>
    <s v="广州迪派文化传播有限公司"/>
    <m/>
    <s v="进驻商圈：天河区东圃四季时尚荟"/>
    <m/>
  </r>
  <r>
    <x v="457"/>
    <s v="严玲"/>
    <x v="457"/>
    <m/>
    <m/>
    <m/>
    <m/>
    <m/>
    <m/>
    <m/>
    <m/>
    <m/>
    <m/>
    <m/>
    <m/>
    <m/>
    <m/>
    <m/>
    <m/>
    <m/>
    <m/>
    <m/>
    <m/>
    <m/>
    <m/>
    <m/>
    <m/>
    <m/>
    <m/>
    <m/>
    <m/>
    <n v="115"/>
    <s v="线下活动（地产）"/>
    <s v="进驻费"/>
    <s v="商圈"/>
    <n v="1523"/>
    <d v="2018-12-01T00:00:00"/>
    <d v="2018-12-01T00:00:00"/>
    <s v="广州迪派文化传播有限公司"/>
    <m/>
    <s v="进驻商圈：天河区测绘大厦大堂"/>
    <m/>
  </r>
  <r>
    <x v="457"/>
    <s v="严玲"/>
    <x v="457"/>
    <m/>
    <m/>
    <m/>
    <m/>
    <m/>
    <m/>
    <m/>
    <m/>
    <m/>
    <m/>
    <m/>
    <m/>
    <m/>
    <m/>
    <m/>
    <m/>
    <m/>
    <m/>
    <m/>
    <m/>
    <m/>
    <m/>
    <m/>
    <m/>
    <m/>
    <m/>
    <m/>
    <m/>
    <n v="99"/>
    <s v="线下活动（地产）"/>
    <s v="案场活动"/>
    <s v="咖啡品鉴"/>
    <n v="4000"/>
    <d v="2018-12-01T00:00:00"/>
    <d v="2018-12-01T00:00:00"/>
    <s v="广州百诺品牌策划有限公司"/>
    <m/>
    <s v="咖啡师：易碧辉团队"/>
    <m/>
  </r>
  <r>
    <x v="457"/>
    <s v="严玲"/>
    <x v="457"/>
    <m/>
    <m/>
    <m/>
    <m/>
    <m/>
    <m/>
    <m/>
    <m/>
    <m/>
    <m/>
    <m/>
    <m/>
    <m/>
    <m/>
    <m/>
    <m/>
    <m/>
    <m/>
    <m/>
    <m/>
    <m/>
    <m/>
    <m/>
    <m/>
    <m/>
    <m/>
    <m/>
    <m/>
    <n v="121"/>
    <s v="线下活动（地产）"/>
    <s v="看房团"/>
    <s v="大巴"/>
    <n v="1302.9499999999998"/>
    <d v="2018-12-08T00:00:00"/>
    <d v="2018-12-14T00:00:00"/>
    <s v="北京切吧"/>
    <m/>
    <s v="1、大巴费用（含税费、水费、过路费等）：1133元"/>
    <m/>
  </r>
  <r>
    <x v="457"/>
    <s v="严玲"/>
    <x v="457"/>
    <m/>
    <m/>
    <m/>
    <m/>
    <m/>
    <m/>
    <m/>
    <m/>
    <m/>
    <m/>
    <m/>
    <m/>
    <m/>
    <m/>
    <m/>
    <m/>
    <m/>
    <m/>
    <m/>
    <m/>
    <m/>
    <m/>
    <m/>
    <m/>
    <m/>
    <m/>
    <m/>
    <m/>
    <n v="126"/>
    <s v="线下活动（地产）"/>
    <s v="意向/渠道客户邀请"/>
    <s v="意向客户"/>
    <n v="2140"/>
    <d v="2018-12-01T00:00:00"/>
    <d v="2018-12-01T00:00:00"/>
    <s v="山西转型综改示范区学府园区云茂广告中心"/>
    <m/>
    <s v="2、高意向客户邀约：40人×50元＝2000元，不含税"/>
    <m/>
  </r>
  <r>
    <x v="457"/>
    <s v="严玲"/>
    <x v="457"/>
    <m/>
    <m/>
    <m/>
    <m/>
    <m/>
    <m/>
    <m/>
    <m/>
    <m/>
    <m/>
    <m/>
    <m/>
    <m/>
    <m/>
    <m/>
    <m/>
    <m/>
    <m/>
    <m/>
    <m/>
    <m/>
    <m/>
    <m/>
    <m/>
    <m/>
    <m/>
    <m/>
    <m/>
    <n v="10"/>
    <s v="户外投放（地产）"/>
    <s v="LED投放"/>
    <m/>
    <n v="518"/>
    <d v="2018-12-23T00:00:00"/>
    <d v="2018-12-23T00:00:00"/>
    <s v="广州播了么传媒科技有限公司"/>
    <m/>
    <s v="外部投放"/>
    <m/>
  </r>
  <r>
    <x v="457"/>
    <s v="严玲"/>
    <x v="457"/>
    <m/>
    <m/>
    <m/>
    <m/>
    <m/>
    <m/>
    <m/>
    <m/>
    <m/>
    <m/>
    <m/>
    <m/>
    <m/>
    <m/>
    <m/>
    <m/>
    <m/>
    <m/>
    <m/>
    <m/>
    <m/>
    <m/>
    <m/>
    <m/>
    <m/>
    <m/>
    <m/>
    <m/>
    <n v="108"/>
    <s v="线下活动（地产）"/>
    <s v="案场活动"/>
    <s v="主题沙龙"/>
    <n v="15000"/>
    <d v="2018-12-23T00:00:00"/>
    <d v="2018-12-23T00:00:00"/>
    <s v="网易（杭州）网络有限公司"/>
    <m/>
    <s v="网易100分教育沙龙"/>
    <m/>
  </r>
  <r>
    <x v="457"/>
    <s v="严玲"/>
    <x v="457"/>
    <m/>
    <m/>
    <m/>
    <m/>
    <m/>
    <m/>
    <m/>
    <m/>
    <m/>
    <m/>
    <m/>
    <m/>
    <m/>
    <m/>
    <m/>
    <m/>
    <m/>
    <m/>
    <m/>
    <m/>
    <m/>
    <m/>
    <m/>
    <m/>
    <m/>
    <m/>
    <m/>
    <m/>
    <n v="108"/>
    <s v="线下活动（地产）"/>
    <s v="案场活动"/>
    <s v="主题沙龙"/>
    <n v="5940"/>
    <d v="2018-12-23T00:00:00"/>
    <d v="2018-12-23T00:00:00"/>
    <s v="中山华际天创文化传媒有限公司"/>
    <m/>
    <s v="布置"/>
    <m/>
  </r>
  <r>
    <x v="457"/>
    <s v="严玲"/>
    <x v="457"/>
    <m/>
    <m/>
    <m/>
    <m/>
    <m/>
    <m/>
    <m/>
    <m/>
    <m/>
    <m/>
    <m/>
    <m/>
    <m/>
    <m/>
    <m/>
    <m/>
    <m/>
    <m/>
    <m/>
    <m/>
    <m/>
    <m/>
    <m/>
    <m/>
    <m/>
    <m/>
    <m/>
    <m/>
    <n v="121"/>
    <s v="线下活动（地产）"/>
    <s v="看房团"/>
    <s v="大巴"/>
    <n v="1301.8"/>
    <d v="2018-12-23T00:00:00"/>
    <d v="2018-12-23T00:00:00"/>
    <s v="北京切吧"/>
    <m/>
    <s v="1、大巴费用（含税费、水费、过路费等）：1132元"/>
    <m/>
  </r>
  <r>
    <x v="457"/>
    <s v="严玲"/>
    <x v="457"/>
    <m/>
    <m/>
    <m/>
    <m/>
    <m/>
    <m/>
    <m/>
    <m/>
    <m/>
    <m/>
    <m/>
    <m/>
    <m/>
    <m/>
    <m/>
    <m/>
    <m/>
    <m/>
    <m/>
    <m/>
    <m/>
    <m/>
    <m/>
    <m/>
    <m/>
    <m/>
    <m/>
    <m/>
    <n v="125"/>
    <s v="线下活动（地产）"/>
    <s v="意向/渠道客户邀请"/>
    <s v="渠道客户"/>
    <n v="428"/>
    <d v="2018-12-08T00:00:00"/>
    <d v="2018-12-08T00:00:00"/>
    <s v="山西转型综改示范区学府园区云茂广告中心"/>
    <m/>
    <s v="2、渠道费：400元（来源黄村幼儿园）"/>
    <m/>
  </r>
  <r>
    <x v="457"/>
    <s v="严玲"/>
    <x v="457"/>
    <m/>
    <m/>
    <m/>
    <m/>
    <m/>
    <m/>
    <m/>
    <m/>
    <m/>
    <m/>
    <m/>
    <m/>
    <m/>
    <m/>
    <m/>
    <m/>
    <m/>
    <m/>
    <m/>
    <m/>
    <m/>
    <m/>
    <m/>
    <m/>
    <m/>
    <m/>
    <m/>
    <m/>
    <n v="120"/>
    <s v="线下活动（地产）"/>
    <s v="看房团"/>
    <s v="餐费"/>
    <n v="1750"/>
    <d v="2018-12-15T00:00:00"/>
    <d v="2018-12-15T00:00:00"/>
    <s v="业务凭票报销"/>
    <m/>
    <s v="3、餐费：350元/围*5围=1750元，含税"/>
    <m/>
  </r>
  <r>
    <x v="458"/>
    <s v="严玲"/>
    <x v="458"/>
    <s v="035840"/>
    <m/>
    <m/>
    <m/>
    <m/>
    <m/>
    <m/>
    <m/>
    <n v="0.17"/>
    <s v="否"/>
    <s v="是"/>
    <n v="42649"/>
    <m/>
    <m/>
    <m/>
    <m/>
    <m/>
    <m/>
    <m/>
    <m/>
    <m/>
    <m/>
    <m/>
    <m/>
    <s v="广告营销服务成本"/>
    <s v="地产销售-华南"/>
    <m/>
    <n v="0.59265211158260866"/>
    <n v="98"/>
    <s v="线下活动（地产）"/>
    <s v="案场活动"/>
    <s v="精致生活体验系列"/>
    <n v="22410"/>
    <d v="2018-12-22T00:00:00"/>
    <d v="2018-12-22T00:00:00"/>
    <s v="中山华际天创文化传媒有限公司"/>
    <m/>
    <s v="暖场"/>
    <n v="2009"/>
  </r>
  <r>
    <x v="458"/>
    <s v="严玲"/>
    <x v="458"/>
    <m/>
    <m/>
    <m/>
    <m/>
    <m/>
    <m/>
    <m/>
    <m/>
    <m/>
    <m/>
    <m/>
    <m/>
    <m/>
    <m/>
    <m/>
    <m/>
    <m/>
    <m/>
    <m/>
    <m/>
    <m/>
    <m/>
    <m/>
    <m/>
    <m/>
    <m/>
    <m/>
    <m/>
    <n v="98"/>
    <s v="线下活动（地产）"/>
    <s v="案场活动"/>
    <s v="精致生活体验系列"/>
    <n v="9288"/>
    <d v="2018-12-08T00:00:00"/>
    <d v="2018-12-08T00:00:00"/>
    <s v="中山华际天创文化传媒有限公司"/>
    <m/>
    <s v="暖场"/>
    <m/>
  </r>
  <r>
    <x v="458"/>
    <s v="严玲"/>
    <x v="458"/>
    <m/>
    <m/>
    <m/>
    <m/>
    <m/>
    <m/>
    <m/>
    <m/>
    <m/>
    <m/>
    <m/>
    <m/>
    <m/>
    <m/>
    <m/>
    <m/>
    <m/>
    <m/>
    <m/>
    <m/>
    <m/>
    <m/>
    <m/>
    <m/>
    <m/>
    <m/>
    <m/>
    <m/>
    <n v="98"/>
    <s v="线下活动（地产）"/>
    <s v="案场活动"/>
    <s v="精致生活体验系列"/>
    <n v="8942"/>
    <d v="2018-12-08T00:00:00"/>
    <d v="2018-12-08T00:00:00"/>
    <s v="中山华际天创文化传媒有限公司"/>
    <m/>
    <s v="暖场"/>
    <m/>
  </r>
  <r>
    <x v="459"/>
    <s v="严玲"/>
    <x v="459"/>
    <s v="035775"/>
    <m/>
    <m/>
    <m/>
    <m/>
    <m/>
    <m/>
    <m/>
    <n v="0.2"/>
    <s v="否"/>
    <s v="是"/>
    <n v="4201.25"/>
    <m/>
    <m/>
    <m/>
    <m/>
    <m/>
    <m/>
    <m/>
    <m/>
    <m/>
    <m/>
    <m/>
    <m/>
    <s v="广告营销服务成本"/>
    <s v="地产销售-华南"/>
    <m/>
    <n v="0.34695745631067959"/>
    <n v="121"/>
    <s v="线下活动（地产）"/>
    <s v="看房团"/>
    <s v="大巴"/>
    <n v="1430.6"/>
    <d v="2018-12-01T00:00:00"/>
    <d v="2018-12-01T00:00:00"/>
    <s v="北京切吧"/>
    <m/>
    <s v="1、大巴费用（含税费、水费、过路费等）：1244元"/>
    <n v="1005.1500000000001"/>
  </r>
  <r>
    <x v="459"/>
    <s v="严玲"/>
    <x v="459"/>
    <m/>
    <m/>
    <m/>
    <m/>
    <m/>
    <m/>
    <m/>
    <m/>
    <m/>
    <m/>
    <m/>
    <m/>
    <m/>
    <m/>
    <m/>
    <m/>
    <m/>
    <m/>
    <m/>
    <m/>
    <m/>
    <m/>
    <m/>
    <m/>
    <m/>
    <m/>
    <m/>
    <m/>
    <n v="126"/>
    <s v="线下活动（地产）"/>
    <s v="意向/渠道客户邀请"/>
    <s v="意向客户"/>
    <n v="1765.5"/>
    <d v="2018-12-02T00:00:00"/>
    <d v="2018-12-02T00:00:00"/>
    <s v="山西转型综改示范区学府园区云茂广告中心"/>
    <m/>
    <s v="2、高意向客户邀约：30人*55元/人=1650元"/>
    <m/>
  </r>
  <r>
    <x v="460"/>
    <s v="严玲"/>
    <x v="460"/>
    <s v="035709"/>
    <m/>
    <m/>
    <m/>
    <m/>
    <m/>
    <m/>
    <m/>
    <n v="0.2"/>
    <s v="否"/>
    <s v="是"/>
    <n v="12774.2"/>
    <m/>
    <m/>
    <m/>
    <m/>
    <m/>
    <m/>
    <m/>
    <m/>
    <m/>
    <m/>
    <m/>
    <m/>
    <s v="广告营销服务成本"/>
    <s v="地产销售-华南"/>
    <m/>
    <n v="0.33281928500000002"/>
    <n v="115"/>
    <s v="线下活动（地产）"/>
    <s v="进驻费"/>
    <s v="商圈"/>
    <n v="1523"/>
    <d v="2018-12-06T00:00:00"/>
    <d v="2018-12-06T00:00:00"/>
    <s v="广州迪派文化传播有限公司"/>
    <m/>
    <s v="12月1日进驻东圃广场"/>
    <n v="6682.2000000000007"/>
  </r>
  <r>
    <x v="460"/>
    <s v="严玲"/>
    <x v="460"/>
    <m/>
    <m/>
    <m/>
    <m/>
    <m/>
    <m/>
    <m/>
    <m/>
    <m/>
    <m/>
    <m/>
    <m/>
    <m/>
    <m/>
    <m/>
    <m/>
    <m/>
    <m/>
    <m/>
    <m/>
    <m/>
    <m/>
    <m/>
    <m/>
    <m/>
    <m/>
    <m/>
    <m/>
    <n v="116"/>
    <s v="线下活动（地产）"/>
    <s v="进驻费"/>
    <s v="社区"/>
    <n v="1523"/>
    <d v="2018-12-07T00:00:00"/>
    <d v="2018-12-07T00:00:00"/>
    <s v="广州迪派文化传播有限公司"/>
    <m/>
    <s v="12月2日进驻翠湖山庄"/>
    <m/>
  </r>
  <r>
    <x v="460"/>
    <s v="严玲"/>
    <x v="460"/>
    <m/>
    <m/>
    <m/>
    <m/>
    <m/>
    <m/>
    <m/>
    <m/>
    <m/>
    <m/>
    <m/>
    <m/>
    <m/>
    <m/>
    <m/>
    <m/>
    <m/>
    <m/>
    <m/>
    <m/>
    <m/>
    <m/>
    <m/>
    <m/>
    <m/>
    <m/>
    <m/>
    <m/>
    <n v="116"/>
    <s v="线下活动（地产）"/>
    <s v="进驻费"/>
    <s v="社区"/>
    <n v="1631"/>
    <d v="2018-12-08T00:00:00"/>
    <d v="2018-12-08T00:00:00"/>
    <s v="广州迪派文化传播有限公司"/>
    <m/>
    <s v="12月6日进驻穗乐花园"/>
    <m/>
  </r>
  <r>
    <x v="460"/>
    <s v="严玲"/>
    <x v="460"/>
    <m/>
    <m/>
    <m/>
    <m/>
    <m/>
    <m/>
    <m/>
    <m/>
    <m/>
    <m/>
    <m/>
    <m/>
    <m/>
    <m/>
    <m/>
    <m/>
    <m/>
    <m/>
    <m/>
    <m/>
    <m/>
    <m/>
    <m/>
    <m/>
    <m/>
    <m/>
    <m/>
    <m/>
    <n v="116"/>
    <s v="线下活动（地产）"/>
    <s v="进驻费"/>
    <s v="社区"/>
    <n v="1415"/>
    <d v="2018-12-08T00:00:00"/>
    <d v="2018-12-08T00:00:00"/>
    <s v="广州迪派文化传播有限公司"/>
    <m/>
    <s v="12月7日进驻美好居"/>
    <m/>
  </r>
  <r>
    <x v="461"/>
    <s v="郭西哲"/>
    <x v="461"/>
    <s v="032717、032816、033036"/>
    <m/>
    <m/>
    <m/>
    <m/>
    <m/>
    <m/>
    <m/>
    <n v="0.18"/>
    <s v="否"/>
    <s v="是"/>
    <n v="18180"/>
    <m/>
    <m/>
    <m/>
    <m/>
    <m/>
    <m/>
    <m/>
    <m/>
    <m/>
    <m/>
    <m/>
    <m/>
    <s v="广告营销服务成本"/>
    <s v="地产销售-华北"/>
    <m/>
    <n v="0.36144131238095234"/>
    <n v="103"/>
    <s v="线下活动（地产）"/>
    <s v="案场活动"/>
    <s v="亲子活动"/>
    <n v="1839.9999999999998"/>
    <d v="2018-06-02T00:00:00"/>
    <d v="2018-06-02T00:00:00"/>
    <s v="北京切吧"/>
    <m/>
    <m/>
    <n v="1690"/>
  </r>
  <r>
    <x v="461"/>
    <s v="郭西哲"/>
    <x v="461"/>
    <s v=""/>
    <m/>
    <m/>
    <m/>
    <m/>
    <m/>
    <m/>
    <m/>
    <m/>
    <m/>
    <m/>
    <m/>
    <m/>
    <m/>
    <m/>
    <m/>
    <m/>
    <m/>
    <m/>
    <m/>
    <m/>
    <m/>
    <m/>
    <m/>
    <m/>
    <m/>
    <m/>
    <m/>
    <n v="103"/>
    <s v="线下活动（地产）"/>
    <s v="案场活动"/>
    <s v="亲子活动"/>
    <n v="9300"/>
    <d v="2018-06-02T00:00:00"/>
    <d v="2018-06-02T00:00:00"/>
    <s v="北京切吧"/>
    <m/>
    <m/>
    <m/>
  </r>
  <r>
    <x v="461"/>
    <s v="郭西哲"/>
    <x v="461"/>
    <s v=""/>
    <m/>
    <m/>
    <m/>
    <m/>
    <m/>
    <m/>
    <m/>
    <m/>
    <m/>
    <m/>
    <m/>
    <m/>
    <m/>
    <m/>
    <m/>
    <m/>
    <m/>
    <m/>
    <m/>
    <m/>
    <m/>
    <m/>
    <m/>
    <m/>
    <m/>
    <m/>
    <m/>
    <n v="125"/>
    <s v="线下活动（地产）"/>
    <s v="意向/渠道客户邀请"/>
    <s v="渠道客户"/>
    <n v="5350"/>
    <d v="2018-06-02T00:00:00"/>
    <d v="2018-06-02T00:00:00"/>
    <s v="山西转型综改示范区学府园区云茂广告中心"/>
    <m/>
    <m/>
    <m/>
  </r>
  <r>
    <x v="462"/>
    <s v="严玲"/>
    <x v="462"/>
    <s v="035576"/>
    <m/>
    <m/>
    <m/>
    <m/>
    <m/>
    <m/>
    <m/>
    <n v="0.2"/>
    <s v="否"/>
    <s v="是"/>
    <n v="7465"/>
    <m/>
    <m/>
    <m/>
    <m/>
    <m/>
    <m/>
    <m/>
    <m/>
    <m/>
    <m/>
    <m/>
    <m/>
    <s v="广告营销服务成本"/>
    <s v="地产销售-华南"/>
    <m/>
    <n v="0.36863725239162132"/>
    <n v="121"/>
    <s v="线下活动（地产）"/>
    <s v="看房团"/>
    <s v="大巴"/>
    <n v="1266.1499999999999"/>
    <d v="2018-12-15T00:00:00"/>
    <d v="2018-12-15T00:00:00"/>
    <s v="北京切吧"/>
    <m/>
    <s v="1、大巴费用（含税费、水费、过路费等）：1101元，含税；"/>
    <n v="1990.2000000000007"/>
  </r>
  <r>
    <x v="462"/>
    <s v="严玲"/>
    <x v="462"/>
    <m/>
    <m/>
    <m/>
    <m/>
    <m/>
    <m/>
    <m/>
    <m/>
    <m/>
    <m/>
    <m/>
    <m/>
    <m/>
    <m/>
    <m/>
    <m/>
    <m/>
    <m/>
    <m/>
    <m/>
    <m/>
    <m/>
    <m/>
    <m/>
    <m/>
    <m/>
    <m/>
    <m/>
    <n v="126"/>
    <s v="线下活动（地产）"/>
    <s v="意向/渠道客户邀请"/>
    <s v="意向客户"/>
    <n v="1353.5500000000002"/>
    <d v="2018-12-15T00:00:00"/>
    <d v="2018-12-15T00:00:00"/>
    <s v="山西转型综改示范区学府园区云茂广告中心"/>
    <m/>
    <s v="2、意向客户邀约：23人×55元＝1265元，"/>
    <m/>
  </r>
  <r>
    <x v="462"/>
    <s v="严玲"/>
    <x v="462"/>
    <m/>
    <m/>
    <m/>
    <m/>
    <m/>
    <m/>
    <m/>
    <m/>
    <m/>
    <m/>
    <m/>
    <m/>
    <m/>
    <m/>
    <m/>
    <m/>
    <m/>
    <m/>
    <m/>
    <m/>
    <m/>
    <m/>
    <m/>
    <m/>
    <m/>
    <m/>
    <m/>
    <m/>
    <n v="122"/>
    <s v="线下活动（地产）"/>
    <s v="看房团"/>
    <s v="中巴"/>
    <n v="1266.1499999999999"/>
    <d v="2018-12-15T00:00:00"/>
    <d v="2018-12-15T00:00:00"/>
    <s v="北京切吧"/>
    <m/>
    <s v="1、中巴费用（含税费、水费、过路费等）：1101元，含税；"/>
    <m/>
  </r>
  <r>
    <x v="462"/>
    <s v="严玲"/>
    <x v="462"/>
    <m/>
    <m/>
    <m/>
    <m/>
    <m/>
    <m/>
    <m/>
    <m/>
    <m/>
    <m/>
    <m/>
    <m/>
    <m/>
    <m/>
    <m/>
    <m/>
    <m/>
    <m/>
    <m/>
    <m/>
    <m/>
    <m/>
    <m/>
    <m/>
    <m/>
    <m/>
    <m/>
    <m/>
    <n v="126"/>
    <s v="线下活动（地产）"/>
    <s v="意向/渠道客户邀请"/>
    <s v="意向客户"/>
    <n v="1588.95"/>
    <d v="2018-12-15T00:00:00"/>
    <d v="2018-12-15T00:00:00"/>
    <s v="山西转型综改示范区学府园区云茂广告中心"/>
    <m/>
    <s v="2、意向客户邀约：27人×55元＝1485元"/>
    <m/>
  </r>
  <r>
    <x v="463"/>
    <s v="郭西哲"/>
    <x v="463"/>
    <s v="032823"/>
    <m/>
    <m/>
    <m/>
    <m/>
    <m/>
    <m/>
    <m/>
    <n v="0.19"/>
    <s v="否"/>
    <s v="是"/>
    <n v="48549.100000000006"/>
    <m/>
    <m/>
    <m/>
    <m/>
    <m/>
    <m/>
    <m/>
    <m/>
    <m/>
    <m/>
    <m/>
    <m/>
    <s v="广告营销服务成本"/>
    <s v="地产销售-华北"/>
    <m/>
    <n v="0.48230494196825396"/>
    <n v="97"/>
    <s v="线下活动（地产）"/>
    <s v="案场活动"/>
    <s v="户外运动"/>
    <n v="24780.9"/>
    <d v="2018-05-05T00:00:00"/>
    <d v="2018-05-13T00:00:00"/>
    <s v="北京切吧"/>
    <m/>
    <m/>
    <n v="1676.7000000000044"/>
  </r>
  <r>
    <x v="463"/>
    <s v="郭西哲"/>
    <x v="463"/>
    <s v=""/>
    <m/>
    <m/>
    <m/>
    <m/>
    <m/>
    <m/>
    <m/>
    <m/>
    <m/>
    <m/>
    <m/>
    <m/>
    <m/>
    <m/>
    <m/>
    <m/>
    <m/>
    <m/>
    <m/>
    <m/>
    <m/>
    <m/>
    <m/>
    <m/>
    <m/>
    <m/>
    <m/>
    <n v="60"/>
    <s v="商品采购"/>
    <s v="礼品"/>
    <s v="其他礼品"/>
    <n v="22091.5"/>
    <d v="2018-05-05T00:00:00"/>
    <d v="2018-05-13T00:00:00"/>
    <s v="北京切吧"/>
    <m/>
    <m/>
    <m/>
  </r>
  <r>
    <x v="464"/>
    <s v="郭西哲"/>
    <x v="464"/>
    <s v="033194"/>
    <m/>
    <m/>
    <m/>
    <m/>
    <m/>
    <m/>
    <m/>
    <n v="0.18"/>
    <s v="否"/>
    <s v="是"/>
    <n v="30935"/>
    <m/>
    <m/>
    <m/>
    <m/>
    <m/>
    <m/>
    <m/>
    <m/>
    <m/>
    <m/>
    <m/>
    <m/>
    <s v="广告营销服务成本"/>
    <s v="地产销售-华北"/>
    <m/>
    <n v="0.37819846315343914"/>
    <n v="59"/>
    <s v="商品采购"/>
    <s v="礼品"/>
    <s v="严选礼品"/>
    <n v="9500"/>
    <d v="2018-06-01T00:00:00"/>
    <d v="2018-06-01T00:00:00"/>
    <s v="严选凭票报销"/>
    <m/>
    <m/>
    <n v="17130"/>
  </r>
  <r>
    <x v="464"/>
    <s v="郭西哲"/>
    <x v="464"/>
    <s v=""/>
    <m/>
    <m/>
    <m/>
    <m/>
    <m/>
    <m/>
    <m/>
    <m/>
    <m/>
    <m/>
    <m/>
    <m/>
    <m/>
    <m/>
    <m/>
    <m/>
    <m/>
    <m/>
    <m/>
    <m/>
    <m/>
    <m/>
    <m/>
    <m/>
    <m/>
    <m/>
    <m/>
    <n v="118"/>
    <s v="线下活动（地产）"/>
    <s v="进驻费"/>
    <s v="影院"/>
    <n v="2875"/>
    <d v="2018-06-18T00:00:00"/>
    <d v="2018-06-18T00:00:00"/>
    <s v="北京切吧"/>
    <m/>
    <m/>
    <m/>
  </r>
  <r>
    <x v="464"/>
    <s v="郭西哲"/>
    <x v="464"/>
    <s v=""/>
    <m/>
    <m/>
    <m/>
    <m/>
    <m/>
    <m/>
    <m/>
    <m/>
    <m/>
    <m/>
    <m/>
    <m/>
    <m/>
    <m/>
    <m/>
    <m/>
    <m/>
    <m/>
    <m/>
    <m/>
    <m/>
    <m/>
    <m/>
    <m/>
    <m/>
    <m/>
    <m/>
    <n v="73"/>
    <s v="线上传播（地产）"/>
    <s v="渠道电开"/>
    <s v="回访"/>
    <n v="1430.0000000000002"/>
    <d v="2018-06-01T00:00:00"/>
    <d v="2018-06-30T00:00:00"/>
    <s v="渠道电开"/>
    <m/>
    <m/>
    <m/>
  </r>
  <r>
    <x v="465"/>
    <s v="郭西哲"/>
    <x v="465"/>
    <s v="033160、033184"/>
    <m/>
    <m/>
    <m/>
    <m/>
    <m/>
    <m/>
    <m/>
    <n v="0.19"/>
    <s v="否"/>
    <s v="是"/>
    <n v="20610"/>
    <m/>
    <m/>
    <m/>
    <m/>
    <m/>
    <m/>
    <m/>
    <m/>
    <m/>
    <m/>
    <m/>
    <m/>
    <s v="广告营销服务成本"/>
    <s v="地产销售-华北"/>
    <m/>
    <n v="0.38604201111111108"/>
    <n v="59"/>
    <s v="商品采购"/>
    <s v="礼品"/>
    <s v="严选礼品"/>
    <n v="11875"/>
    <d v="2018-06-01T00:00:00"/>
    <d v="2018-06-01T00:00:00"/>
    <s v="严选凭票报销"/>
    <m/>
    <m/>
    <n v="5875"/>
  </r>
  <r>
    <x v="465"/>
    <s v="郭西哲"/>
    <x v="465"/>
    <s v=""/>
    <m/>
    <m/>
    <m/>
    <m/>
    <m/>
    <m/>
    <m/>
    <m/>
    <m/>
    <m/>
    <m/>
    <m/>
    <m/>
    <m/>
    <m/>
    <m/>
    <m/>
    <m/>
    <m/>
    <m/>
    <m/>
    <m/>
    <m/>
    <m/>
    <m/>
    <m/>
    <m/>
    <n v="73"/>
    <s v="线上传播（地产）"/>
    <s v="渠道电开"/>
    <s v="回访"/>
    <n v="2860.0000000000005"/>
    <d v="2018-06-01T00:00:00"/>
    <d v="2018-06-30T00:00:00"/>
    <s v="渠道电开"/>
    <m/>
    <m/>
    <m/>
  </r>
  <r>
    <x v="466"/>
    <s v="郭西哲"/>
    <x v="466"/>
    <s v="033125"/>
    <m/>
    <m/>
    <m/>
    <m/>
    <m/>
    <m/>
    <m/>
    <n v="0.19"/>
    <s v="否"/>
    <s v="是"/>
    <n v="24925.200000000001"/>
    <m/>
    <m/>
    <m/>
    <m/>
    <m/>
    <m/>
    <m/>
    <m/>
    <m/>
    <m/>
    <m/>
    <m/>
    <s v="广告营销服务成本"/>
    <s v="地产销售-华北"/>
    <m/>
    <n v="0.35918771199999999"/>
    <n v="96"/>
    <s v="线下活动（地产）"/>
    <s v="案场活动"/>
    <s v="瓜果采摘"/>
    <n v="20240"/>
    <d v="2018-06-10T00:00:00"/>
    <d v="2018-06-10T00:00:00"/>
    <s v="北京切吧"/>
    <m/>
    <m/>
    <n v="0"/>
  </r>
  <r>
    <x v="466"/>
    <s v="郭西哲"/>
    <x v="466"/>
    <s v=""/>
    <m/>
    <m/>
    <m/>
    <m/>
    <m/>
    <m/>
    <m/>
    <m/>
    <m/>
    <m/>
    <m/>
    <m/>
    <m/>
    <m/>
    <m/>
    <m/>
    <m/>
    <m/>
    <m/>
    <m/>
    <m/>
    <m/>
    <m/>
    <m/>
    <m/>
    <m/>
    <m/>
    <n v="96"/>
    <s v="线下活动（地产）"/>
    <s v="案场活动"/>
    <s v="瓜果采摘"/>
    <n v="4685.2"/>
    <d v="2018-06-10T00:00:00"/>
    <d v="2018-06-10T00:00:00"/>
    <s v="北京切吧"/>
    <m/>
    <m/>
    <m/>
  </r>
  <r>
    <x v="467"/>
    <s v="郭西哲"/>
    <x v="467"/>
    <s v="031387"/>
    <m/>
    <m/>
    <m/>
    <m/>
    <m/>
    <m/>
    <m/>
    <n v="0.18"/>
    <s v="否"/>
    <s v="是"/>
    <n v="5520"/>
    <m/>
    <m/>
    <m/>
    <m/>
    <m/>
    <m/>
    <m/>
    <m/>
    <m/>
    <m/>
    <m/>
    <m/>
    <s v="广告营销服务成本"/>
    <s v="地产销售-华北"/>
    <m/>
    <n v="0.29896819047619044"/>
    <n v="101"/>
    <s v="线下活动（地产）"/>
    <s v="案场活动"/>
    <s v="绿植花艺"/>
    <n v="4800"/>
    <d v="2018-03-10T00:00:00"/>
    <d v="2018-03-10T00:00:00"/>
    <s v="北京切吧"/>
    <m/>
    <m/>
    <n v="720"/>
  </r>
  <r>
    <x v="468"/>
    <s v="郭西哲"/>
    <x v="468"/>
    <s v="033048"/>
    <m/>
    <m/>
    <m/>
    <m/>
    <m/>
    <m/>
    <m/>
    <n v="0.18"/>
    <s v="否"/>
    <s v="是"/>
    <n v="18183"/>
    <m/>
    <m/>
    <m/>
    <m/>
    <m/>
    <m/>
    <m/>
    <m/>
    <m/>
    <m/>
    <m/>
    <m/>
    <s v="广告营销服务成本"/>
    <s v="地产销售-华北"/>
    <m/>
    <n v="0.35593599999999997"/>
    <n v="73"/>
    <s v="线上传播（地产）"/>
    <s v="渠道电开"/>
    <s v="回访"/>
    <n v="1914.0000000000002"/>
    <d v="2018-05-01T00:00:00"/>
    <d v="2018-06-30T00:00:00"/>
    <s v="渠道电开"/>
    <m/>
    <m/>
    <n v="11023.7"/>
  </r>
  <r>
    <x v="468"/>
    <s v="郭西哲"/>
    <x v="468"/>
    <s v=""/>
    <m/>
    <m/>
    <m/>
    <m/>
    <m/>
    <m/>
    <m/>
    <m/>
    <m/>
    <m/>
    <m/>
    <m/>
    <m/>
    <m/>
    <m/>
    <m/>
    <m/>
    <m/>
    <m/>
    <m/>
    <m/>
    <m/>
    <m/>
    <m/>
    <m/>
    <m/>
    <m/>
    <n v="121"/>
    <s v="线下活动（地产）"/>
    <s v="看房团"/>
    <s v="大巴"/>
    <n v="1724.9999999999998"/>
    <d v="2018-06-09T00:00:00"/>
    <d v="2018-06-09T00:00:00"/>
    <s v="北京切吧"/>
    <m/>
    <m/>
    <m/>
  </r>
  <r>
    <x v="468"/>
    <s v="郭西哲"/>
    <x v="468"/>
    <s v=""/>
    <m/>
    <m/>
    <m/>
    <m/>
    <m/>
    <m/>
    <m/>
    <m/>
    <m/>
    <m/>
    <m/>
    <m/>
    <m/>
    <m/>
    <m/>
    <m/>
    <m/>
    <m/>
    <m/>
    <m/>
    <m/>
    <m/>
    <m/>
    <m/>
    <m/>
    <m/>
    <m/>
    <n v="126"/>
    <s v="线下活动（地产）"/>
    <s v="意向/渠道客户邀请"/>
    <s v="意向客户"/>
    <n v="2621.5"/>
    <d v="2018-06-09T00:00:00"/>
    <d v="2018-06-09T00:00:00"/>
    <s v="山西转型综改示范区学府园区云茂广告中心"/>
    <m/>
    <m/>
    <m/>
  </r>
  <r>
    <x v="468"/>
    <s v="郭西哲"/>
    <x v="468"/>
    <s v=""/>
    <m/>
    <m/>
    <m/>
    <m/>
    <m/>
    <m/>
    <m/>
    <m/>
    <m/>
    <m/>
    <m/>
    <m/>
    <m/>
    <m/>
    <m/>
    <m/>
    <m/>
    <m/>
    <m/>
    <m/>
    <m/>
    <m/>
    <m/>
    <m/>
    <m/>
    <m/>
    <m/>
    <n v="126"/>
    <s v="线下活动（地产）"/>
    <s v="意向/渠道客户邀请"/>
    <s v="意向客户"/>
    <n v="898.8"/>
    <d v="2018-06-09T00:00:00"/>
    <d v="2018-06-09T00:00:00"/>
    <s v="山西转型综改示范区学府园区云茂广告中心"/>
    <m/>
    <m/>
    <m/>
  </r>
  <r>
    <x v="469"/>
    <s v="郭西哲"/>
    <x v="469"/>
    <s v="032852"/>
    <m/>
    <m/>
    <m/>
    <m/>
    <m/>
    <m/>
    <m/>
    <n v="0.18"/>
    <s v="否"/>
    <s v="是"/>
    <n v="24612.7"/>
    <m/>
    <m/>
    <m/>
    <m/>
    <m/>
    <m/>
    <m/>
    <m/>
    <m/>
    <m/>
    <m/>
    <m/>
    <s v="广告营销服务成本"/>
    <s v="地产销售-华北"/>
    <m/>
    <n v="0.34902726764021158"/>
    <n v="100"/>
    <s v="线下活动（地产）"/>
    <s v="案场活动"/>
    <s v="论坛"/>
    <n v="17272.7"/>
    <d v="2018-06-24T00:00:00"/>
    <d v="2018-06-24T00:00:00"/>
    <s v="北京切吧"/>
    <m/>
    <m/>
    <n v="789.60000000000218"/>
  </r>
  <r>
    <x v="469"/>
    <s v="郭西哲"/>
    <x v="469"/>
    <s v=""/>
    <m/>
    <m/>
    <m/>
    <m/>
    <m/>
    <m/>
    <m/>
    <m/>
    <m/>
    <m/>
    <m/>
    <m/>
    <m/>
    <m/>
    <m/>
    <m/>
    <m/>
    <m/>
    <m/>
    <m/>
    <m/>
    <m/>
    <m/>
    <m/>
    <m/>
    <m/>
    <m/>
    <n v="60"/>
    <s v="商品采购"/>
    <s v="礼品"/>
    <s v="其他礼品"/>
    <n v="6550.4"/>
    <d v="2018-06-01T00:00:00"/>
    <d v="2018-06-01T00:00:00"/>
    <s v="北京切吧"/>
    <m/>
    <m/>
    <m/>
  </r>
  <r>
    <x v="470"/>
    <s v="郭西哲"/>
    <x v="470"/>
    <s v="032956"/>
    <m/>
    <m/>
    <m/>
    <m/>
    <m/>
    <m/>
    <m/>
    <n v="0.19"/>
    <s v="否"/>
    <s v="是"/>
    <n v="18485"/>
    <m/>
    <m/>
    <m/>
    <m/>
    <m/>
    <m/>
    <m/>
    <m/>
    <m/>
    <m/>
    <m/>
    <m/>
    <s v="广告营销服务成本"/>
    <s v="地产销售-华北"/>
    <m/>
    <n v="0.33625346572777376"/>
    <n v="73"/>
    <s v="线上传播（地产）"/>
    <s v="渠道电开"/>
    <s v="回访"/>
    <n v="2090"/>
    <d v="2018-05-01T00:00:00"/>
    <d v="2018-05-31T00:00:00"/>
    <s v="渠道电开"/>
    <m/>
    <m/>
    <n v="14670"/>
  </r>
  <r>
    <x v="470"/>
    <s v="郭西哲"/>
    <x v="470"/>
    <s v=""/>
    <m/>
    <m/>
    <m/>
    <m/>
    <m/>
    <m/>
    <m/>
    <m/>
    <m/>
    <m/>
    <m/>
    <m/>
    <m/>
    <m/>
    <m/>
    <m/>
    <m/>
    <m/>
    <m/>
    <m/>
    <m/>
    <m/>
    <m/>
    <m/>
    <m/>
    <m/>
    <m/>
    <n v="113"/>
    <s v="线下活动（地产）"/>
    <s v="进驻费"/>
    <s v="企业"/>
    <n v="1724.9999999999998"/>
    <d v="2018-06-06T00:00:00"/>
    <d v="2018-06-06T00:00:00"/>
    <s v="北京切吧"/>
    <m/>
    <m/>
    <m/>
  </r>
  <r>
    <x v="471"/>
    <s v="郭西哲"/>
    <x v="471"/>
    <s v="032666"/>
    <m/>
    <m/>
    <m/>
    <m/>
    <m/>
    <m/>
    <m/>
    <n v="0.18"/>
    <s v="否"/>
    <s v="是"/>
    <n v="22080"/>
    <m/>
    <m/>
    <m/>
    <m/>
    <m/>
    <m/>
    <m/>
    <m/>
    <m/>
    <m/>
    <m/>
    <m/>
    <s v="广告营销服务成本"/>
    <s v="地产销售-华北"/>
    <m/>
    <n v="0.37867980228136894"/>
    <n v="75"/>
    <s v="线上传播（地产）"/>
    <s v="微信推送"/>
    <m/>
    <n v="22080"/>
    <d v="2018-05-01T00:00:00"/>
    <d v="2018-05-01T00:00:00"/>
    <s v="北京切吧"/>
    <m/>
    <m/>
    <n v="0"/>
  </r>
  <r>
    <x v="472"/>
    <s v="郭西哲"/>
    <x v="472"/>
    <s v="033221"/>
    <m/>
    <m/>
    <m/>
    <m/>
    <m/>
    <m/>
    <m/>
    <n v="0.18"/>
    <s v="否"/>
    <s v="是"/>
    <n v="22080"/>
    <m/>
    <m/>
    <m/>
    <m/>
    <m/>
    <m/>
    <m/>
    <m/>
    <m/>
    <m/>
    <m/>
    <m/>
    <s v="广告营销服务成本"/>
    <s v="地产销售-华北"/>
    <m/>
    <n v="0.37867980228136894"/>
    <n v="75"/>
    <s v="线上传播（地产）"/>
    <s v="微信推送"/>
    <m/>
    <n v="22080"/>
    <d v="2018-06-01T00:00:00"/>
    <d v="2018-06-01T00:00:00"/>
    <s v="北京切吧"/>
    <m/>
    <m/>
    <n v="0"/>
  </r>
  <r>
    <x v="473"/>
    <s v="郭西哲"/>
    <x v="473"/>
    <s v="032841"/>
    <m/>
    <m/>
    <m/>
    <m/>
    <m/>
    <m/>
    <m/>
    <n v="0.18"/>
    <s v="否"/>
    <s v="是"/>
    <n v="34500"/>
    <m/>
    <m/>
    <m/>
    <m/>
    <m/>
    <m/>
    <m/>
    <m/>
    <m/>
    <m/>
    <m/>
    <m/>
    <s v="广告营销服务成本"/>
    <s v="地产销售-华北"/>
    <m/>
    <n v="0.39150513234446238"/>
    <n v="75"/>
    <s v="线上传播（地产）"/>
    <s v="微信推送"/>
    <m/>
    <n v="34500"/>
    <d v="2018-05-01T00:00:00"/>
    <d v="2018-05-01T00:00:00"/>
    <s v="北京切吧"/>
    <m/>
    <m/>
    <n v="0"/>
  </r>
  <r>
    <x v="474"/>
    <s v="郭西哲"/>
    <x v="474"/>
    <s v="032828"/>
    <m/>
    <m/>
    <m/>
    <m/>
    <m/>
    <m/>
    <m/>
    <n v="0.18"/>
    <s v="否"/>
    <s v="是"/>
    <n v="41400"/>
    <m/>
    <m/>
    <m/>
    <m/>
    <m/>
    <m/>
    <m/>
    <m/>
    <m/>
    <m/>
    <m/>
    <m/>
    <s v="广告营销服务成本"/>
    <s v="地产销售-华北"/>
    <m/>
    <n v="0.37638767999999995"/>
    <n v="75"/>
    <s v="线上传播（地产）"/>
    <s v="微信推送"/>
    <m/>
    <n v="41400"/>
    <d v="2018-05-01T00:00:00"/>
    <d v="2018-05-01T00:00:00"/>
    <s v="北京切吧"/>
    <m/>
    <m/>
    <n v="0"/>
  </r>
  <r>
    <x v="475"/>
    <s v="郭西哲"/>
    <x v="475"/>
    <s v="032595"/>
    <m/>
    <m/>
    <m/>
    <m/>
    <m/>
    <m/>
    <m/>
    <n v="0.19"/>
    <s v="否"/>
    <s v="是"/>
    <n v="56632.9"/>
    <m/>
    <m/>
    <m/>
    <m/>
    <m/>
    <m/>
    <m/>
    <m/>
    <m/>
    <m/>
    <m/>
    <m/>
    <s v="广告营销服务成本"/>
    <s v="地产销售-华北"/>
    <m/>
    <n v="0.37095071008000008"/>
    <n v="59"/>
    <s v="商品采购"/>
    <s v="礼品"/>
    <s v="严选礼品"/>
    <n v="5194.6124999999993"/>
    <d v="2018-06-16T00:00:00"/>
    <d v="2018-06-16T00:00:00"/>
    <s v="严选凭票报销"/>
    <m/>
    <m/>
    <n v="1961.2874999999985"/>
  </r>
  <r>
    <x v="475"/>
    <s v="郭西哲"/>
    <x v="475"/>
    <s v=""/>
    <m/>
    <m/>
    <m/>
    <m/>
    <m/>
    <m/>
    <m/>
    <m/>
    <m/>
    <m/>
    <m/>
    <m/>
    <m/>
    <m/>
    <m/>
    <m/>
    <m/>
    <m/>
    <m/>
    <m/>
    <m/>
    <m/>
    <m/>
    <m/>
    <m/>
    <m/>
    <m/>
    <n v="108"/>
    <s v="线下活动（地产）"/>
    <s v="案场活动"/>
    <s v="主题沙龙"/>
    <n v="46746"/>
    <d v="2018-06-16T00:00:00"/>
    <d v="2018-06-16T00:00:00"/>
    <s v="北京切吧"/>
    <m/>
    <s v="世界杯主题活动"/>
    <m/>
  </r>
  <r>
    <x v="475"/>
    <s v="郭西哲"/>
    <x v="475"/>
    <s v=""/>
    <m/>
    <m/>
    <m/>
    <m/>
    <m/>
    <m/>
    <m/>
    <m/>
    <m/>
    <m/>
    <m/>
    <m/>
    <m/>
    <m/>
    <m/>
    <m/>
    <m/>
    <m/>
    <m/>
    <m/>
    <m/>
    <m/>
    <m/>
    <m/>
    <m/>
    <m/>
    <m/>
    <n v="54"/>
    <s v="商品采购"/>
    <s v="活动物料"/>
    <s v="其他物料"/>
    <n v="2731"/>
    <d v="2018-06-16T00:00:00"/>
    <d v="2018-06-16T00:00:00"/>
    <s v="北京切吧"/>
    <m/>
    <m/>
    <m/>
  </r>
  <r>
    <x v="476"/>
    <s v="郭西哲"/>
    <x v="476"/>
    <s v="033187"/>
    <m/>
    <m/>
    <m/>
    <m/>
    <m/>
    <m/>
    <m/>
    <n v="0.19"/>
    <s v="否"/>
    <s v="是"/>
    <n v="23670"/>
    <m/>
    <m/>
    <m/>
    <m/>
    <m/>
    <m/>
    <m/>
    <m/>
    <m/>
    <m/>
    <m/>
    <m/>
    <s v="广告营销服务成本"/>
    <s v="地产销售-华北"/>
    <m/>
    <n v="0.35005189121839086"/>
    <n v="121"/>
    <s v="线下活动（地产）"/>
    <s v="看房团"/>
    <s v="大巴"/>
    <n v="1839.9999999999998"/>
    <d v="2018-06-23T00:00:00"/>
    <d v="2018-06-23T00:00:00"/>
    <s v="北京切吧"/>
    <m/>
    <m/>
    <n v="495"/>
  </r>
  <r>
    <x v="476"/>
    <s v="郭西哲"/>
    <x v="476"/>
    <s v=""/>
    <m/>
    <m/>
    <m/>
    <m/>
    <m/>
    <m/>
    <m/>
    <m/>
    <m/>
    <m/>
    <m/>
    <m/>
    <m/>
    <m/>
    <m/>
    <m/>
    <m/>
    <m/>
    <m/>
    <m/>
    <m/>
    <m/>
    <m/>
    <m/>
    <m/>
    <m/>
    <m/>
    <n v="121"/>
    <s v="线下活动（地产）"/>
    <s v="看房团"/>
    <s v="大巴"/>
    <n v="1839.9999999999998"/>
    <d v="2018-06-30T00:00:00"/>
    <d v="2018-06-30T00:00:00"/>
    <s v="北京切吧"/>
    <m/>
    <m/>
    <m/>
  </r>
  <r>
    <x v="476"/>
    <s v="郭西哲"/>
    <x v="476"/>
    <s v=""/>
    <m/>
    <m/>
    <m/>
    <m/>
    <m/>
    <m/>
    <m/>
    <m/>
    <m/>
    <m/>
    <m/>
    <m/>
    <m/>
    <m/>
    <m/>
    <m/>
    <m/>
    <m/>
    <m/>
    <m/>
    <m/>
    <m/>
    <m/>
    <m/>
    <m/>
    <m/>
    <m/>
    <n v="121"/>
    <s v="线下活动（地产）"/>
    <s v="看房团"/>
    <s v="大巴"/>
    <n v="1839.9999999999998"/>
    <d v="2018-07-07T00:00:00"/>
    <d v="2018-07-07T00:00:00"/>
    <s v="北京切吧"/>
    <m/>
    <m/>
    <m/>
  </r>
  <r>
    <x v="476"/>
    <s v="郭西哲"/>
    <x v="476"/>
    <s v=""/>
    <m/>
    <m/>
    <m/>
    <m/>
    <m/>
    <m/>
    <m/>
    <m/>
    <m/>
    <m/>
    <m/>
    <m/>
    <m/>
    <m/>
    <m/>
    <m/>
    <m/>
    <m/>
    <m/>
    <m/>
    <m/>
    <m/>
    <m/>
    <m/>
    <m/>
    <m/>
    <m/>
    <n v="126"/>
    <s v="线下活动（地产）"/>
    <s v="意向/渠道客户邀请"/>
    <s v="意向客户"/>
    <n v="5885"/>
    <d v="2018-07-07T00:00:00"/>
    <d v="2018-07-07T00:00:00"/>
    <s v="山西转型综改示范区学府园区云茂广告中心"/>
    <m/>
    <m/>
    <m/>
  </r>
  <r>
    <x v="476"/>
    <s v="郭西哲"/>
    <x v="476"/>
    <s v=""/>
    <m/>
    <m/>
    <m/>
    <m/>
    <m/>
    <m/>
    <m/>
    <m/>
    <m/>
    <m/>
    <m/>
    <m/>
    <m/>
    <m/>
    <m/>
    <m/>
    <m/>
    <m/>
    <m/>
    <m/>
    <m/>
    <m/>
    <m/>
    <m/>
    <m/>
    <m/>
    <m/>
    <n v="125"/>
    <s v="线下活动（地产）"/>
    <s v="意向/渠道客户邀请"/>
    <s v="渠道客户"/>
    <n v="5885"/>
    <d v="2018-06-30T00:00:00"/>
    <d v="2018-06-30T00:00:00"/>
    <s v="山西转型综改示范区学府园区云茂广告中心"/>
    <m/>
    <m/>
    <m/>
  </r>
  <r>
    <x v="476"/>
    <s v="郭西哲"/>
    <x v="476"/>
    <s v=""/>
    <m/>
    <m/>
    <m/>
    <m/>
    <m/>
    <m/>
    <m/>
    <m/>
    <m/>
    <m/>
    <m/>
    <m/>
    <m/>
    <m/>
    <m/>
    <m/>
    <m/>
    <m/>
    <m/>
    <m/>
    <m/>
    <m/>
    <m/>
    <m/>
    <m/>
    <m/>
    <m/>
    <n v="125"/>
    <s v="线下活动（地产）"/>
    <s v="意向/渠道客户邀请"/>
    <s v="渠道客户"/>
    <n v="5885"/>
    <d v="2018-06-23T00:00:00"/>
    <d v="2018-06-23T00:00:00"/>
    <s v="山西转型综改示范区学府园区云茂广告中心"/>
    <m/>
    <m/>
    <m/>
  </r>
  <r>
    <x v="477"/>
    <s v="郭西哲"/>
    <x v="477"/>
    <s v="032607"/>
    <m/>
    <m/>
    <m/>
    <m/>
    <m/>
    <m/>
    <m/>
    <n v="0.18"/>
    <s v="否"/>
    <s v="是"/>
    <n v="22080"/>
    <m/>
    <m/>
    <m/>
    <m/>
    <m/>
    <m/>
    <m/>
    <m/>
    <m/>
    <m/>
    <m/>
    <m/>
    <s v="广告营销服务成本"/>
    <s v="地产销售-华北"/>
    <m/>
    <n v="0.38060326153846158"/>
    <n v="75"/>
    <s v="线上传播（地产）"/>
    <s v="微信推送"/>
    <m/>
    <n v="22080"/>
    <d v="2018-05-01T00:00:00"/>
    <d v="2018-05-01T00:00:00"/>
    <s v="北京切吧"/>
    <m/>
    <m/>
    <n v="0"/>
  </r>
  <r>
    <x v="478"/>
    <s v="郭西哲"/>
    <x v="478"/>
    <s v="031314"/>
    <m/>
    <m/>
    <m/>
    <m/>
    <m/>
    <m/>
    <m/>
    <n v="0.19"/>
    <s v="否"/>
    <s v="是"/>
    <n v="6094.9999999999991"/>
    <m/>
    <m/>
    <m/>
    <m/>
    <m/>
    <m/>
    <m/>
    <m/>
    <m/>
    <m/>
    <m/>
    <m/>
    <s v="广告营销服务成本"/>
    <s v="地产销售-华北"/>
    <m/>
    <n v="0.30802946031746026"/>
    <n v="98"/>
    <s v="线下活动（地产）"/>
    <s v="案场活动"/>
    <s v="精致生活体验系列"/>
    <n v="6094.9999999999991"/>
    <d v="2018-03-10T00:00:00"/>
    <d v="2018-03-10T00:00:00"/>
    <s v="北京切吧"/>
    <m/>
    <m/>
    <n v="0"/>
  </r>
  <r>
    <x v="479"/>
    <s v="郭西哲"/>
    <x v="479"/>
    <s v="033256"/>
    <m/>
    <m/>
    <m/>
    <m/>
    <m/>
    <m/>
    <m/>
    <n v="0.18"/>
    <s v="否"/>
    <s v="是"/>
    <n v="19633"/>
    <m/>
    <m/>
    <m/>
    <m/>
    <m/>
    <m/>
    <m/>
    <m/>
    <m/>
    <m/>
    <m/>
    <m/>
    <s v="广告营销服务成本"/>
    <s v="地产销售-华北"/>
    <m/>
    <n v="0.37154738603174603"/>
    <n v="121"/>
    <s v="线下活动（地产）"/>
    <s v="看房团"/>
    <s v="大巴"/>
    <n v="1839.9999999999998"/>
    <d v="2018-06-23T00:00:00"/>
    <d v="2018-06-23T00:00:00"/>
    <s v="北京切吧"/>
    <m/>
    <m/>
    <n v="4652.0249999999996"/>
  </r>
  <r>
    <x v="479"/>
    <s v="郭西哲"/>
    <x v="479"/>
    <s v=""/>
    <m/>
    <m/>
    <m/>
    <m/>
    <m/>
    <m/>
    <m/>
    <m/>
    <m/>
    <m/>
    <m/>
    <m/>
    <m/>
    <m/>
    <m/>
    <m/>
    <m/>
    <m/>
    <m/>
    <m/>
    <m/>
    <m/>
    <m/>
    <m/>
    <m/>
    <m/>
    <m/>
    <n v="126"/>
    <s v="线下活动（地产）"/>
    <s v="意向/渠道客户邀请"/>
    <s v="意向客户"/>
    <n v="1423.1"/>
    <d v="2018-06-23T00:00:00"/>
    <d v="2018-06-23T00:00:00"/>
    <s v="山西转型综改示范区学府园区云茂广告中心"/>
    <m/>
    <m/>
    <m/>
  </r>
  <r>
    <x v="479"/>
    <s v="郭西哲"/>
    <x v="479"/>
    <s v=""/>
    <m/>
    <m/>
    <m/>
    <m/>
    <m/>
    <m/>
    <m/>
    <m/>
    <m/>
    <m/>
    <m/>
    <m/>
    <m/>
    <m/>
    <m/>
    <m/>
    <m/>
    <m/>
    <m/>
    <m/>
    <m/>
    <m/>
    <m/>
    <m/>
    <m/>
    <m/>
    <m/>
    <n v="113"/>
    <s v="线下活动（地产）"/>
    <s v="进驻费"/>
    <s v="企业"/>
    <n v="1724.9999999999998"/>
    <d v="2018-06-13T00:00:00"/>
    <d v="2018-06-13T00:00:00"/>
    <s v="北京切吧"/>
    <m/>
    <m/>
    <m/>
  </r>
  <r>
    <x v="479"/>
    <s v="郭西哲"/>
    <x v="479"/>
    <s v=""/>
    <m/>
    <m/>
    <m/>
    <m/>
    <m/>
    <m/>
    <m/>
    <m/>
    <m/>
    <m/>
    <m/>
    <m/>
    <m/>
    <m/>
    <m/>
    <m/>
    <m/>
    <m/>
    <m/>
    <m/>
    <m/>
    <m/>
    <m/>
    <m/>
    <m/>
    <m/>
    <m/>
    <n v="113"/>
    <s v="线下活动（地产）"/>
    <s v="进驻费"/>
    <s v="企业"/>
    <n v="1724.9999999999998"/>
    <d v="2018-06-27T00:00:00"/>
    <d v="2018-06-27T00:00:00"/>
    <s v="北京切吧"/>
    <m/>
    <m/>
    <m/>
  </r>
  <r>
    <x v="479"/>
    <s v="郭西哲"/>
    <x v="479"/>
    <s v=""/>
    <m/>
    <m/>
    <m/>
    <m/>
    <m/>
    <m/>
    <m/>
    <m/>
    <m/>
    <m/>
    <m/>
    <m/>
    <m/>
    <m/>
    <m/>
    <m/>
    <m/>
    <m/>
    <m/>
    <m/>
    <m/>
    <m/>
    <m/>
    <m/>
    <m/>
    <m/>
    <m/>
    <n v="73"/>
    <s v="线上传播（地产）"/>
    <s v="渠道电开"/>
    <s v="回访"/>
    <n v="1540.0000000000002"/>
    <d v="2018-06-01T00:00:00"/>
    <d v="2018-06-30T00:00:00"/>
    <s v="渠道电开"/>
    <m/>
    <m/>
    <m/>
  </r>
  <r>
    <x v="479"/>
    <s v="郭西哲"/>
    <x v="479"/>
    <s v=""/>
    <m/>
    <m/>
    <m/>
    <m/>
    <m/>
    <m/>
    <m/>
    <m/>
    <m/>
    <m/>
    <m/>
    <m/>
    <m/>
    <m/>
    <m/>
    <m/>
    <m/>
    <m/>
    <m/>
    <m/>
    <m/>
    <m/>
    <m/>
    <m/>
    <m/>
    <m/>
    <m/>
    <n v="59"/>
    <s v="商品采购"/>
    <s v="礼品"/>
    <s v="严选礼品"/>
    <n v="6727.875"/>
    <d v="2018-06-01T00:00:00"/>
    <d v="2018-06-01T00:00:00"/>
    <s v="严选凭票报销"/>
    <m/>
    <m/>
    <m/>
  </r>
  <r>
    <x v="480"/>
    <s v="郭西哲"/>
    <x v="480"/>
    <s v="033198"/>
    <m/>
    <m/>
    <m/>
    <m/>
    <m/>
    <m/>
    <m/>
    <n v="0.19"/>
    <s v="否"/>
    <s v="是"/>
    <n v="31450"/>
    <m/>
    <m/>
    <m/>
    <m/>
    <m/>
    <m/>
    <m/>
    <m/>
    <m/>
    <m/>
    <m/>
    <m/>
    <s v="广告营销服务成本"/>
    <s v="地产销售-华北"/>
    <m/>
    <n v="0.36412478509006602"/>
    <n v="97"/>
    <s v="线下活动（地产）"/>
    <s v="案场活动"/>
    <s v="户外运动"/>
    <n v="28000"/>
    <d v="2018-07-10T00:00:00"/>
    <d v="2018-07-10T00:00:00"/>
    <s v="北京切吧"/>
    <m/>
    <m/>
    <n v="3450"/>
  </r>
  <r>
    <x v="481"/>
    <s v="郭西哲"/>
    <x v="481"/>
    <s v="033386、031767、031766"/>
    <m/>
    <m/>
    <m/>
    <m/>
    <m/>
    <m/>
    <m/>
    <n v="0.19"/>
    <s v="否"/>
    <s v="是"/>
    <n v="50795"/>
    <m/>
    <m/>
    <m/>
    <m/>
    <m/>
    <m/>
    <m/>
    <m/>
    <m/>
    <m/>
    <m/>
    <m/>
    <s v="广告营销服务成本"/>
    <s v="地产销售-华北"/>
    <m/>
    <n v="0.73831133152000006"/>
    <n v="75"/>
    <s v="线上传播（地产）"/>
    <s v="微信推送"/>
    <m/>
    <n v="13799.999999999998"/>
    <d v="2018-06-13T00:00:00"/>
    <d v="2018-06-13T00:00:00"/>
    <s v="北京切吧"/>
    <m/>
    <m/>
    <n v="3194.2000000000044"/>
  </r>
  <r>
    <x v="481"/>
    <s v="郭西哲"/>
    <x v="481"/>
    <s v=""/>
    <m/>
    <m/>
    <m/>
    <m/>
    <m/>
    <m/>
    <m/>
    <m/>
    <m/>
    <m/>
    <m/>
    <m/>
    <m/>
    <m/>
    <m/>
    <m/>
    <m/>
    <m/>
    <m/>
    <m/>
    <m/>
    <m/>
    <m/>
    <m/>
    <m/>
    <m/>
    <m/>
    <n v="60"/>
    <s v="商品采购"/>
    <s v="礼品"/>
    <s v="其他礼品"/>
    <n v="33800.799999999996"/>
    <d v="2018-06-01T00:00:00"/>
    <d v="2018-06-01T00:00:00"/>
    <s v="北京切吧"/>
    <m/>
    <m/>
    <m/>
  </r>
  <r>
    <x v="482"/>
    <s v="郭西哲"/>
    <x v="482"/>
    <s v="033251"/>
    <m/>
    <m/>
    <m/>
    <m/>
    <m/>
    <m/>
    <m/>
    <n v="0.18"/>
    <s v="否"/>
    <s v="是"/>
    <n v="23992.5"/>
    <m/>
    <m/>
    <m/>
    <m/>
    <m/>
    <m/>
    <m/>
    <m/>
    <m/>
    <m/>
    <m/>
    <m/>
    <s v="广告营销服务成本"/>
    <s v="地产销售-华北"/>
    <m/>
    <n v="0.34871826195041322"/>
    <n v="73"/>
    <s v="线上传播（地产）"/>
    <s v="渠道电开"/>
    <s v="回访"/>
    <n v="1760.0000000000002"/>
    <d v="2018-06-01T00:00:00"/>
    <d v="2018-06-30T00:00:00"/>
    <s v="渠道电开"/>
    <m/>
    <m/>
    <n v="1179"/>
  </r>
  <r>
    <x v="482"/>
    <s v="郭西哲"/>
    <x v="482"/>
    <s v=""/>
    <m/>
    <m/>
    <m/>
    <m/>
    <m/>
    <m/>
    <m/>
    <m/>
    <m/>
    <m/>
    <m/>
    <m/>
    <m/>
    <m/>
    <m/>
    <m/>
    <m/>
    <m/>
    <m/>
    <m/>
    <m/>
    <m/>
    <m/>
    <m/>
    <m/>
    <m/>
    <m/>
    <n v="121"/>
    <s v="线下活动（地产）"/>
    <s v="看房团"/>
    <s v="大巴"/>
    <n v="1609.9999999999998"/>
    <d v="2018-06-24T00:00:00"/>
    <d v="2018-06-24T00:00:00"/>
    <s v="北京切吧"/>
    <m/>
    <m/>
    <m/>
  </r>
  <r>
    <x v="482"/>
    <s v="郭西哲"/>
    <x v="482"/>
    <s v=""/>
    <m/>
    <m/>
    <m/>
    <m/>
    <m/>
    <m/>
    <m/>
    <m/>
    <m/>
    <m/>
    <m/>
    <m/>
    <m/>
    <m/>
    <m/>
    <m/>
    <m/>
    <m/>
    <m/>
    <m/>
    <m/>
    <m/>
    <m/>
    <m/>
    <m/>
    <m/>
    <m/>
    <n v="125"/>
    <s v="线下活动（地产）"/>
    <s v="意向/渠道客户邀请"/>
    <s v="渠道客户"/>
    <n v="1926"/>
    <d v="2018-06-24T00:00:00"/>
    <d v="2018-06-24T00:00:00"/>
    <s v="山西转型综改示范区学府园区云茂广告中心"/>
    <m/>
    <m/>
    <m/>
  </r>
  <r>
    <x v="482"/>
    <s v="郭西哲"/>
    <x v="482"/>
    <s v=""/>
    <m/>
    <m/>
    <m/>
    <m/>
    <m/>
    <m/>
    <m/>
    <m/>
    <m/>
    <m/>
    <m/>
    <m/>
    <m/>
    <m/>
    <m/>
    <m/>
    <m/>
    <m/>
    <m/>
    <m/>
    <m/>
    <m/>
    <m/>
    <m/>
    <m/>
    <m/>
    <m/>
    <n v="121"/>
    <s v="线下活动（地产）"/>
    <s v="看房团"/>
    <s v="大巴"/>
    <n v="1609.9999999999998"/>
    <d v="2018-06-30T00:00:00"/>
    <d v="2018-06-30T00:00:00"/>
    <s v="北京切吧"/>
    <m/>
    <m/>
    <m/>
  </r>
  <r>
    <x v="482"/>
    <s v="郭西哲"/>
    <x v="482"/>
    <s v=""/>
    <m/>
    <m/>
    <m/>
    <m/>
    <m/>
    <m/>
    <m/>
    <m/>
    <m/>
    <m/>
    <m/>
    <m/>
    <m/>
    <m/>
    <m/>
    <m/>
    <m/>
    <m/>
    <m/>
    <m/>
    <m/>
    <m/>
    <m/>
    <m/>
    <m/>
    <m/>
    <m/>
    <n v="125"/>
    <s v="线下活动（地产）"/>
    <s v="意向/渠道客户邀请"/>
    <s v="渠道客户"/>
    <n v="1444.5"/>
    <d v="2018-06-30T00:00:00"/>
    <d v="2018-06-30T00:00:00"/>
    <s v="山西转型综改示范区学府园区云茂广告中心"/>
    <m/>
    <m/>
    <m/>
  </r>
  <r>
    <x v="482"/>
    <s v="郭西哲"/>
    <x v="482"/>
    <s v=""/>
    <m/>
    <m/>
    <m/>
    <m/>
    <m/>
    <m/>
    <m/>
    <m/>
    <m/>
    <m/>
    <m/>
    <m/>
    <m/>
    <m/>
    <m/>
    <m/>
    <m/>
    <m/>
    <m/>
    <m/>
    <m/>
    <m/>
    <m/>
    <m/>
    <m/>
    <m/>
    <m/>
    <n v="98"/>
    <s v="线下活动（地产）"/>
    <s v="案场活动"/>
    <s v="精致生活体验系列"/>
    <n v="13500"/>
    <d v="2018-06-23T00:00:00"/>
    <d v="2018-06-24T00:00:00"/>
    <s v="北京切吧"/>
    <m/>
    <s v="美甲"/>
    <m/>
  </r>
  <r>
    <x v="482"/>
    <s v="郭西哲"/>
    <x v="482"/>
    <s v=""/>
    <m/>
    <m/>
    <m/>
    <m/>
    <m/>
    <m/>
    <m/>
    <m/>
    <m/>
    <m/>
    <m/>
    <m/>
    <m/>
    <m/>
    <m/>
    <m/>
    <m/>
    <m/>
    <m/>
    <m/>
    <m/>
    <m/>
    <m/>
    <m/>
    <m/>
    <m/>
    <m/>
    <n v="126"/>
    <s v="线下活动（地产）"/>
    <s v="意向/渠道客户邀请"/>
    <s v="意向客户"/>
    <n v="963"/>
    <d v="2018-06-23T00:00:00"/>
    <d v="2018-06-24T00:00:00"/>
    <s v="山西转型综改示范区学府园区云茂广告中心"/>
    <m/>
    <m/>
    <m/>
  </r>
  <r>
    <x v="483"/>
    <s v="郭西哲"/>
    <x v="483"/>
    <s v="033049"/>
    <m/>
    <m/>
    <m/>
    <m/>
    <m/>
    <m/>
    <m/>
    <n v="0.18"/>
    <s v="否"/>
    <s v="是"/>
    <n v="35665"/>
    <m/>
    <m/>
    <m/>
    <m/>
    <m/>
    <m/>
    <m/>
    <m/>
    <m/>
    <m/>
    <m/>
    <m/>
    <s v="广告营销服务成本"/>
    <s v="地产销售-华北"/>
    <m/>
    <n v="0.38951974343999995"/>
    <n v="114"/>
    <s v="线下活动（地产）"/>
    <s v="进驻费"/>
    <s v="商超"/>
    <n v="3000"/>
    <d v="2018-06-17T00:00:00"/>
    <d v="2018-06-17T00:00:00"/>
    <s v="北京讯息互动科技有限公司"/>
    <m/>
    <m/>
    <n v="900"/>
  </r>
  <r>
    <x v="483"/>
    <s v="郭西哲"/>
    <x v="483"/>
    <s v=""/>
    <m/>
    <m/>
    <m/>
    <m/>
    <m/>
    <m/>
    <m/>
    <m/>
    <m/>
    <m/>
    <m/>
    <m/>
    <m/>
    <m/>
    <m/>
    <m/>
    <m/>
    <m/>
    <m/>
    <m/>
    <m/>
    <m/>
    <m/>
    <m/>
    <m/>
    <m/>
    <m/>
    <n v="114"/>
    <s v="线下活动（地产）"/>
    <s v="进驻费"/>
    <s v="商超"/>
    <n v="3000"/>
    <d v="2018-06-23T00:00:00"/>
    <d v="2018-06-24T00:00:00"/>
    <s v="北京讯息互动科技有限公司"/>
    <m/>
    <m/>
    <m/>
  </r>
  <r>
    <x v="483"/>
    <s v="郭西哲"/>
    <x v="483"/>
    <s v=""/>
    <m/>
    <m/>
    <m/>
    <m/>
    <m/>
    <m/>
    <m/>
    <m/>
    <m/>
    <m/>
    <m/>
    <m/>
    <m/>
    <m/>
    <m/>
    <m/>
    <m/>
    <m/>
    <m/>
    <m/>
    <m/>
    <m/>
    <m/>
    <m/>
    <m/>
    <m/>
    <m/>
    <n v="113"/>
    <s v="线下活动（地产）"/>
    <s v="进驻费"/>
    <s v="企业"/>
    <n v="862.49999999999989"/>
    <d v="2018-06-30T00:00:00"/>
    <d v="2018-06-30T00:00:00"/>
    <s v="北京切吧"/>
    <m/>
    <m/>
    <m/>
  </r>
  <r>
    <x v="483"/>
    <s v="郭西哲"/>
    <x v="483"/>
    <s v=""/>
    <m/>
    <m/>
    <m/>
    <m/>
    <m/>
    <m/>
    <m/>
    <m/>
    <m/>
    <m/>
    <m/>
    <m/>
    <m/>
    <m/>
    <m/>
    <m/>
    <m/>
    <m/>
    <m/>
    <m/>
    <m/>
    <m/>
    <m/>
    <m/>
    <m/>
    <m/>
    <m/>
    <n v="113"/>
    <s v="线下活动（地产）"/>
    <s v="进驻费"/>
    <s v="企业"/>
    <n v="862.49999999999989"/>
    <d v="2018-06-30T00:00:00"/>
    <d v="2018-06-30T00:00:00"/>
    <s v="北京切吧"/>
    <m/>
    <m/>
    <m/>
  </r>
  <r>
    <x v="483"/>
    <s v="郭西哲"/>
    <x v="483"/>
    <s v=""/>
    <m/>
    <m/>
    <m/>
    <m/>
    <m/>
    <m/>
    <m/>
    <m/>
    <m/>
    <m/>
    <m/>
    <m/>
    <m/>
    <m/>
    <m/>
    <m/>
    <m/>
    <m/>
    <m/>
    <m/>
    <m/>
    <m/>
    <m/>
    <m/>
    <m/>
    <m/>
    <m/>
    <n v="75"/>
    <s v="线上传播（地产）"/>
    <s v="微信推送"/>
    <m/>
    <n v="24840"/>
    <d v="2018-06-01T00:00:00"/>
    <d v="2018-06-01T00:00:00"/>
    <s v="北京切吧"/>
    <m/>
    <m/>
    <m/>
  </r>
  <r>
    <x v="483"/>
    <s v="郭西哲"/>
    <x v="483"/>
    <m/>
    <m/>
    <m/>
    <m/>
    <m/>
    <m/>
    <m/>
    <m/>
    <m/>
    <m/>
    <m/>
    <m/>
    <m/>
    <m/>
    <m/>
    <m/>
    <m/>
    <m/>
    <m/>
    <m/>
    <m/>
    <m/>
    <m/>
    <m/>
    <m/>
    <m/>
    <m/>
    <m/>
    <n v="73"/>
    <s v="线上传播（地产）"/>
    <s v="渠道电开"/>
    <s v="回访"/>
    <n v="2200"/>
    <d v="2018-06-01T00:00:00"/>
    <d v="2018-06-30T00:00:00"/>
    <s v="渠道电开"/>
    <m/>
    <m/>
    <m/>
  </r>
  <r>
    <x v="484"/>
    <s v="郭西哲"/>
    <x v="484"/>
    <s v="033165"/>
    <m/>
    <m/>
    <m/>
    <m/>
    <m/>
    <m/>
    <m/>
    <n v="0.18"/>
    <s v="否"/>
    <s v="是"/>
    <n v="10366"/>
    <m/>
    <m/>
    <m/>
    <m/>
    <m/>
    <m/>
    <m/>
    <m/>
    <m/>
    <m/>
    <m/>
    <m/>
    <s v="广告营销服务成本"/>
    <s v="地产销售-华北"/>
    <m/>
    <n v="0.3809951155555556"/>
    <n v="73"/>
    <s v="线上传播（地产）"/>
    <s v="渠道电开"/>
    <s v="回访"/>
    <n v="902.00000000000011"/>
    <d v="2018-06-01T00:00:00"/>
    <d v="2018-06-30T00:00:00"/>
    <s v="渠道电开"/>
    <m/>
    <m/>
    <n v="4289"/>
  </r>
  <r>
    <x v="484"/>
    <s v="郭西哲"/>
    <x v="484"/>
    <s v=""/>
    <m/>
    <m/>
    <m/>
    <m/>
    <m/>
    <m/>
    <m/>
    <m/>
    <m/>
    <m/>
    <m/>
    <m/>
    <m/>
    <m/>
    <m/>
    <m/>
    <m/>
    <m/>
    <m/>
    <m/>
    <m/>
    <m/>
    <m/>
    <m/>
    <m/>
    <m/>
    <m/>
    <n v="118"/>
    <s v="线下活动（地产）"/>
    <s v="进驻费"/>
    <s v="影院"/>
    <n v="2875"/>
    <d v="2018-06-16T00:00:00"/>
    <d v="2018-06-16T00:00:00"/>
    <s v="北京切吧"/>
    <m/>
    <m/>
    <m/>
  </r>
  <r>
    <x v="484"/>
    <s v="郭西哲"/>
    <x v="484"/>
    <s v=""/>
    <m/>
    <m/>
    <m/>
    <m/>
    <m/>
    <m/>
    <m/>
    <m/>
    <m/>
    <m/>
    <m/>
    <m/>
    <m/>
    <m/>
    <m/>
    <m/>
    <m/>
    <m/>
    <m/>
    <m/>
    <m/>
    <m/>
    <m/>
    <m/>
    <m/>
    <m/>
    <m/>
    <n v="114"/>
    <s v="线下活动（地产）"/>
    <s v="进驻费"/>
    <s v="商超"/>
    <n v="2300"/>
    <d v="2018-06-16T00:00:00"/>
    <d v="2018-06-16T00:00:00"/>
    <s v="北京切吧"/>
    <m/>
    <m/>
    <m/>
  </r>
  <r>
    <x v="485"/>
    <s v="郭西哲"/>
    <x v="485"/>
    <s v="033006"/>
    <m/>
    <m/>
    <m/>
    <m/>
    <m/>
    <m/>
    <m/>
    <n v="0.18"/>
    <s v="否"/>
    <s v="是"/>
    <n v="15120"/>
    <m/>
    <m/>
    <m/>
    <m/>
    <m/>
    <m/>
    <m/>
    <m/>
    <m/>
    <m/>
    <m/>
    <m/>
    <s v="广告营销服务成本"/>
    <s v="地产销售-华北"/>
    <m/>
    <n v="0.36167418933333328"/>
    <n v="121"/>
    <s v="线下活动（地产）"/>
    <s v="看房团"/>
    <s v="大巴"/>
    <n v="2070"/>
    <d v="2018-06-16T00:00:00"/>
    <d v="2018-06-16T00:00:00"/>
    <s v="北京切吧"/>
    <m/>
    <m/>
    <n v="1494.8999999999996"/>
  </r>
  <r>
    <x v="485"/>
    <s v="郭西哲"/>
    <x v="485"/>
    <s v=""/>
    <m/>
    <m/>
    <m/>
    <m/>
    <m/>
    <m/>
    <m/>
    <m/>
    <m/>
    <m/>
    <m/>
    <m/>
    <m/>
    <m/>
    <m/>
    <m/>
    <m/>
    <m/>
    <m/>
    <m/>
    <m/>
    <m/>
    <m/>
    <m/>
    <m/>
    <m/>
    <m/>
    <n v="121"/>
    <s v="线下活动（地产）"/>
    <s v="看房团"/>
    <s v="大巴"/>
    <n v="2070"/>
    <d v="2018-06-23T00:00:00"/>
    <d v="2018-06-23T00:00:00"/>
    <s v="北京切吧"/>
    <m/>
    <m/>
    <m/>
  </r>
  <r>
    <x v="485"/>
    <s v="郭西哲"/>
    <x v="485"/>
    <s v=""/>
    <m/>
    <m/>
    <m/>
    <m/>
    <m/>
    <m/>
    <m/>
    <m/>
    <m/>
    <m/>
    <m/>
    <m/>
    <m/>
    <m/>
    <m/>
    <m/>
    <m/>
    <m/>
    <m/>
    <m/>
    <m/>
    <m/>
    <m/>
    <m/>
    <m/>
    <m/>
    <m/>
    <n v="121"/>
    <s v="线下活动（地产）"/>
    <s v="看房团"/>
    <s v="大巴"/>
    <n v="2070"/>
    <d v="2018-06-30T00:00:00"/>
    <d v="2018-06-30T00:00:00"/>
    <s v="北京切吧"/>
    <m/>
    <m/>
    <m/>
  </r>
  <r>
    <x v="485"/>
    <s v="郭西哲"/>
    <x v="485"/>
    <s v=""/>
    <m/>
    <m/>
    <m/>
    <m/>
    <m/>
    <m/>
    <m/>
    <m/>
    <m/>
    <m/>
    <m/>
    <m/>
    <m/>
    <m/>
    <m/>
    <m/>
    <m/>
    <m/>
    <m/>
    <m/>
    <m/>
    <m/>
    <m/>
    <m/>
    <m/>
    <m/>
    <m/>
    <n v="126"/>
    <s v="线下活动（地产）"/>
    <s v="意向/渠道客户邀请"/>
    <s v="意向客户"/>
    <n v="2889"/>
    <d v="2018-06-16T00:00:00"/>
    <d v="2018-06-16T00:00:00"/>
    <s v="山西转型综改示范区学府园区云茂广告中心"/>
    <m/>
    <m/>
    <m/>
  </r>
  <r>
    <x v="485"/>
    <s v="郭西哲"/>
    <x v="485"/>
    <s v=""/>
    <m/>
    <m/>
    <m/>
    <m/>
    <m/>
    <m/>
    <m/>
    <m/>
    <m/>
    <m/>
    <m/>
    <m/>
    <m/>
    <m/>
    <m/>
    <m/>
    <m/>
    <m/>
    <m/>
    <m/>
    <m/>
    <m/>
    <m/>
    <m/>
    <m/>
    <m/>
    <m/>
    <n v="125"/>
    <s v="线下活动（地产）"/>
    <s v="意向/渠道客户邀请"/>
    <s v="渠道客户"/>
    <n v="2600.1000000000004"/>
    <d v="2018-06-23T00:00:00"/>
    <d v="2018-06-23T00:00:00"/>
    <s v="山西转型综改示范区学府园区云茂广告中心"/>
    <m/>
    <m/>
    <m/>
  </r>
  <r>
    <x v="485"/>
    <s v="郭西哲"/>
    <x v="485"/>
    <s v=""/>
    <m/>
    <m/>
    <m/>
    <m/>
    <m/>
    <m/>
    <m/>
    <m/>
    <m/>
    <m/>
    <m/>
    <m/>
    <m/>
    <m/>
    <m/>
    <m/>
    <m/>
    <m/>
    <m/>
    <m/>
    <m/>
    <m/>
    <m/>
    <m/>
    <m/>
    <m/>
    <m/>
    <n v="125"/>
    <s v="线下活动（地产）"/>
    <s v="意向/渠道客户邀请"/>
    <s v="渠道客户"/>
    <n v="1926"/>
    <d v="2018-06-30T00:00:00"/>
    <d v="2018-06-30T00:00:00"/>
    <s v="山西转型综改示范区学府园区云茂广告中心"/>
    <m/>
    <m/>
    <m/>
  </r>
  <r>
    <x v="486"/>
    <s v="郭西哲"/>
    <x v="486"/>
    <s v="033500"/>
    <m/>
    <m/>
    <m/>
    <m/>
    <m/>
    <m/>
    <m/>
    <n v="0.18"/>
    <s v="否"/>
    <s v="是"/>
    <n v="14130.25"/>
    <m/>
    <m/>
    <m/>
    <m/>
    <m/>
    <m/>
    <m/>
    <m/>
    <m/>
    <m/>
    <m/>
    <m/>
    <s v="广告营销服务成本"/>
    <s v="地产销售-华北"/>
    <m/>
    <n v="0.3372204892561983"/>
    <n v="73"/>
    <s v="线上传播（地产）"/>
    <s v="渠道电开"/>
    <s v="回访"/>
    <n v="2398"/>
    <d v="2018-06-01T00:00:00"/>
    <d v="2018-06-30T00:00:00"/>
    <s v="渠道电开"/>
    <m/>
    <m/>
    <n v="3513.5374999999985"/>
  </r>
  <r>
    <x v="486"/>
    <s v="郭西哲"/>
    <x v="486"/>
    <s v=""/>
    <m/>
    <m/>
    <m/>
    <m/>
    <m/>
    <m/>
    <m/>
    <m/>
    <m/>
    <m/>
    <m/>
    <m/>
    <m/>
    <m/>
    <m/>
    <m/>
    <m/>
    <m/>
    <m/>
    <m/>
    <m/>
    <m/>
    <m/>
    <m/>
    <m/>
    <m/>
    <m/>
    <n v="113"/>
    <s v="线下活动（地产）"/>
    <s v="进驻费"/>
    <s v="企业"/>
    <n v="460"/>
    <d v="2018-07-29T00:00:00"/>
    <d v="2018-07-29T00:00:00"/>
    <s v="北京切吧"/>
    <m/>
    <m/>
    <m/>
  </r>
  <r>
    <x v="486"/>
    <s v="郭西哲"/>
    <x v="486"/>
    <s v=""/>
    <m/>
    <m/>
    <m/>
    <m/>
    <m/>
    <m/>
    <m/>
    <m/>
    <m/>
    <m/>
    <m/>
    <m/>
    <m/>
    <m/>
    <m/>
    <m/>
    <m/>
    <m/>
    <m/>
    <m/>
    <m/>
    <m/>
    <m/>
    <m/>
    <m/>
    <m/>
    <m/>
    <n v="59"/>
    <s v="商品采购"/>
    <s v="礼品"/>
    <s v="严选礼品"/>
    <n v="7758.7125000000005"/>
    <d v="2018-06-01T00:00:00"/>
    <d v="2018-06-01T00:00:00"/>
    <s v="严选凭票报销"/>
    <m/>
    <m/>
    <m/>
  </r>
  <r>
    <x v="487"/>
    <s v="郭西哲"/>
    <x v="487"/>
    <s v="033498"/>
    <m/>
    <m/>
    <m/>
    <m/>
    <m/>
    <m/>
    <m/>
    <n v="0.18"/>
    <s v="否"/>
    <s v="是"/>
    <n v="11584"/>
    <m/>
    <m/>
    <m/>
    <m/>
    <m/>
    <m/>
    <m/>
    <m/>
    <m/>
    <m/>
    <m/>
    <m/>
    <s v="广告营销服务成本"/>
    <s v="地产销售-华北"/>
    <m/>
    <n v="0.34546548813223144"/>
    <n v="73"/>
    <s v="线上传播（地产）"/>
    <s v="渠道电开"/>
    <s v="回访"/>
    <n v="1034"/>
    <d v="2018-06-01T00:00:00"/>
    <d v="2018-06-30T00:00:00"/>
    <s v="渠道电开"/>
    <m/>
    <m/>
    <n v="1690"/>
  </r>
  <r>
    <x v="487"/>
    <s v="郭西哲"/>
    <x v="487"/>
    <s v=""/>
    <m/>
    <m/>
    <m/>
    <m/>
    <m/>
    <m/>
    <m/>
    <m/>
    <m/>
    <m/>
    <m/>
    <m/>
    <m/>
    <m/>
    <m/>
    <m/>
    <m/>
    <m/>
    <m/>
    <m/>
    <m/>
    <m/>
    <m/>
    <m/>
    <m/>
    <m/>
    <m/>
    <n v="114"/>
    <s v="线下活动（地产）"/>
    <s v="进驻费"/>
    <s v="商超"/>
    <n v="3000"/>
    <d v="2018-06-24T00:00:00"/>
    <d v="2018-06-24T00:00:00"/>
    <s v="北京讯息互动科技有限公司"/>
    <m/>
    <m/>
    <m/>
  </r>
  <r>
    <x v="487"/>
    <s v="郭西哲"/>
    <x v="487"/>
    <s v=""/>
    <m/>
    <m/>
    <m/>
    <m/>
    <m/>
    <m/>
    <m/>
    <m/>
    <m/>
    <m/>
    <m/>
    <m/>
    <m/>
    <m/>
    <m/>
    <m/>
    <m/>
    <m/>
    <m/>
    <m/>
    <m/>
    <m/>
    <m/>
    <m/>
    <m/>
    <m/>
    <m/>
    <n v="117"/>
    <s v="线下活动（地产）"/>
    <s v="进驻费"/>
    <s v="写字楼"/>
    <n v="2650"/>
    <d v="2018-06-26T00:00:00"/>
    <d v="2018-06-26T00:00:00"/>
    <s v="北京恒诚博雅文化传媒有限公司"/>
    <m/>
    <m/>
    <m/>
  </r>
  <r>
    <x v="487"/>
    <s v="郭西哲"/>
    <x v="487"/>
    <s v=""/>
    <m/>
    <m/>
    <m/>
    <m/>
    <m/>
    <m/>
    <m/>
    <m/>
    <m/>
    <m/>
    <m/>
    <m/>
    <m/>
    <m/>
    <m/>
    <m/>
    <m/>
    <m/>
    <m/>
    <m/>
    <m/>
    <m/>
    <m/>
    <m/>
    <m/>
    <m/>
    <m/>
    <n v="117"/>
    <s v="线下活动（地产）"/>
    <s v="进驻费"/>
    <s v="写字楼"/>
    <n v="2650"/>
    <d v="2018-06-26T00:00:00"/>
    <d v="2018-06-26T00:00:00"/>
    <s v="北京恒诚博雅文化传媒有限公司"/>
    <m/>
    <m/>
    <m/>
  </r>
  <r>
    <x v="487"/>
    <s v="郭西哲"/>
    <x v="487"/>
    <s v=""/>
    <m/>
    <m/>
    <m/>
    <m/>
    <m/>
    <m/>
    <m/>
    <m/>
    <m/>
    <m/>
    <m/>
    <m/>
    <m/>
    <m/>
    <m/>
    <m/>
    <m/>
    <m/>
    <m/>
    <m/>
    <m/>
    <m/>
    <m/>
    <m/>
    <m/>
    <m/>
    <m/>
    <n v="117"/>
    <s v="线下活动（地产）"/>
    <s v="进驻费"/>
    <s v="写字楼"/>
    <n v="560"/>
    <d v="2018-06-30T00:00:00"/>
    <d v="2018-06-30T00:00:00"/>
    <s v="北京切吧"/>
    <m/>
    <m/>
    <m/>
  </r>
  <r>
    <x v="488"/>
    <s v="郭西哲"/>
    <x v="488"/>
    <s v="032332"/>
    <m/>
    <m/>
    <m/>
    <m/>
    <m/>
    <m/>
    <m/>
    <n v="0.19"/>
    <s v="否"/>
    <s v="是"/>
    <n v="7194.9999999999991"/>
    <m/>
    <m/>
    <m/>
    <m/>
    <m/>
    <m/>
    <m/>
    <m/>
    <m/>
    <m/>
    <m/>
    <m/>
    <s v="广告营销服务成本"/>
    <s v="地产销售-华北"/>
    <m/>
    <n v="0.3366409233968804"/>
    <n v="73"/>
    <s v="线上传播（地产）"/>
    <s v="渠道电开"/>
    <s v="回访"/>
    <n v="990.00000000000011"/>
    <d v="2018-06-01T00:00:00"/>
    <d v="2018-07-31T00:00:00"/>
    <s v="渠道电开"/>
    <m/>
    <m/>
    <n v="904.99999999999909"/>
  </r>
  <r>
    <x v="488"/>
    <s v="郭西哲"/>
    <x v="488"/>
    <s v=""/>
    <m/>
    <m/>
    <m/>
    <m/>
    <m/>
    <m/>
    <m/>
    <m/>
    <m/>
    <m/>
    <m/>
    <m/>
    <m/>
    <m/>
    <m/>
    <m/>
    <m/>
    <m/>
    <m/>
    <m/>
    <m/>
    <m/>
    <m/>
    <m/>
    <m/>
    <m/>
    <m/>
    <n v="118"/>
    <s v="线下活动（地产）"/>
    <s v="进驻费"/>
    <s v="影院"/>
    <n v="2650"/>
    <d v="2018-06-23T00:00:00"/>
    <d v="2018-06-23T00:00:00"/>
    <s v="北京恒诚博雅文化传媒有限公司"/>
    <m/>
    <m/>
    <m/>
  </r>
  <r>
    <x v="488"/>
    <s v="郭西哲"/>
    <x v="488"/>
    <s v=""/>
    <m/>
    <m/>
    <m/>
    <m/>
    <m/>
    <m/>
    <m/>
    <m/>
    <m/>
    <m/>
    <m/>
    <m/>
    <m/>
    <m/>
    <m/>
    <m/>
    <m/>
    <m/>
    <m/>
    <m/>
    <m/>
    <m/>
    <m/>
    <m/>
    <m/>
    <m/>
    <m/>
    <n v="118"/>
    <s v="线下活动（地产）"/>
    <s v="进驻费"/>
    <s v="影院"/>
    <n v="2650"/>
    <d v="2018-06-28T00:00:00"/>
    <d v="2018-06-28T00:00:00"/>
    <s v="北京恒诚博雅文化传媒有限公司"/>
    <m/>
    <m/>
    <m/>
  </r>
  <r>
    <x v="489"/>
    <s v="郭西哲"/>
    <x v="489"/>
    <s v="033107"/>
    <m/>
    <m/>
    <m/>
    <m/>
    <m/>
    <m/>
    <m/>
    <n v="0.18"/>
    <s v="否"/>
    <s v="是"/>
    <n v="16765"/>
    <m/>
    <m/>
    <m/>
    <m/>
    <m/>
    <m/>
    <m/>
    <m/>
    <m/>
    <m/>
    <m/>
    <m/>
    <s v="广告营销服务成本"/>
    <s v="地产销售-华北"/>
    <m/>
    <n v="0.35828122965034959"/>
    <n v="73"/>
    <s v="线上传播（地产）"/>
    <s v="渠道电开"/>
    <s v="回访"/>
    <n v="2772"/>
    <d v="2018-06-01T00:00:00"/>
    <d v="2018-06-30T00:00:00"/>
    <s v="渠道电开"/>
    <m/>
    <m/>
    <n v="12268"/>
  </r>
  <r>
    <x v="489"/>
    <s v="郭西哲"/>
    <x v="489"/>
    <s v=""/>
    <m/>
    <m/>
    <m/>
    <m/>
    <m/>
    <m/>
    <m/>
    <m/>
    <m/>
    <m/>
    <m/>
    <m/>
    <m/>
    <m/>
    <m/>
    <m/>
    <m/>
    <m/>
    <m/>
    <m/>
    <m/>
    <m/>
    <m/>
    <m/>
    <m/>
    <m/>
    <m/>
    <n v="113"/>
    <s v="线下活动（地产）"/>
    <s v="进驻费"/>
    <s v="企业"/>
    <n v="1724.9999999999998"/>
    <d v="2018-06-28T00:00:00"/>
    <d v="2018-06-28T00:00:00"/>
    <s v="北京切吧"/>
    <m/>
    <m/>
    <m/>
  </r>
  <r>
    <x v="490"/>
    <s v="郭西哲"/>
    <x v="490"/>
    <s v="033047"/>
    <m/>
    <m/>
    <m/>
    <m/>
    <m/>
    <m/>
    <m/>
    <n v="0.18"/>
    <s v="否"/>
    <s v="是"/>
    <n v="16560"/>
    <m/>
    <m/>
    <m/>
    <m/>
    <m/>
    <m/>
    <m/>
    <m/>
    <m/>
    <m/>
    <m/>
    <m/>
    <s v="广告营销服务成本"/>
    <s v="地产销售-华北"/>
    <m/>
    <n v="0.37638768000000006"/>
    <n v="75"/>
    <s v="线上传播（地产）"/>
    <s v="微信推送"/>
    <m/>
    <n v="16560"/>
    <d v="2018-06-01T00:00:00"/>
    <d v="2018-06-01T00:00:00"/>
    <s v="北京切吧"/>
    <m/>
    <m/>
    <n v="0"/>
  </r>
  <r>
    <x v="491"/>
    <s v="郭西哲"/>
    <x v="491"/>
    <s v="033444"/>
    <m/>
    <m/>
    <m/>
    <m/>
    <m/>
    <m/>
    <m/>
    <n v="0.18"/>
    <s v="否"/>
    <s v="是"/>
    <n v="10165"/>
    <m/>
    <m/>
    <m/>
    <m/>
    <m/>
    <m/>
    <m/>
    <m/>
    <m/>
    <m/>
    <m/>
    <m/>
    <s v="广告营销服务成本"/>
    <s v="地产销售-华北"/>
    <m/>
    <n v="0.31359665407999998"/>
    <n v="73"/>
    <s v="线上传播（地产）"/>
    <s v="渠道电开"/>
    <s v="回访"/>
    <n v="1540.0000000000002"/>
    <d v="2018-06-01T00:00:00"/>
    <d v="2018-06-30T00:00:00"/>
    <s v="渠道电开"/>
    <m/>
    <m/>
    <n v="3625"/>
  </r>
  <r>
    <x v="491"/>
    <s v="郭西哲"/>
    <x v="491"/>
    <s v=""/>
    <m/>
    <m/>
    <m/>
    <m/>
    <m/>
    <m/>
    <m/>
    <m/>
    <m/>
    <m/>
    <m/>
    <m/>
    <m/>
    <m/>
    <m/>
    <m/>
    <m/>
    <m/>
    <m/>
    <m/>
    <m/>
    <m/>
    <m/>
    <m/>
    <m/>
    <m/>
    <m/>
    <n v="114"/>
    <s v="线下活动（地产）"/>
    <s v="进驻费"/>
    <s v="商超"/>
    <n v="2500"/>
    <d v="2018-06-30T00:00:00"/>
    <d v="2018-06-30T00:00:00"/>
    <s v="北京讯息互动科技有限公司"/>
    <m/>
    <m/>
    <m/>
  </r>
  <r>
    <x v="491"/>
    <s v="郭西哲"/>
    <x v="491"/>
    <s v=""/>
    <m/>
    <m/>
    <m/>
    <m/>
    <m/>
    <m/>
    <m/>
    <m/>
    <m/>
    <m/>
    <m/>
    <m/>
    <m/>
    <m/>
    <m/>
    <m/>
    <m/>
    <m/>
    <m/>
    <m/>
    <m/>
    <m/>
    <m/>
    <m/>
    <m/>
    <m/>
    <m/>
    <n v="114"/>
    <s v="线下活动（地产）"/>
    <s v="进驻费"/>
    <s v="商超"/>
    <n v="2500"/>
    <d v="2018-06-24T00:00:00"/>
    <d v="2018-06-24T00:00:00"/>
    <s v="北京讯息互动科技有限公司"/>
    <m/>
    <m/>
    <m/>
  </r>
  <r>
    <x v="492"/>
    <s v="梁文汇"/>
    <x v="492"/>
    <s v="031379"/>
    <m/>
    <m/>
    <m/>
    <m/>
    <m/>
    <m/>
    <m/>
    <n v="0.17"/>
    <s v="否"/>
    <s v="是"/>
    <n v="8745"/>
    <m/>
    <m/>
    <m/>
    <m/>
    <m/>
    <m/>
    <m/>
    <m/>
    <m/>
    <m/>
    <m/>
    <m/>
    <s v="广告营销服务成本"/>
    <s v="地产销售-华东"/>
    <m/>
    <n v="0.30699731578947365"/>
    <n v="126"/>
    <s v="线下活动（地产）"/>
    <s v="意向/渠道客户邀请"/>
    <s v="意向客户"/>
    <n v="1944.0000000000002"/>
    <d v="2018-01-15T00:00:00"/>
    <d v="2018-01-22T00:00:00"/>
    <s v="嘉宇博库"/>
    <m/>
    <m/>
    <n v="111"/>
  </r>
  <r>
    <x v="492"/>
    <s v="梁文汇"/>
    <x v="492"/>
    <s v=""/>
    <m/>
    <m/>
    <m/>
    <m/>
    <m/>
    <m/>
    <m/>
    <m/>
    <m/>
    <m/>
    <m/>
    <m/>
    <m/>
    <m/>
    <m/>
    <m/>
    <m/>
    <m/>
    <m/>
    <m/>
    <m/>
    <m/>
    <m/>
    <m/>
    <m/>
    <m/>
    <m/>
    <n v="126"/>
    <s v="线下活动（地产）"/>
    <s v="意向/渠道客户邀请"/>
    <s v="意向客户"/>
    <n v="4050.0000000000005"/>
    <d v="2018-01-13T00:00:00"/>
    <d v="2018-01-20T00:00:00"/>
    <s v="嘉宇博库"/>
    <m/>
    <m/>
    <m/>
  </r>
  <r>
    <x v="492"/>
    <s v="梁文汇"/>
    <x v="492"/>
    <s v=""/>
    <m/>
    <m/>
    <m/>
    <m/>
    <m/>
    <m/>
    <m/>
    <m/>
    <m/>
    <m/>
    <m/>
    <m/>
    <m/>
    <m/>
    <m/>
    <m/>
    <m/>
    <m/>
    <m/>
    <m/>
    <m/>
    <m/>
    <m/>
    <m/>
    <m/>
    <m/>
    <m/>
    <n v="121"/>
    <s v="线下活动（地产）"/>
    <s v="看房团"/>
    <s v="大巴"/>
    <n v="2640"/>
    <d v="2018-01-13T00:00:00"/>
    <d v="2018-01-20T00:00:00"/>
    <s v="北京切吧"/>
    <m/>
    <m/>
    <m/>
  </r>
  <r>
    <x v="493"/>
    <s v="梁文汇"/>
    <x v="493"/>
    <s v="031380"/>
    <m/>
    <m/>
    <m/>
    <m/>
    <m/>
    <m/>
    <m/>
    <n v="0.17"/>
    <s v="否"/>
    <s v="是"/>
    <n v="9130"/>
    <m/>
    <m/>
    <m/>
    <m/>
    <m/>
    <m/>
    <m/>
    <m/>
    <m/>
    <m/>
    <m/>
    <m/>
    <s v="广告营销服务成本"/>
    <s v="地产销售-华东"/>
    <m/>
    <n v="0.25750318274285722"/>
    <n v="113"/>
    <s v="线下活动（地产）"/>
    <s v="进驻费"/>
    <s v="企业"/>
    <n v="864"/>
    <d v="2018-01-22T00:00:00"/>
    <d v="2018-01-22T00:00:00"/>
    <s v="嘉宇博库"/>
    <m/>
    <m/>
    <n v="5965.24"/>
  </r>
  <r>
    <x v="493"/>
    <s v="梁文汇"/>
    <x v="493"/>
    <s v=""/>
    <m/>
    <m/>
    <m/>
    <m/>
    <m/>
    <m/>
    <m/>
    <m/>
    <m/>
    <m/>
    <m/>
    <m/>
    <m/>
    <m/>
    <m/>
    <m/>
    <m/>
    <m/>
    <m/>
    <m/>
    <m/>
    <m/>
    <m/>
    <m/>
    <m/>
    <m/>
    <m/>
    <n v="59"/>
    <s v="商品采购"/>
    <s v="礼品"/>
    <s v="严选礼品"/>
    <n v="2300.7599999999998"/>
    <d v="2018-01-16T00:00:00"/>
    <d v="2018-01-16T00:00:00"/>
    <s v="严选凭票报销"/>
    <m/>
    <m/>
    <m/>
  </r>
  <r>
    <x v="494"/>
    <s v="梁文汇"/>
    <x v="494"/>
    <s v="031884"/>
    <m/>
    <m/>
    <m/>
    <m/>
    <m/>
    <m/>
    <m/>
    <n v="0.17"/>
    <s v="否"/>
    <s v="是"/>
    <n v="12260"/>
    <m/>
    <m/>
    <m/>
    <m/>
    <m/>
    <m/>
    <m/>
    <m/>
    <m/>
    <m/>
    <m/>
    <m/>
    <s v="广告营销服务成本"/>
    <s v="地产销售-华东"/>
    <m/>
    <n v="0.29199296000000002"/>
    <n v="126"/>
    <s v="线下活动（地产）"/>
    <s v="意向/渠道客户邀请"/>
    <s v="意向客户"/>
    <n v="7560.0000000000009"/>
    <d v="2018-03-06T00:00:00"/>
    <d v="2018-04-06T00:00:00"/>
    <s v="嘉宇博库"/>
    <m/>
    <m/>
    <n v="701.23999999999978"/>
  </r>
  <r>
    <x v="494"/>
    <s v="梁文汇"/>
    <x v="494"/>
    <s v=""/>
    <m/>
    <m/>
    <m/>
    <m/>
    <m/>
    <m/>
    <m/>
    <m/>
    <m/>
    <m/>
    <m/>
    <m/>
    <m/>
    <m/>
    <m/>
    <m/>
    <m/>
    <m/>
    <m/>
    <m/>
    <m/>
    <m/>
    <m/>
    <m/>
    <m/>
    <m/>
    <m/>
    <n v="113"/>
    <s v="线下活动（地产）"/>
    <s v="进驻费"/>
    <s v="企业"/>
    <n v="1080"/>
    <d v="2018-03-16T00:00:00"/>
    <d v="2018-03-16T00:00:00"/>
    <s v="嘉宇博库"/>
    <m/>
    <m/>
    <m/>
  </r>
  <r>
    <x v="494"/>
    <s v="梁文汇"/>
    <x v="494"/>
    <s v=""/>
    <m/>
    <m/>
    <m/>
    <m/>
    <m/>
    <m/>
    <m/>
    <m/>
    <m/>
    <m/>
    <m/>
    <m/>
    <m/>
    <m/>
    <m/>
    <m/>
    <m/>
    <m/>
    <m/>
    <m/>
    <m/>
    <m/>
    <m/>
    <m/>
    <m/>
    <m/>
    <m/>
    <n v="113"/>
    <s v="线下活动（地产）"/>
    <s v="进驻费"/>
    <s v="企业"/>
    <n v="1080"/>
    <d v="2018-03-26T00:00:00"/>
    <d v="2018-03-26T00:00:00"/>
    <s v="嘉宇博库"/>
    <m/>
    <m/>
    <m/>
  </r>
  <r>
    <x v="494"/>
    <s v="梁文汇"/>
    <x v="494"/>
    <s v=""/>
    <m/>
    <m/>
    <m/>
    <m/>
    <m/>
    <m/>
    <m/>
    <m/>
    <m/>
    <m/>
    <m/>
    <m/>
    <m/>
    <m/>
    <m/>
    <m/>
    <m/>
    <m/>
    <m/>
    <m/>
    <m/>
    <m/>
    <m/>
    <m/>
    <m/>
    <m/>
    <m/>
    <n v="59"/>
    <s v="商品采购"/>
    <s v="礼品"/>
    <s v="严选礼品"/>
    <n v="1838.76"/>
    <d v="2018-03-01T00:00:00"/>
    <d v="2018-03-01T00:00:00"/>
    <s v="严选凭票报销"/>
    <m/>
    <m/>
    <m/>
  </r>
  <r>
    <x v="495"/>
    <s v="梁文汇"/>
    <x v="495"/>
    <s v="031953"/>
    <m/>
    <m/>
    <m/>
    <m/>
    <m/>
    <m/>
    <m/>
    <n v="0.17"/>
    <s v="否"/>
    <s v="是"/>
    <n v="7800"/>
    <m/>
    <m/>
    <m/>
    <m/>
    <m/>
    <m/>
    <m/>
    <m/>
    <m/>
    <m/>
    <m/>
    <m/>
    <s v="广告营销服务成本"/>
    <s v="地产销售-华东"/>
    <m/>
    <n v="0.2853384408389395"/>
    <n v="59"/>
    <s v="商品采购"/>
    <s v="礼品"/>
    <s v="严选礼品"/>
    <n v="5981.9759999999997"/>
    <d v="2018-03-01T00:00:00"/>
    <d v="2018-03-01T00:00:00"/>
    <s v="严选凭票报销"/>
    <m/>
    <m/>
    <n v="1818.0240000000003"/>
  </r>
  <r>
    <x v="496"/>
    <s v="梁文汇"/>
    <x v="496"/>
    <s v="031955"/>
    <m/>
    <m/>
    <m/>
    <m/>
    <m/>
    <m/>
    <m/>
    <n v="0.19"/>
    <s v="否"/>
    <s v="是"/>
    <n v="41988"/>
    <m/>
    <m/>
    <m/>
    <m/>
    <m/>
    <m/>
    <m/>
    <m/>
    <m/>
    <m/>
    <m/>
    <m/>
    <s v="广告营销服务成本"/>
    <s v="地产销售-华东"/>
    <m/>
    <n v="0.35675266521963828"/>
    <n v="113"/>
    <s v="线下活动（地产）"/>
    <s v="进驻费"/>
    <s v="企业"/>
    <n v="919.99999999999989"/>
    <d v="2018-03-04T00:00:00"/>
    <d v="2018-03-04T00:00:00"/>
    <s v="北京切吧"/>
    <m/>
    <m/>
    <n v="2129.3159999999989"/>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919.99999999999989"/>
    <d v="2018-03-04T00:00:00"/>
    <d v="2018-03-04T00:00:00"/>
    <s v="北京切吧"/>
    <m/>
    <m/>
    <m/>
  </r>
  <r>
    <x v="496"/>
    <s v="梁文汇"/>
    <x v="496"/>
    <s v=""/>
    <m/>
    <m/>
    <m/>
    <m/>
    <m/>
    <m/>
    <m/>
    <m/>
    <m/>
    <m/>
    <m/>
    <m/>
    <m/>
    <m/>
    <m/>
    <m/>
    <m/>
    <m/>
    <m/>
    <m/>
    <m/>
    <m/>
    <m/>
    <m/>
    <m/>
    <m/>
    <m/>
    <n v="113"/>
    <s v="线下活动（地产）"/>
    <s v="进驻费"/>
    <s v="企业"/>
    <n v="1150"/>
    <d v="2018-03-04T00:00:00"/>
    <d v="2018-03-04T00:00:00"/>
    <s v="北京切吧"/>
    <m/>
    <m/>
    <m/>
  </r>
  <r>
    <x v="496"/>
    <s v="梁文汇"/>
    <x v="496"/>
    <s v=""/>
    <m/>
    <m/>
    <m/>
    <m/>
    <m/>
    <m/>
    <m/>
    <m/>
    <m/>
    <m/>
    <m/>
    <m/>
    <m/>
    <m/>
    <m/>
    <m/>
    <m/>
    <m/>
    <m/>
    <m/>
    <m/>
    <m/>
    <m/>
    <m/>
    <m/>
    <m/>
    <m/>
    <n v="113"/>
    <s v="线下活动（地产）"/>
    <s v="进驻费"/>
    <s v="企业"/>
    <n v="1150"/>
    <d v="2018-03-04T00:00:00"/>
    <d v="2018-03-04T00:00:00"/>
    <s v="北京切吧"/>
    <m/>
    <m/>
    <m/>
  </r>
  <r>
    <x v="496"/>
    <s v="梁文汇"/>
    <x v="496"/>
    <s v=""/>
    <m/>
    <m/>
    <m/>
    <m/>
    <m/>
    <m/>
    <m/>
    <m/>
    <m/>
    <m/>
    <m/>
    <m/>
    <m/>
    <m/>
    <m/>
    <m/>
    <m/>
    <m/>
    <m/>
    <m/>
    <m/>
    <m/>
    <m/>
    <m/>
    <m/>
    <m/>
    <m/>
    <n v="59"/>
    <s v="商品采购"/>
    <s v="礼品"/>
    <s v="严选礼品"/>
    <n v="2070.6839999999997"/>
    <d v="2018-03-01T00:00:00"/>
    <d v="2018-03-01T00:00:00"/>
    <s v="严选凭票报销"/>
    <m/>
    <m/>
    <m/>
  </r>
  <r>
    <x v="496"/>
    <s v="梁文汇"/>
    <x v="496"/>
    <s v=""/>
    <m/>
    <m/>
    <m/>
    <m/>
    <m/>
    <m/>
    <m/>
    <m/>
    <m/>
    <m/>
    <m/>
    <m/>
    <m/>
    <m/>
    <m/>
    <m/>
    <m/>
    <m/>
    <m/>
    <m/>
    <m/>
    <m/>
    <m/>
    <m/>
    <m/>
    <m/>
    <m/>
    <n v="126"/>
    <s v="线下活动（地产）"/>
    <s v="意向/渠道客户邀请"/>
    <s v="意向客户"/>
    <n v="13068"/>
    <d v="2018-03-17T00:00:00"/>
    <d v="2018-03-17T00:00:00"/>
    <s v="嘉宇博库"/>
    <m/>
    <m/>
    <m/>
  </r>
  <r>
    <x v="496"/>
    <s v="梁文汇"/>
    <x v="496"/>
    <s v=""/>
    <m/>
    <m/>
    <m/>
    <m/>
    <m/>
    <m/>
    <m/>
    <m/>
    <m/>
    <m/>
    <m/>
    <m/>
    <m/>
    <m/>
    <m/>
    <m/>
    <m/>
    <m/>
    <m/>
    <m/>
    <m/>
    <m/>
    <m/>
    <m/>
    <m/>
    <m/>
    <m/>
    <n v="121"/>
    <s v="线下活动（地产）"/>
    <s v="看房团"/>
    <s v="大巴"/>
    <n v="2530"/>
    <d v="2018-03-17T00:00:00"/>
    <d v="2018-03-17T00:00:00"/>
    <s v="北京切吧"/>
    <m/>
    <m/>
    <m/>
  </r>
  <r>
    <x v="496"/>
    <s v="梁文汇"/>
    <x v="496"/>
    <s v=""/>
    <m/>
    <m/>
    <m/>
    <m/>
    <m/>
    <m/>
    <m/>
    <m/>
    <m/>
    <m/>
    <m/>
    <m/>
    <m/>
    <m/>
    <m/>
    <m/>
    <m/>
    <m/>
    <m/>
    <m/>
    <m/>
    <m/>
    <m/>
    <m/>
    <m/>
    <m/>
    <m/>
    <n v="121"/>
    <s v="线下活动（地产）"/>
    <s v="看房团"/>
    <s v="大巴"/>
    <n v="2530"/>
    <d v="2018-03-17T00:00:00"/>
    <d v="2018-03-17T00:00:00"/>
    <s v="北京切吧"/>
    <m/>
    <m/>
    <m/>
  </r>
  <r>
    <x v="496"/>
    <s v="梁文汇"/>
    <x v="496"/>
    <s v=""/>
    <m/>
    <m/>
    <m/>
    <m/>
    <m/>
    <m/>
    <m/>
    <m/>
    <m/>
    <m/>
    <m/>
    <m/>
    <m/>
    <m/>
    <m/>
    <m/>
    <m/>
    <m/>
    <m/>
    <m/>
    <m/>
    <m/>
    <m/>
    <m/>
    <m/>
    <m/>
    <m/>
    <n v="13"/>
    <s v="户外投放（地产）"/>
    <s v="其他投放"/>
    <m/>
    <n v="10000"/>
    <d v="2018-03-28T00:00:00"/>
    <d v="2018-04-30T00:00:00"/>
    <s v="上海骏骋广告传播有限公司"/>
    <m/>
    <m/>
    <m/>
  </r>
  <r>
    <x v="497"/>
    <s v="梁文汇"/>
    <x v="497"/>
    <s v="031952"/>
    <m/>
    <m/>
    <m/>
    <m/>
    <m/>
    <m/>
    <m/>
    <n v="0.17"/>
    <s v="否"/>
    <s v="是"/>
    <n v="10069.200000000001"/>
    <m/>
    <m/>
    <m/>
    <m/>
    <m/>
    <m/>
    <m/>
    <m/>
    <m/>
    <m/>
    <m/>
    <m/>
    <s v="广告营销服务成本"/>
    <s v="地产销售-华东"/>
    <m/>
    <n v="0.26598226205714282"/>
    <n v="126"/>
    <s v="线下活动（地产）"/>
    <s v="意向/渠道客户邀请"/>
    <s v="意向客户"/>
    <n v="5350"/>
    <d v="2018-03-19T00:00:00"/>
    <d v="2018-04-03T00:00:00"/>
    <s v="山西转型综改示范区学府园区云茂广告中心"/>
    <m/>
    <m/>
    <n v="863"/>
  </r>
  <r>
    <x v="497"/>
    <s v="梁文汇"/>
    <x v="497"/>
    <s v=""/>
    <m/>
    <m/>
    <m/>
    <m/>
    <m/>
    <m/>
    <m/>
    <m/>
    <m/>
    <m/>
    <m/>
    <m/>
    <m/>
    <m/>
    <m/>
    <m/>
    <m/>
    <m/>
    <m/>
    <m/>
    <m/>
    <m/>
    <m/>
    <m/>
    <m/>
    <m/>
    <m/>
    <n v="73"/>
    <s v="线上传播（地产）"/>
    <s v="渠道电开"/>
    <s v="回访"/>
    <n v="1500"/>
    <d v="2018-03-05T00:00:00"/>
    <d v="2018-03-05T00:00:00"/>
    <s v="渠道电开"/>
    <m/>
    <m/>
    <m/>
  </r>
  <r>
    <x v="497"/>
    <s v="梁文汇"/>
    <x v="497"/>
    <s v=""/>
    <m/>
    <m/>
    <m/>
    <m/>
    <m/>
    <m/>
    <m/>
    <m/>
    <m/>
    <m/>
    <m/>
    <m/>
    <m/>
    <m/>
    <m/>
    <m/>
    <m/>
    <m/>
    <m/>
    <m/>
    <m/>
    <m/>
    <m/>
    <m/>
    <m/>
    <m/>
    <m/>
    <n v="59"/>
    <s v="商品采购"/>
    <s v="礼品"/>
    <s v="严选礼品"/>
    <n v="2356.1999999999998"/>
    <d v="2018-03-01T00:00:00"/>
    <d v="2018-03-01T00:00:00"/>
    <s v="严选凭票报销"/>
    <m/>
    <m/>
    <m/>
  </r>
  <r>
    <x v="498"/>
    <s v="梁文汇"/>
    <x v="498"/>
    <s v="032082"/>
    <m/>
    <m/>
    <m/>
    <m/>
    <m/>
    <m/>
    <m/>
    <n v="0.17"/>
    <s v="否"/>
    <s v="是"/>
    <n v="16800"/>
    <m/>
    <m/>
    <m/>
    <m/>
    <m/>
    <m/>
    <m/>
    <m/>
    <m/>
    <m/>
    <m/>
    <m/>
    <s v="广告营销服务成本"/>
    <s v="地产销售-华东"/>
    <m/>
    <n v="0.34188097165991899"/>
    <n v="59"/>
    <s v="商品采购"/>
    <s v="礼品"/>
    <s v="严选礼品"/>
    <n v="12884.255999999999"/>
    <d v="2018-03-01T00:00:00"/>
    <d v="2018-03-01T00:00:00"/>
    <s v="严选凭票报销"/>
    <m/>
    <m/>
    <n v="3915.7440000000006"/>
  </r>
  <r>
    <x v="499"/>
    <s v="郭西哲"/>
    <x v="499"/>
    <s v="031949"/>
    <m/>
    <m/>
    <m/>
    <m/>
    <m/>
    <m/>
    <m/>
    <n v="0.18"/>
    <s v="否"/>
    <s v="是"/>
    <n v="15010"/>
    <m/>
    <m/>
    <m/>
    <m/>
    <m/>
    <m/>
    <m/>
    <m/>
    <m/>
    <m/>
    <m/>
    <m/>
    <s v="广告营销服务成本"/>
    <s v="地产销售-华北"/>
    <m/>
    <n v="0.34104349087179486"/>
    <n v="73"/>
    <s v="线上传播（地产）"/>
    <s v="渠道电开"/>
    <s v="回访"/>
    <n v="1716.0000000000002"/>
    <d v="2018-03-01T00:00:00"/>
    <d v="2018-04-30T00:00:00"/>
    <s v="渠道电开"/>
    <m/>
    <m/>
    <n v="12214"/>
  </r>
  <r>
    <x v="499"/>
    <s v="郭西哲"/>
    <x v="499"/>
    <s v=""/>
    <m/>
    <m/>
    <m/>
    <m/>
    <m/>
    <m/>
    <m/>
    <m/>
    <m/>
    <m/>
    <m/>
    <m/>
    <m/>
    <m/>
    <m/>
    <m/>
    <m/>
    <m/>
    <m/>
    <m/>
    <m/>
    <m/>
    <m/>
    <m/>
    <m/>
    <m/>
    <m/>
    <n v="113"/>
    <s v="线下活动（地产）"/>
    <s v="进驻费"/>
    <s v="企业"/>
    <n v="1080"/>
    <d v="2018-03-22T00:00:00"/>
    <d v="2018-03-22T00:00:00"/>
    <s v="嘉宇博库"/>
    <m/>
    <m/>
    <m/>
  </r>
  <r>
    <x v="500"/>
    <s v="梁文汇"/>
    <x v="500"/>
    <s v="032070"/>
    <m/>
    <m/>
    <m/>
    <m/>
    <m/>
    <m/>
    <m/>
    <n v="0.17"/>
    <s v="否"/>
    <s v="是"/>
    <n v="10460"/>
    <m/>
    <m/>
    <m/>
    <m/>
    <m/>
    <m/>
    <m/>
    <m/>
    <m/>
    <m/>
    <m/>
    <m/>
    <s v="广告营销服务成本"/>
    <s v="地产销售-华东"/>
    <m/>
    <n v="0.27072543497142859"/>
    <n v="59"/>
    <s v="商品采购"/>
    <s v="礼品"/>
    <s v="严选礼品"/>
    <n v="1829.5199999999998"/>
    <d v="2018-03-01T00:00:00"/>
    <d v="2018-03-01T00:00:00"/>
    <s v="严选凭票报销"/>
    <m/>
    <m/>
    <n v="2339.34"/>
  </r>
  <r>
    <x v="500"/>
    <s v="梁文汇"/>
    <x v="500"/>
    <s v=""/>
    <m/>
    <m/>
    <m/>
    <m/>
    <m/>
    <m/>
    <m/>
    <m/>
    <m/>
    <m/>
    <m/>
    <m/>
    <m/>
    <m/>
    <m/>
    <m/>
    <m/>
    <m/>
    <m/>
    <m/>
    <m/>
    <m/>
    <m/>
    <m/>
    <m/>
    <m/>
    <m/>
    <n v="113"/>
    <s v="线下活动（地产）"/>
    <s v="进驻费"/>
    <s v="企业"/>
    <n v="919.99999999999989"/>
    <d v="2018-04-16T00:00:00"/>
    <d v="2018-04-16T00:00:00"/>
    <s v="北京切吧"/>
    <m/>
    <m/>
    <m/>
  </r>
  <r>
    <x v="500"/>
    <s v="梁文汇"/>
    <x v="500"/>
    <s v=""/>
    <m/>
    <m/>
    <m/>
    <m/>
    <m/>
    <m/>
    <m/>
    <m/>
    <m/>
    <m/>
    <m/>
    <m/>
    <m/>
    <m/>
    <m/>
    <m/>
    <m/>
    <m/>
    <m/>
    <m/>
    <m/>
    <m/>
    <m/>
    <m/>
    <m/>
    <m/>
    <m/>
    <n v="59"/>
    <s v="商品采购"/>
    <s v="礼品"/>
    <s v="严选礼品"/>
    <n v="3451.14"/>
    <d v="2018-03-01T00:00:00"/>
    <d v="2018-03-01T00:00:00"/>
    <s v="严选凭票报销"/>
    <m/>
    <m/>
    <m/>
  </r>
  <r>
    <x v="500"/>
    <s v="梁文汇"/>
    <x v="500"/>
    <s v=""/>
    <m/>
    <m/>
    <m/>
    <m/>
    <m/>
    <m/>
    <m/>
    <m/>
    <m/>
    <m/>
    <m/>
    <m/>
    <m/>
    <m/>
    <m/>
    <m/>
    <m/>
    <m/>
    <m/>
    <m/>
    <m/>
    <m/>
    <m/>
    <m/>
    <m/>
    <m/>
    <m/>
    <n v="72"/>
    <s v="线上传播（地产）"/>
    <s v="渠道电开"/>
    <s v="不回访"/>
    <n v="1920"/>
    <d v="2018-03-26T00:00:00"/>
    <d v="2018-04-20T00:00:00"/>
    <s v="渠道电开"/>
    <m/>
    <m/>
    <m/>
  </r>
  <r>
    <x v="501"/>
    <s v="梁文汇"/>
    <x v="501"/>
    <s v="032157"/>
    <m/>
    <m/>
    <m/>
    <m/>
    <m/>
    <m/>
    <m/>
    <n v="0.19"/>
    <s v="否"/>
    <s v="是"/>
    <n v="8371.1999999999989"/>
    <m/>
    <m/>
    <m/>
    <m/>
    <m/>
    <m/>
    <m/>
    <m/>
    <m/>
    <m/>
    <m/>
    <m/>
    <s v="广告营销服务成本"/>
    <s v="地产销售-华东"/>
    <m/>
    <n v="0.34394531946666668"/>
    <n v="60"/>
    <s v="商品采购"/>
    <s v="礼品"/>
    <s v="其他礼品"/>
    <n v="8022.4"/>
    <d v="2018-04-03T00:00:00"/>
    <d v="2018-04-03T00:00:00"/>
    <s v="北京切吧"/>
    <m/>
    <m/>
    <n v="348.79999999999927"/>
  </r>
  <r>
    <x v="502"/>
    <s v="梁文汇"/>
    <x v="502"/>
    <s v="032011"/>
    <m/>
    <m/>
    <m/>
    <m/>
    <m/>
    <m/>
    <m/>
    <n v="0.17"/>
    <s v="否"/>
    <s v="是"/>
    <n v="3240"/>
    <m/>
    <m/>
    <m/>
    <m/>
    <m/>
    <m/>
    <m/>
    <m/>
    <m/>
    <m/>
    <m/>
    <m/>
    <s v="广告营销服务成本"/>
    <s v="地产销售-华东"/>
    <m/>
    <n v="0.28088800000000008"/>
    <n v="126"/>
    <s v="线下活动（地产）"/>
    <s v="意向/渠道客户邀请"/>
    <s v="意向客户"/>
    <n v="2160"/>
    <d v="2018-03-22T00:00:00"/>
    <d v="2018-04-13T00:00:00"/>
    <s v="嘉宇博库"/>
    <m/>
    <m/>
    <n v="1080"/>
  </r>
  <r>
    <x v="503"/>
    <s v="梁文汇"/>
    <x v="503"/>
    <s v="032081"/>
    <m/>
    <m/>
    <m/>
    <m/>
    <m/>
    <m/>
    <m/>
    <n v="0.17"/>
    <s v="否"/>
    <s v="是"/>
    <n v="35904"/>
    <m/>
    <m/>
    <m/>
    <m/>
    <m/>
    <m/>
    <m/>
    <m/>
    <m/>
    <m/>
    <m/>
    <m/>
    <s v="广告营销服务成本"/>
    <s v="地产销售-华东"/>
    <m/>
    <n v="0.32038592920000009"/>
    <n v="113"/>
    <s v="线下活动（地产）"/>
    <s v="进驻费"/>
    <s v="企业"/>
    <n v="1150"/>
    <d v="2018-04-01T00:00:00"/>
    <d v="2018-04-01T00:00:00"/>
    <s v="北京切吧"/>
    <m/>
    <m/>
    <n v="13520"/>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1150"/>
    <d v="2018-04-01T00:00:00"/>
    <d v="2018-04-01T00:00:00"/>
    <s v="北京切吧"/>
    <m/>
    <m/>
    <m/>
  </r>
  <r>
    <x v="503"/>
    <s v="梁文汇"/>
    <x v="503"/>
    <s v=""/>
    <m/>
    <m/>
    <m/>
    <m/>
    <m/>
    <m/>
    <m/>
    <m/>
    <m/>
    <m/>
    <m/>
    <m/>
    <m/>
    <m/>
    <m/>
    <m/>
    <m/>
    <m/>
    <m/>
    <m/>
    <m/>
    <m/>
    <m/>
    <m/>
    <m/>
    <m/>
    <m/>
    <n v="113"/>
    <s v="线下活动（地产）"/>
    <s v="进驻费"/>
    <s v="企业"/>
    <n v="2989.9999999999995"/>
    <d v="2018-04-20T00:00:00"/>
    <d v="2018-04-20T00:00:00"/>
    <s v="北京切吧"/>
    <m/>
    <m/>
    <m/>
  </r>
  <r>
    <x v="503"/>
    <s v="梁文汇"/>
    <x v="503"/>
    <s v=""/>
    <m/>
    <m/>
    <m/>
    <m/>
    <m/>
    <m/>
    <m/>
    <m/>
    <m/>
    <m/>
    <m/>
    <m/>
    <m/>
    <m/>
    <m/>
    <m/>
    <m/>
    <m/>
    <m/>
    <m/>
    <m/>
    <m/>
    <m/>
    <m/>
    <m/>
    <m/>
    <m/>
    <n v="126"/>
    <s v="线下活动（地产）"/>
    <s v="意向/渠道客户邀请"/>
    <s v="意向客户"/>
    <n v="3564.0000000000005"/>
    <d v="2018-04-07T00:00:00"/>
    <d v="2018-04-07T00:00:00"/>
    <s v="嘉宇博库"/>
    <m/>
    <m/>
    <m/>
  </r>
  <r>
    <x v="503"/>
    <s v="梁文汇"/>
    <x v="503"/>
    <s v=""/>
    <m/>
    <m/>
    <m/>
    <m/>
    <m/>
    <m/>
    <m/>
    <m/>
    <m/>
    <m/>
    <m/>
    <m/>
    <m/>
    <m/>
    <m/>
    <m/>
    <m/>
    <m/>
    <m/>
    <m/>
    <m/>
    <m/>
    <m/>
    <m/>
    <m/>
    <m/>
    <m/>
    <n v="121"/>
    <s v="线下活动（地产）"/>
    <s v="看房团"/>
    <s v="大巴"/>
    <n v="2530"/>
    <d v="2018-04-07T00:00:00"/>
    <d v="2018-04-07T00:00:00"/>
    <s v="北京切吧"/>
    <m/>
    <m/>
    <m/>
  </r>
  <r>
    <x v="503"/>
    <s v="梁文汇"/>
    <x v="503"/>
    <s v=""/>
    <m/>
    <m/>
    <m/>
    <m/>
    <m/>
    <m/>
    <m/>
    <m/>
    <m/>
    <m/>
    <m/>
    <m/>
    <m/>
    <m/>
    <m/>
    <m/>
    <m/>
    <m/>
    <m/>
    <m/>
    <m/>
    <m/>
    <m/>
    <m/>
    <m/>
    <m/>
    <m/>
    <n v="72"/>
    <s v="线上传播（地产）"/>
    <s v="渠道电开"/>
    <s v="不回访"/>
    <n v="1800"/>
    <d v="2018-03-26T00:00:00"/>
    <d v="2018-04-30T00:00:00"/>
    <s v="渠道电开"/>
    <m/>
    <m/>
    <m/>
  </r>
  <r>
    <x v="504"/>
    <s v="梁文汇"/>
    <x v="504"/>
    <s v="032084"/>
    <m/>
    <m/>
    <m/>
    <m/>
    <m/>
    <m/>
    <m/>
    <n v="0.17"/>
    <s v="否"/>
    <s v="是"/>
    <n v="18640"/>
    <m/>
    <m/>
    <m/>
    <m/>
    <m/>
    <m/>
    <m/>
    <m/>
    <m/>
    <m/>
    <m/>
    <m/>
    <s v="广告营销服务成本"/>
    <s v="地产销售-华东"/>
    <m/>
    <n v="0.32502250587234044"/>
    <n v="126"/>
    <s v="线下活动（地产）"/>
    <s v="意向/渠道客户邀请"/>
    <s v="意向客户"/>
    <n v="5350"/>
    <d v="2018-04-06T00:00:00"/>
    <d v="2018-04-06T00:00:00"/>
    <s v="山西转型综改示范区学府园区云茂广告中心"/>
    <m/>
    <m/>
    <n v="1961.2400000000016"/>
  </r>
  <r>
    <x v="504"/>
    <s v="梁文汇"/>
    <x v="504"/>
    <s v=""/>
    <m/>
    <m/>
    <m/>
    <m/>
    <m/>
    <m/>
    <m/>
    <m/>
    <m/>
    <m/>
    <m/>
    <m/>
    <m/>
    <m/>
    <m/>
    <m/>
    <m/>
    <m/>
    <m/>
    <m/>
    <m/>
    <m/>
    <m/>
    <m/>
    <m/>
    <m/>
    <m/>
    <n v="126"/>
    <s v="线下活动（地产）"/>
    <s v="意向/渠道客户邀请"/>
    <s v="意向客户"/>
    <n v="5350"/>
    <d v="2018-04-28T00:00:00"/>
    <d v="2018-04-28T00:00:00"/>
    <s v="山西转型综改示范区学府园区云茂广告中心"/>
    <m/>
    <m/>
    <m/>
  </r>
  <r>
    <x v="504"/>
    <s v="梁文汇"/>
    <x v="504"/>
    <s v=""/>
    <m/>
    <m/>
    <m/>
    <m/>
    <m/>
    <m/>
    <m/>
    <m/>
    <m/>
    <m/>
    <m/>
    <m/>
    <m/>
    <m/>
    <m/>
    <m/>
    <m/>
    <m/>
    <m/>
    <m/>
    <m/>
    <m/>
    <m/>
    <m/>
    <m/>
    <m/>
    <m/>
    <n v="121"/>
    <s v="线下活动（地产）"/>
    <s v="看房团"/>
    <s v="大巴"/>
    <n v="1494.9999999999998"/>
    <d v="2018-04-28T00:00:00"/>
    <d v="2018-04-28T00:00:00"/>
    <s v="北京切吧"/>
    <m/>
    <m/>
    <m/>
  </r>
  <r>
    <x v="504"/>
    <s v="梁文汇"/>
    <x v="504"/>
    <s v=""/>
    <m/>
    <m/>
    <m/>
    <m/>
    <m/>
    <m/>
    <m/>
    <m/>
    <m/>
    <m/>
    <m/>
    <m/>
    <m/>
    <m/>
    <m/>
    <m/>
    <m/>
    <m/>
    <m/>
    <m/>
    <m/>
    <m/>
    <m/>
    <m/>
    <m/>
    <m/>
    <m/>
    <n v="113"/>
    <s v="线下活动（地产）"/>
    <s v="进驻费"/>
    <s v="企业"/>
    <n v="919.99999999999989"/>
    <d v="2018-05-01T00:00:00"/>
    <d v="2018-05-01T00:00:00"/>
    <s v="北京切吧"/>
    <m/>
    <m/>
    <m/>
  </r>
  <r>
    <x v="504"/>
    <s v="梁文汇"/>
    <x v="504"/>
    <s v=""/>
    <m/>
    <m/>
    <m/>
    <m/>
    <m/>
    <m/>
    <m/>
    <m/>
    <m/>
    <m/>
    <m/>
    <m/>
    <m/>
    <m/>
    <m/>
    <m/>
    <m/>
    <m/>
    <m/>
    <m/>
    <m/>
    <m/>
    <m/>
    <m/>
    <m/>
    <m/>
    <m/>
    <n v="113"/>
    <s v="线下活动（地产）"/>
    <s v="进驻费"/>
    <s v="企业"/>
    <n v="1724.9999999999998"/>
    <d v="2018-05-01T00:00:00"/>
    <d v="2018-05-01T00:00:00"/>
    <s v="北京切吧"/>
    <m/>
    <m/>
    <m/>
  </r>
  <r>
    <x v="504"/>
    <s v="梁文汇"/>
    <x v="504"/>
    <s v=""/>
    <m/>
    <m/>
    <m/>
    <m/>
    <m/>
    <m/>
    <m/>
    <m/>
    <m/>
    <m/>
    <m/>
    <m/>
    <m/>
    <m/>
    <m/>
    <m/>
    <m/>
    <m/>
    <m/>
    <m/>
    <m/>
    <m/>
    <m/>
    <m/>
    <m/>
    <m/>
    <m/>
    <n v="59"/>
    <s v="商品采购"/>
    <s v="礼品"/>
    <s v="严选礼品"/>
    <n v="1838.76"/>
    <d v="2018-04-01T00:00:00"/>
    <d v="2018-04-01T00:00:00"/>
    <s v="严选凭票报销"/>
    <m/>
    <m/>
    <m/>
  </r>
  <r>
    <x v="505"/>
    <s v="梁文汇"/>
    <x v="505"/>
    <s v="032636、032637"/>
    <m/>
    <m/>
    <m/>
    <m/>
    <m/>
    <m/>
    <m/>
    <n v="0.19"/>
    <s v="否"/>
    <s v="是"/>
    <n v="75452"/>
    <m/>
    <m/>
    <m/>
    <m/>
    <m/>
    <m/>
    <m/>
    <m/>
    <m/>
    <m/>
    <m/>
    <m/>
    <s v="广告营销服务成本"/>
    <s v="地产销售-华东"/>
    <m/>
    <n v="0.34979490355555554"/>
    <n v="102"/>
    <s v="线下活动（地产）"/>
    <s v="案场活动"/>
    <s v="其他"/>
    <n v="57672"/>
    <d v="2018-05-12T00:00:00"/>
    <d v="2018-05-20T00:00:00"/>
    <s v="上海华路文化传媒有限公司"/>
    <m/>
    <m/>
    <n v="165"/>
  </r>
  <r>
    <x v="505"/>
    <s v="梁文汇"/>
    <x v="505"/>
    <s v=""/>
    <m/>
    <m/>
    <m/>
    <m/>
    <m/>
    <m/>
    <m/>
    <m/>
    <m/>
    <m/>
    <m/>
    <m/>
    <m/>
    <m/>
    <m/>
    <m/>
    <m/>
    <m/>
    <m/>
    <m/>
    <m/>
    <m/>
    <m/>
    <m/>
    <m/>
    <m/>
    <m/>
    <n v="126"/>
    <s v="线下活动（地产）"/>
    <s v="意向/渠道客户邀请"/>
    <s v="意向客户"/>
    <n v="5885"/>
    <d v="2018-04-29T00:00:00"/>
    <d v="2018-04-29T00:00:00"/>
    <s v="山西转型综改示范区学府园区云茂广告中心"/>
    <m/>
    <m/>
    <m/>
  </r>
  <r>
    <x v="505"/>
    <s v="梁文汇"/>
    <x v="505"/>
    <s v=""/>
    <m/>
    <m/>
    <m/>
    <m/>
    <m/>
    <m/>
    <m/>
    <m/>
    <m/>
    <m/>
    <m/>
    <m/>
    <m/>
    <m/>
    <m/>
    <m/>
    <m/>
    <m/>
    <m/>
    <m/>
    <m/>
    <m/>
    <m/>
    <m/>
    <m/>
    <m/>
    <m/>
    <n v="121"/>
    <s v="线下活动（地产）"/>
    <s v="看房团"/>
    <s v="大巴"/>
    <n v="2530"/>
    <d v="2018-04-29T00:00:00"/>
    <d v="2018-04-29T00:00:00"/>
    <s v="北京切吧"/>
    <m/>
    <m/>
    <m/>
  </r>
  <r>
    <x v="505"/>
    <s v="梁文汇"/>
    <x v="505"/>
    <s v=""/>
    <m/>
    <m/>
    <m/>
    <m/>
    <m/>
    <m/>
    <m/>
    <m/>
    <m/>
    <m/>
    <m/>
    <m/>
    <m/>
    <m/>
    <m/>
    <m/>
    <m/>
    <m/>
    <m/>
    <m/>
    <m/>
    <m/>
    <m/>
    <m/>
    <m/>
    <m/>
    <m/>
    <n v="89"/>
    <s v="线上素材制作"/>
    <s v="直播"/>
    <s v="公司"/>
    <n v="9200"/>
    <d v="2018-04-29T00:00:00"/>
    <d v="2018-04-29T00:00:00"/>
    <s v="北京切吧"/>
    <m/>
    <m/>
    <m/>
  </r>
  <r>
    <x v="506"/>
    <s v="梁文汇"/>
    <x v="506"/>
    <s v="032083"/>
    <m/>
    <m/>
    <m/>
    <m/>
    <m/>
    <m/>
    <m/>
    <n v="0.17"/>
    <s v="否"/>
    <s v="是"/>
    <n v="2808"/>
    <m/>
    <m/>
    <m/>
    <m/>
    <m/>
    <m/>
    <m/>
    <m/>
    <m/>
    <m/>
    <m/>
    <m/>
    <s v="广告营销服务成本"/>
    <s v="地产销售-华东"/>
    <m/>
    <n v="0.32005599999999995"/>
    <n v="126"/>
    <s v="线下活动（地产）"/>
    <s v="意向/渠道客户邀请"/>
    <s v="意向客户"/>
    <n v="2782"/>
    <d v="2018-04-07T00:00:00"/>
    <d v="2018-04-13T00:00:00"/>
    <s v="山西转型综改示范区学府园区云茂广告中心"/>
    <m/>
    <m/>
    <n v="26"/>
  </r>
  <r>
    <x v="507"/>
    <s v="梁文汇"/>
    <x v="507"/>
    <s v="032767"/>
    <m/>
    <m/>
    <m/>
    <m/>
    <m/>
    <m/>
    <m/>
    <n v="0.17"/>
    <s v="否"/>
    <s v="是"/>
    <n v="9803.7999999999993"/>
    <m/>
    <m/>
    <m/>
    <m/>
    <m/>
    <m/>
    <m/>
    <m/>
    <m/>
    <m/>
    <m/>
    <m/>
    <s v="广告营销服务成本"/>
    <s v="地产销售-华东"/>
    <m/>
    <n v="0.32749193599999998"/>
    <n v="59"/>
    <s v="商品采购"/>
    <s v="礼品"/>
    <s v="严选礼品"/>
    <n v="1340.7624999999998"/>
    <d v="2018-05-01T00:00:00"/>
    <d v="2018-05-01T00:00:00"/>
    <s v="严选凭票报销"/>
    <m/>
    <m/>
    <n v="1618.0374999999995"/>
  </r>
  <r>
    <x v="507"/>
    <s v="梁文汇"/>
    <x v="507"/>
    <s v=""/>
    <m/>
    <m/>
    <m/>
    <m/>
    <m/>
    <m/>
    <m/>
    <m/>
    <m/>
    <m/>
    <m/>
    <m/>
    <m/>
    <m/>
    <m/>
    <m/>
    <m/>
    <m/>
    <m/>
    <m/>
    <m/>
    <m/>
    <m/>
    <m/>
    <m/>
    <m/>
    <m/>
    <n v="126"/>
    <s v="线下活动（地产）"/>
    <s v="意向/渠道客户邀请"/>
    <s v="意向客户"/>
    <n v="5350"/>
    <d v="2018-05-20T00:00:00"/>
    <d v="2018-05-20T00:00:00"/>
    <s v="山西转型综改示范区学府园区云茂广告中心"/>
    <m/>
    <m/>
    <m/>
  </r>
  <r>
    <x v="507"/>
    <s v="梁文汇"/>
    <x v="507"/>
    <s v=""/>
    <m/>
    <m/>
    <m/>
    <m/>
    <m/>
    <m/>
    <m/>
    <m/>
    <m/>
    <m/>
    <m/>
    <m/>
    <m/>
    <m/>
    <m/>
    <m/>
    <m/>
    <m/>
    <m/>
    <m/>
    <m/>
    <m/>
    <m/>
    <m/>
    <m/>
    <m/>
    <m/>
    <n v="121"/>
    <s v="线下活动（地产）"/>
    <s v="看房团"/>
    <s v="大巴"/>
    <n v="1494.9999999999998"/>
    <d v="2018-04-29T00:00:00"/>
    <d v="2018-04-29T00:00:00"/>
    <s v="北京切吧"/>
    <m/>
    <m/>
    <m/>
  </r>
  <r>
    <x v="508"/>
    <s v="梁文汇"/>
    <x v="508"/>
    <s v="032822"/>
    <m/>
    <m/>
    <m/>
    <m/>
    <m/>
    <m/>
    <m/>
    <n v="0.17"/>
    <s v="否"/>
    <s v="是"/>
    <n v="11933.9"/>
    <m/>
    <m/>
    <m/>
    <m/>
    <m/>
    <m/>
    <m/>
    <m/>
    <m/>
    <m/>
    <m/>
    <m/>
    <s v="广告营销服务成本"/>
    <s v="地产销售-华东"/>
    <m/>
    <n v="0.33270332000000002"/>
    <n v="74"/>
    <s v="线上传播（地产）"/>
    <s v="UV"/>
    <m/>
    <n v="5049"/>
    <d v="2018-05-14T00:00:00"/>
    <d v="2018-06-10T00:00:00"/>
    <s v="渠道电开"/>
    <m/>
    <m/>
    <n v="873.82499999999891"/>
  </r>
  <r>
    <x v="508"/>
    <s v="梁文汇"/>
    <x v="508"/>
    <s v=""/>
    <m/>
    <m/>
    <m/>
    <m/>
    <m/>
    <m/>
    <m/>
    <m/>
    <m/>
    <m/>
    <m/>
    <m/>
    <m/>
    <m/>
    <m/>
    <m/>
    <m/>
    <m/>
    <m/>
    <m/>
    <m/>
    <m/>
    <m/>
    <m/>
    <m/>
    <m/>
    <m/>
    <n v="113"/>
    <s v="线下活动（地产）"/>
    <s v="进驻费"/>
    <s v="企业"/>
    <n v="919.99999999999989"/>
    <d v="2018-05-01T00:00:00"/>
    <d v="2018-05-01T00:00:00"/>
    <s v="北京切吧"/>
    <m/>
    <m/>
    <m/>
  </r>
  <r>
    <x v="508"/>
    <s v="梁文汇"/>
    <x v="508"/>
    <s v=""/>
    <m/>
    <m/>
    <m/>
    <m/>
    <m/>
    <m/>
    <m/>
    <m/>
    <m/>
    <m/>
    <m/>
    <m/>
    <m/>
    <m/>
    <m/>
    <m/>
    <m/>
    <m/>
    <m/>
    <m/>
    <m/>
    <m/>
    <m/>
    <m/>
    <m/>
    <m/>
    <m/>
    <n v="113"/>
    <s v="线下活动（地产）"/>
    <s v="进驻费"/>
    <s v="企业"/>
    <n v="919.99999999999989"/>
    <d v="2018-06-01T00:00:00"/>
    <d v="2018-06-01T00:00:00"/>
    <s v="北京切吧"/>
    <m/>
    <m/>
    <m/>
  </r>
  <r>
    <x v="508"/>
    <s v="梁文汇"/>
    <x v="508"/>
    <s v=""/>
    <m/>
    <m/>
    <m/>
    <m/>
    <m/>
    <m/>
    <m/>
    <m/>
    <m/>
    <m/>
    <m/>
    <m/>
    <m/>
    <m/>
    <m/>
    <m/>
    <m/>
    <m/>
    <m/>
    <m/>
    <m/>
    <m/>
    <m/>
    <m/>
    <m/>
    <m/>
    <m/>
    <n v="113"/>
    <s v="线下活动（地产）"/>
    <s v="进驻费"/>
    <s v="企业"/>
    <n v="919.99999999999989"/>
    <d v="2018-06-01T00:00:00"/>
    <d v="2018-06-01T00:00:00"/>
    <s v="北京切吧"/>
    <m/>
    <m/>
    <m/>
  </r>
  <r>
    <x v="508"/>
    <s v="梁文汇"/>
    <x v="508"/>
    <s v=""/>
    <m/>
    <m/>
    <m/>
    <m/>
    <m/>
    <m/>
    <m/>
    <m/>
    <m/>
    <m/>
    <m/>
    <m/>
    <m/>
    <m/>
    <m/>
    <m/>
    <m/>
    <m/>
    <m/>
    <m/>
    <m/>
    <m/>
    <m/>
    <m/>
    <m/>
    <m/>
    <m/>
    <n v="113"/>
    <s v="线下活动（地产）"/>
    <s v="进驻费"/>
    <s v="企业"/>
    <n v="919.99999999999989"/>
    <d v="2018-06-01T00:00:00"/>
    <d v="2018-06-01T00:00:00"/>
    <s v="北京切吧"/>
    <m/>
    <m/>
    <m/>
  </r>
  <r>
    <x v="508"/>
    <s v="梁文汇"/>
    <x v="508"/>
    <s v=""/>
    <m/>
    <m/>
    <m/>
    <m/>
    <m/>
    <m/>
    <m/>
    <m/>
    <m/>
    <m/>
    <m/>
    <m/>
    <m/>
    <m/>
    <m/>
    <m/>
    <m/>
    <m/>
    <m/>
    <m/>
    <m/>
    <m/>
    <m/>
    <m/>
    <m/>
    <m/>
    <m/>
    <n v="59"/>
    <s v="商品采购"/>
    <s v="礼品"/>
    <s v="严选礼品"/>
    <n v="2331.0749999999998"/>
    <d v="2018-05-01T00:00:00"/>
    <d v="2018-05-01T00:00:00"/>
    <s v="严选凭票报销"/>
    <m/>
    <m/>
    <m/>
  </r>
  <r>
    <x v="509"/>
    <s v="梁文汇"/>
    <x v="509"/>
    <s v="032993"/>
    <m/>
    <m/>
    <m/>
    <m/>
    <m/>
    <m/>
    <m/>
    <n v="0.19"/>
    <s v="否"/>
    <s v="是"/>
    <n v="25584"/>
    <m/>
    <m/>
    <m/>
    <m/>
    <m/>
    <m/>
    <m/>
    <m/>
    <m/>
    <m/>
    <m/>
    <m/>
    <s v="广告营销服务成本"/>
    <s v="地产销售-华东"/>
    <m/>
    <n v="0.34704577777777768"/>
    <n v="100"/>
    <s v="线下活动（地产）"/>
    <s v="案场活动"/>
    <s v="论坛"/>
    <n v="19500"/>
    <d v="2018-05-01T00:00:00"/>
    <d v="2018-05-01T00:00:00"/>
    <s v="上海瞬希文化传媒有限公司"/>
    <m/>
    <m/>
    <n v="1204.125"/>
  </r>
  <r>
    <x v="509"/>
    <s v="梁文汇"/>
    <x v="509"/>
    <s v=""/>
    <m/>
    <m/>
    <m/>
    <m/>
    <m/>
    <m/>
    <m/>
    <m/>
    <m/>
    <m/>
    <m/>
    <m/>
    <m/>
    <m/>
    <m/>
    <m/>
    <m/>
    <m/>
    <m/>
    <m/>
    <m/>
    <m/>
    <m/>
    <m/>
    <m/>
    <m/>
    <m/>
    <n v="59"/>
    <s v="商品采购"/>
    <s v="礼品"/>
    <s v="严选礼品"/>
    <n v="4879.875"/>
    <d v="2018-05-01T00:00:00"/>
    <d v="2018-05-01T00:00:00"/>
    <s v="严选凭票报销"/>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EB1C57-BC91-4844-A962-A58C54525E36}" name="数据透视表2" cacheId="1" applyNumberFormats="0" applyBorderFormats="0" applyFontFormats="0" applyPatternFormats="0" applyAlignmentFormats="0" applyWidthHeightFormats="1" dataCaption="值" updatedVersion="6" minRefreshableVersion="3" useAutoFormatting="1" itemPrintTitles="1" createdVersion="6" indent="0" compact="0" compactData="0" gridDropZones="1" multipleFieldFilters="0">
  <location ref="A3:E182" firstHeaderRow="1" firstDataRow="2" firstDataCol="2"/>
  <pivotFields count="42">
    <pivotField axis="axisRow" compact="0" outline="0" showAll="0" defaultSubtotal="0">
      <items count="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s>
    </pivotField>
    <pivotField compact="0" outline="0" showAll="0"/>
    <pivotField axis="axisRow" compact="0" outline="0" showAll="0">
      <items count="178">
        <item x="93"/>
        <item x="70"/>
        <item x="154"/>
        <item x="78"/>
        <item x="165"/>
        <item x="48"/>
        <item x="162"/>
        <item x="151"/>
        <item x="1"/>
        <item x="101"/>
        <item x="35"/>
        <item x="38"/>
        <item x="50"/>
        <item x="14"/>
        <item x="27"/>
        <item x="127"/>
        <item x="54"/>
        <item x="155"/>
        <item x="25"/>
        <item x="51"/>
        <item x="65"/>
        <item x="110"/>
        <item x="79"/>
        <item x="136"/>
        <item x="172"/>
        <item x="156"/>
        <item x="18"/>
        <item x="26"/>
        <item x="166"/>
        <item x="45"/>
        <item x="147"/>
        <item x="118"/>
        <item x="100"/>
        <item x="57"/>
        <item x="53"/>
        <item x="114"/>
        <item x="160"/>
        <item x="3"/>
        <item x="134"/>
        <item x="86"/>
        <item x="41"/>
        <item x="113"/>
        <item x="10"/>
        <item x="111"/>
        <item x="112"/>
        <item x="161"/>
        <item x="24"/>
        <item x="22"/>
        <item x="157"/>
        <item x="63"/>
        <item x="150"/>
        <item x="149"/>
        <item x="23"/>
        <item x="117"/>
        <item x="130"/>
        <item x="40"/>
        <item x="145"/>
        <item x="6"/>
        <item x="82"/>
        <item x="39"/>
        <item x="12"/>
        <item x="95"/>
        <item x="102"/>
        <item x="59"/>
        <item x="135"/>
        <item x="32"/>
        <item x="58"/>
        <item x="139"/>
        <item x="5"/>
        <item x="37"/>
        <item x="141"/>
        <item x="56"/>
        <item x="142"/>
        <item x="85"/>
        <item x="46"/>
        <item x="76"/>
        <item x="66"/>
        <item x="69"/>
        <item x="98"/>
        <item x="89"/>
        <item x="125"/>
        <item x="71"/>
        <item x="81"/>
        <item x="31"/>
        <item x="91"/>
        <item x="88"/>
        <item x="104"/>
        <item x="11"/>
        <item x="109"/>
        <item x="16"/>
        <item x="133"/>
        <item x="2"/>
        <item x="152"/>
        <item x="158"/>
        <item x="164"/>
        <item x="52"/>
        <item x="33"/>
        <item x="163"/>
        <item x="140"/>
        <item x="75"/>
        <item x="115"/>
        <item x="13"/>
        <item x="171"/>
        <item x="67"/>
        <item x="119"/>
        <item x="129"/>
        <item x="77"/>
        <item x="9"/>
        <item x="159"/>
        <item x="49"/>
        <item x="131"/>
        <item x="96"/>
        <item x="176"/>
        <item x="68"/>
        <item x="4"/>
        <item x="138"/>
        <item x="121"/>
        <item x="73"/>
        <item x="15"/>
        <item x="99"/>
        <item x="103"/>
        <item x="80"/>
        <item x="122"/>
        <item x="60"/>
        <item x="175"/>
        <item x="107"/>
        <item x="29"/>
        <item x="72"/>
        <item x="84"/>
        <item x="97"/>
        <item x="43"/>
        <item x="106"/>
        <item x="174"/>
        <item x="87"/>
        <item x="61"/>
        <item x="105"/>
        <item x="55"/>
        <item x="146"/>
        <item x="108"/>
        <item x="19"/>
        <item x="34"/>
        <item x="0"/>
        <item x="20"/>
        <item x="123"/>
        <item x="128"/>
        <item x="94"/>
        <item x="74"/>
        <item x="144"/>
        <item x="8"/>
        <item x="137"/>
        <item x="30"/>
        <item x="62"/>
        <item x="169"/>
        <item x="153"/>
        <item x="167"/>
        <item x="143"/>
        <item x="148"/>
        <item x="36"/>
        <item x="47"/>
        <item x="116"/>
        <item x="44"/>
        <item x="28"/>
        <item x="83"/>
        <item x="120"/>
        <item x="124"/>
        <item x="168"/>
        <item x="173"/>
        <item x="42"/>
        <item x="170"/>
        <item x="17"/>
        <item x="90"/>
        <item x="64"/>
        <item x="21"/>
        <item x="132"/>
        <item x="92"/>
        <item x="7"/>
        <item x="12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2">
    <field x="0"/>
    <field x="2"/>
  </rowFields>
  <rowItems count="178">
    <i>
      <x/>
      <x v="141"/>
    </i>
    <i>
      <x v="1"/>
      <x v="8"/>
    </i>
    <i>
      <x v="2"/>
      <x v="91"/>
    </i>
    <i>
      <x v="3"/>
      <x v="37"/>
    </i>
    <i>
      <x v="4"/>
      <x v="114"/>
    </i>
    <i>
      <x v="5"/>
      <x v="68"/>
    </i>
    <i>
      <x v="6"/>
      <x v="57"/>
    </i>
    <i>
      <x v="7"/>
      <x v="175"/>
    </i>
    <i>
      <x v="8"/>
      <x v="148"/>
    </i>
    <i>
      <x v="9"/>
      <x v="107"/>
    </i>
    <i>
      <x v="10"/>
      <x v="42"/>
    </i>
    <i>
      <x v="11"/>
      <x v="87"/>
    </i>
    <i>
      <x v="12"/>
      <x v="60"/>
    </i>
    <i>
      <x v="13"/>
      <x v="101"/>
    </i>
    <i>
      <x v="14"/>
      <x v="13"/>
    </i>
    <i>
      <x v="15"/>
      <x v="118"/>
    </i>
    <i>
      <x v="16"/>
      <x v="89"/>
    </i>
    <i>
      <x v="17"/>
      <x v="169"/>
    </i>
    <i>
      <x v="18"/>
      <x v="26"/>
    </i>
    <i>
      <x v="19"/>
      <x v="139"/>
    </i>
    <i>
      <x v="20"/>
      <x v="142"/>
    </i>
    <i>
      <x v="21"/>
      <x v="172"/>
    </i>
    <i>
      <x v="22"/>
      <x v="47"/>
    </i>
    <i>
      <x v="23"/>
      <x v="52"/>
    </i>
    <i>
      <x v="24"/>
      <x v="46"/>
    </i>
    <i>
      <x v="25"/>
      <x v="18"/>
    </i>
    <i>
      <x v="26"/>
      <x v="27"/>
    </i>
    <i>
      <x v="27"/>
      <x v="14"/>
    </i>
    <i>
      <x v="28"/>
      <x v="161"/>
    </i>
    <i>
      <x v="29"/>
      <x v="126"/>
    </i>
    <i>
      <x v="30"/>
      <x v="150"/>
    </i>
    <i>
      <x v="31"/>
      <x v="83"/>
    </i>
    <i>
      <x v="32"/>
      <x v="65"/>
    </i>
    <i>
      <x v="33"/>
      <x v="96"/>
    </i>
    <i>
      <x v="34"/>
      <x v="140"/>
    </i>
    <i>
      <x v="35"/>
      <x v="10"/>
    </i>
    <i>
      <x v="36"/>
      <x v="157"/>
    </i>
    <i>
      <x v="37"/>
      <x v="69"/>
    </i>
    <i>
      <x v="38"/>
      <x v="11"/>
    </i>
    <i>
      <x v="39"/>
      <x v="59"/>
    </i>
    <i>
      <x v="40"/>
      <x v="55"/>
    </i>
    <i>
      <x v="41"/>
      <x v="40"/>
    </i>
    <i>
      <x v="42"/>
      <x v="167"/>
    </i>
    <i>
      <x v="43"/>
      <x v="130"/>
    </i>
    <i>
      <x v="44"/>
      <x v="160"/>
    </i>
    <i>
      <x v="45"/>
      <x v="29"/>
    </i>
    <i>
      <x v="46"/>
      <x v="74"/>
    </i>
    <i>
      <x v="47"/>
      <x v="158"/>
    </i>
    <i>
      <x v="48"/>
      <x v="5"/>
    </i>
    <i>
      <x v="49"/>
      <x v="109"/>
    </i>
    <i>
      <x v="50"/>
      <x v="12"/>
    </i>
    <i>
      <x v="51"/>
      <x v="19"/>
    </i>
    <i>
      <x v="52"/>
      <x v="95"/>
    </i>
    <i>
      <x v="53"/>
      <x v="34"/>
    </i>
    <i>
      <x v="54"/>
      <x v="16"/>
    </i>
    <i>
      <x v="55"/>
      <x v="136"/>
    </i>
    <i>
      <x v="56"/>
      <x v="71"/>
    </i>
    <i>
      <x v="57"/>
      <x v="33"/>
    </i>
    <i>
      <x v="58"/>
      <x v="66"/>
    </i>
    <i>
      <x v="59"/>
      <x v="63"/>
    </i>
    <i>
      <x v="60"/>
      <x v="123"/>
    </i>
    <i>
      <x v="61"/>
      <x v="134"/>
    </i>
    <i>
      <x v="62"/>
      <x v="151"/>
    </i>
    <i>
      <x v="63"/>
      <x v="49"/>
    </i>
    <i>
      <x v="64"/>
      <x v="171"/>
    </i>
    <i>
      <x v="65"/>
      <x v="20"/>
    </i>
    <i>
      <x v="66"/>
      <x v="76"/>
    </i>
    <i>
      <x v="67"/>
      <x v="103"/>
    </i>
    <i>
      <x v="68"/>
      <x v="113"/>
    </i>
    <i>
      <x v="69"/>
      <x v="77"/>
    </i>
    <i>
      <x v="70"/>
      <x v="1"/>
    </i>
    <i>
      <x v="71"/>
      <x v="81"/>
    </i>
    <i>
      <x v="72"/>
      <x v="127"/>
    </i>
    <i>
      <x v="73"/>
      <x v="117"/>
    </i>
    <i>
      <x v="74"/>
      <x v="146"/>
    </i>
    <i>
      <x v="75"/>
      <x v="99"/>
    </i>
    <i>
      <x v="76"/>
      <x v="75"/>
    </i>
    <i>
      <x v="77"/>
      <x v="106"/>
    </i>
    <i>
      <x v="78"/>
      <x v="3"/>
    </i>
    <i>
      <x v="79"/>
      <x v="22"/>
    </i>
    <i>
      <x v="80"/>
      <x v="121"/>
    </i>
    <i>
      <x v="81"/>
      <x v="82"/>
    </i>
    <i>
      <x v="82"/>
      <x v="58"/>
    </i>
    <i>
      <x v="83"/>
      <x v="162"/>
    </i>
    <i>
      <x v="84"/>
      <x v="128"/>
    </i>
    <i>
      <x v="85"/>
      <x v="73"/>
    </i>
    <i>
      <x v="86"/>
      <x v="39"/>
    </i>
    <i>
      <x v="87"/>
      <x v="133"/>
    </i>
    <i>
      <x v="88"/>
      <x v="85"/>
    </i>
    <i>
      <x v="89"/>
      <x v="79"/>
    </i>
    <i>
      <x v="90"/>
      <x v="170"/>
    </i>
    <i>
      <x v="91"/>
      <x v="84"/>
    </i>
    <i>
      <x v="92"/>
      <x v="174"/>
    </i>
    <i>
      <x v="93"/>
      <x/>
    </i>
    <i>
      <x v="94"/>
      <x v="145"/>
    </i>
    <i>
      <x v="95"/>
      <x v="61"/>
    </i>
    <i>
      <x v="96"/>
      <x v="111"/>
    </i>
    <i>
      <x v="97"/>
      <x v="129"/>
    </i>
    <i>
      <x v="98"/>
      <x v="78"/>
    </i>
    <i>
      <x v="99"/>
      <x v="119"/>
    </i>
    <i>
      <x v="100"/>
      <x v="32"/>
    </i>
    <i>
      <x v="101"/>
      <x v="9"/>
    </i>
    <i>
      <x v="102"/>
      <x v="62"/>
    </i>
    <i>
      <x v="103"/>
      <x v="120"/>
    </i>
    <i>
      <x v="104"/>
      <x v="86"/>
    </i>
    <i>
      <x v="105"/>
      <x v="135"/>
    </i>
    <i>
      <x v="106"/>
      <x v="131"/>
    </i>
    <i>
      <x v="107"/>
      <x v="125"/>
    </i>
    <i>
      <x v="108"/>
      <x v="138"/>
    </i>
    <i>
      <x v="109"/>
      <x v="88"/>
    </i>
    <i>
      <x v="110"/>
      <x v="21"/>
    </i>
    <i>
      <x v="111"/>
      <x v="43"/>
    </i>
    <i>
      <x v="112"/>
      <x v="44"/>
    </i>
    <i>
      <x v="113"/>
      <x v="41"/>
    </i>
    <i>
      <x v="114"/>
      <x v="35"/>
    </i>
    <i>
      <x v="115"/>
      <x v="100"/>
    </i>
    <i>
      <x v="116"/>
      <x v="159"/>
    </i>
    <i>
      <x v="117"/>
      <x v="53"/>
    </i>
    <i>
      <x v="118"/>
      <x v="31"/>
    </i>
    <i>
      <x v="119"/>
      <x v="104"/>
    </i>
    <i>
      <x v="120"/>
      <x v="163"/>
    </i>
    <i>
      <x v="121"/>
      <x v="116"/>
    </i>
    <i>
      <x v="122"/>
      <x v="122"/>
    </i>
    <i>
      <x v="123"/>
      <x v="143"/>
    </i>
    <i>
      <x v="124"/>
      <x v="164"/>
    </i>
    <i>
      <x v="125"/>
      <x v="80"/>
    </i>
    <i>
      <x v="126"/>
      <x v="176"/>
    </i>
    <i>
      <x v="127"/>
      <x v="15"/>
    </i>
    <i>
      <x v="128"/>
      <x v="144"/>
    </i>
    <i>
      <x v="129"/>
      <x v="105"/>
    </i>
    <i>
      <x v="130"/>
      <x v="54"/>
    </i>
    <i>
      <x v="131"/>
      <x v="110"/>
    </i>
    <i>
      <x v="132"/>
      <x v="173"/>
    </i>
    <i>
      <x v="133"/>
      <x v="90"/>
    </i>
    <i>
      <x v="134"/>
      <x v="38"/>
    </i>
    <i>
      <x v="135"/>
      <x v="64"/>
    </i>
    <i>
      <x v="136"/>
      <x v="23"/>
    </i>
    <i>
      <x v="137"/>
      <x v="149"/>
    </i>
    <i>
      <x v="138"/>
      <x v="115"/>
    </i>
    <i>
      <x v="139"/>
      <x v="67"/>
    </i>
    <i>
      <x v="140"/>
      <x v="98"/>
    </i>
    <i>
      <x v="141"/>
      <x v="70"/>
    </i>
    <i>
      <x v="142"/>
      <x v="72"/>
    </i>
    <i>
      <x v="143"/>
      <x v="155"/>
    </i>
    <i>
      <x v="144"/>
      <x v="147"/>
    </i>
    <i>
      <x v="145"/>
      <x v="56"/>
    </i>
    <i>
      <x v="146"/>
      <x v="137"/>
    </i>
    <i>
      <x v="147"/>
      <x v="30"/>
    </i>
    <i>
      <x v="148"/>
      <x v="156"/>
    </i>
    <i>
      <x v="149"/>
      <x v="51"/>
    </i>
    <i>
      <x v="150"/>
      <x v="50"/>
    </i>
    <i>
      <x v="151"/>
      <x v="7"/>
    </i>
    <i>
      <x v="152"/>
      <x v="92"/>
    </i>
    <i>
      <x v="153"/>
      <x v="153"/>
    </i>
    <i>
      <x v="154"/>
      <x v="2"/>
    </i>
    <i>
      <x v="155"/>
      <x v="17"/>
    </i>
    <i>
      <x v="156"/>
      <x v="25"/>
    </i>
    <i>
      <x v="157"/>
      <x v="48"/>
    </i>
    <i>
      <x v="158"/>
      <x v="93"/>
    </i>
    <i>
      <x v="159"/>
      <x v="108"/>
    </i>
    <i>
      <x v="160"/>
      <x v="36"/>
    </i>
    <i>
      <x v="161"/>
      <x v="45"/>
    </i>
    <i>
      <x v="162"/>
      <x v="6"/>
    </i>
    <i>
      <x v="163"/>
      <x v="97"/>
    </i>
    <i>
      <x v="164"/>
      <x v="94"/>
    </i>
    <i>
      <x v="165"/>
      <x v="4"/>
    </i>
    <i>
      <x v="166"/>
      <x v="28"/>
    </i>
    <i>
      <x v="167"/>
      <x v="154"/>
    </i>
    <i>
      <x v="168"/>
      <x v="165"/>
    </i>
    <i>
      <x v="169"/>
      <x v="152"/>
    </i>
    <i>
      <x v="170"/>
      <x v="168"/>
    </i>
    <i>
      <x v="171"/>
      <x v="102"/>
    </i>
    <i>
      <x v="172"/>
      <x v="24"/>
    </i>
    <i>
      <x v="173"/>
      <x v="166"/>
    </i>
    <i>
      <x v="174"/>
      <x v="132"/>
    </i>
    <i>
      <x v="175"/>
      <x v="124"/>
    </i>
    <i>
      <x v="176"/>
      <x v="112"/>
    </i>
    <i t="grand">
      <x/>
    </i>
  </rowItems>
  <colFields count="1">
    <field x="-2"/>
  </colFields>
  <colItems count="3">
    <i>
      <x/>
    </i>
    <i i="1">
      <x v="1"/>
    </i>
    <i i="2">
      <x v="2"/>
    </i>
  </colItems>
  <dataFields count="3">
    <dataField name="求和项:公司成本金额" fld="14" baseField="0" baseItem="0"/>
    <dataField name="求和项:实际执行金额" fld="35" baseField="0" baseItem="0"/>
    <dataField name="求和项:立项剩余金额"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数据透视表6" cacheId="0" applyNumberFormats="0" applyBorderFormats="0" applyFontFormats="0" applyPatternFormats="0" applyAlignmentFormats="0" applyWidthHeightFormats="1" dataCaption="值" updatedVersion="4" minRefreshableVersion="3" useAutoFormatting="1" itemPrintTitles="1" createdVersion="4" indent="0" outline="1" outlineData="1" multipleFieldFilters="0">
  <location ref="A3:B183" firstHeaderRow="1" firstDataRow="1" firstDataCol="1"/>
  <pivotFields count="44">
    <pivotField showAll="0"/>
    <pivotField showAll="0"/>
    <pivotField axis="axisRow" showAll="0" sortType="descending">
      <items count="180">
        <item x="97"/>
        <item x="71"/>
        <item x="160"/>
        <item x="81"/>
        <item x="171"/>
        <item x="48"/>
        <item x="168"/>
        <item x="157"/>
        <item x="1"/>
        <item x="107"/>
        <item x="35"/>
        <item x="38"/>
        <item x="50"/>
        <item x="14"/>
        <item x="27"/>
        <item x="133"/>
        <item x="54"/>
        <item x="161"/>
        <item x="25"/>
        <item x="51"/>
        <item x="65"/>
        <item x="117"/>
        <item x="82"/>
        <item x="142"/>
        <item x="128"/>
        <item x="162"/>
        <item x="18"/>
        <item x="26"/>
        <item x="172"/>
        <item x="45"/>
        <item x="153"/>
        <item x="124"/>
        <item x="106"/>
        <item x="57"/>
        <item x="53"/>
        <item x="121"/>
        <item x="166"/>
        <item x="3"/>
        <item x="140"/>
        <item x="89"/>
        <item x="41"/>
        <item x="120"/>
        <item x="10"/>
        <item x="118"/>
        <item x="119"/>
        <item x="167"/>
        <item x="24"/>
        <item x="22"/>
        <item x="163"/>
        <item x="63"/>
        <item x="156"/>
        <item x="155"/>
        <item x="23"/>
        <item x="123"/>
        <item x="136"/>
        <item x="40"/>
        <item x="151"/>
        <item x="6"/>
        <item x="85"/>
        <item x="39"/>
        <item x="12"/>
        <item x="99"/>
        <item x="108"/>
        <item x="59"/>
        <item x="141"/>
        <item x="32"/>
        <item x="58"/>
        <item x="145"/>
        <item x="5"/>
        <item x="37"/>
        <item x="147"/>
        <item x="56"/>
        <item x="148"/>
        <item x="88"/>
        <item x="46"/>
        <item x="79"/>
        <item x="66"/>
        <item x="69"/>
        <item x="104"/>
        <item x="93"/>
        <item x="103"/>
        <item x="72"/>
        <item x="84"/>
        <item x="31"/>
        <item x="95"/>
        <item x="92"/>
        <item x="111"/>
        <item x="11"/>
        <item x="116"/>
        <item x="16"/>
        <item x="139"/>
        <item x="2"/>
        <item x="158"/>
        <item x="164"/>
        <item x="170"/>
        <item x="52"/>
        <item x="33"/>
        <item x="169"/>
        <item x="146"/>
        <item x="78"/>
        <item x="76"/>
        <item x="13"/>
        <item x="127"/>
        <item x="67"/>
        <item x="125"/>
        <item x="135"/>
        <item x="80"/>
        <item x="9"/>
        <item x="165"/>
        <item x="49"/>
        <item x="137"/>
        <item x="100"/>
        <item x="132"/>
        <item x="68"/>
        <item x="4"/>
        <item x="144"/>
        <item x="70"/>
        <item x="74"/>
        <item x="15"/>
        <item x="105"/>
        <item x="109"/>
        <item x="83"/>
        <item x="77"/>
        <item x="60"/>
        <item x="131"/>
        <item x="114"/>
        <item x="29"/>
        <item x="73"/>
        <item x="87"/>
        <item x="102"/>
        <item x="43"/>
        <item x="113"/>
        <item x="130"/>
        <item x="90"/>
        <item x="61"/>
        <item x="112"/>
        <item x="55"/>
        <item x="152"/>
        <item x="115"/>
        <item x="19"/>
        <item x="34"/>
        <item x="0"/>
        <item x="20"/>
        <item x="91"/>
        <item x="134"/>
        <item x="98"/>
        <item x="75"/>
        <item x="150"/>
        <item x="8"/>
        <item x="143"/>
        <item x="30"/>
        <item x="62"/>
        <item x="175"/>
        <item x="159"/>
        <item x="173"/>
        <item x="149"/>
        <item x="154"/>
        <item x="36"/>
        <item x="47"/>
        <item x="122"/>
        <item x="44"/>
        <item x="28"/>
        <item x="86"/>
        <item x="126"/>
        <item x="101"/>
        <item x="174"/>
        <item x="129"/>
        <item x="42"/>
        <item x="17"/>
        <item x="94"/>
        <item x="64"/>
        <item x="21"/>
        <item x="138"/>
        <item x="96"/>
        <item x="7"/>
        <item x="110"/>
        <item x="176"/>
        <item x="178"/>
        <item x="17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180">
    <i>
      <x v="33"/>
    </i>
    <i>
      <x v="147"/>
    </i>
    <i>
      <x v="53"/>
    </i>
    <i>
      <x v="62"/>
    </i>
    <i>
      <x v="31"/>
    </i>
    <i>
      <x v="43"/>
    </i>
    <i>
      <x v="138"/>
    </i>
    <i>
      <x v="105"/>
    </i>
    <i>
      <x v="102"/>
    </i>
    <i>
      <x v="12"/>
    </i>
    <i>
      <x v="1"/>
    </i>
    <i>
      <x v="148"/>
    </i>
    <i>
      <x v="166"/>
    </i>
    <i>
      <x v="164"/>
    </i>
    <i>
      <x v="9"/>
    </i>
    <i>
      <x v="42"/>
    </i>
    <i>
      <x v="119"/>
    </i>
    <i>
      <x v="109"/>
    </i>
    <i>
      <x v="126"/>
    </i>
    <i>
      <x v="41"/>
    </i>
    <i>
      <x v="51"/>
    </i>
    <i>
      <x v="174"/>
    </i>
    <i>
      <x v="101"/>
    </i>
    <i>
      <x v="64"/>
    </i>
    <i>
      <x v="142"/>
    </i>
    <i>
      <x v="145"/>
    </i>
    <i>
      <x v="159"/>
    </i>
    <i>
      <x v="86"/>
    </i>
    <i>
      <x v="57"/>
    </i>
    <i>
      <x v="88"/>
    </i>
    <i>
      <x v="28"/>
    </i>
    <i>
      <x v="144"/>
    </i>
    <i>
      <x v="52"/>
    </i>
    <i>
      <x v="56"/>
    </i>
    <i>
      <x v="155"/>
    </i>
    <i>
      <x v="73"/>
    </i>
    <i>
      <x v="176"/>
    </i>
    <i>
      <x v="40"/>
    </i>
    <i>
      <x v="2"/>
    </i>
    <i>
      <x v="58"/>
    </i>
    <i>
      <x v="120"/>
    </i>
    <i>
      <x v="95"/>
    </i>
    <i>
      <x v="96"/>
    </i>
    <i>
      <x v="130"/>
    </i>
    <i>
      <x v="92"/>
    </i>
    <i>
      <x v="7"/>
    </i>
    <i>
      <x v="110"/>
    </i>
    <i>
      <x v="171"/>
    </i>
    <i>
      <x v="156"/>
    </i>
    <i>
      <x v="135"/>
    </i>
    <i>
      <x v="18"/>
    </i>
    <i>
      <x v="178"/>
    </i>
    <i>
      <x v="82"/>
    </i>
    <i>
      <x v="116"/>
    </i>
    <i>
      <x v="44"/>
    </i>
    <i>
      <x v="162"/>
    </i>
    <i>
      <x v="154"/>
    </i>
    <i>
      <x v="107"/>
    </i>
    <i>
      <x v="127"/>
    </i>
    <i>
      <x v="50"/>
    </i>
    <i>
      <x v="79"/>
    </i>
    <i>
      <x v="134"/>
    </i>
    <i>
      <x v="93"/>
    </i>
    <i>
      <x v="16"/>
    </i>
    <i>
      <x v="170"/>
    </i>
    <i>
      <x v="89"/>
    </i>
    <i>
      <x v="10"/>
    </i>
    <i>
      <x v="151"/>
    </i>
    <i>
      <x v="29"/>
    </i>
    <i>
      <x v="6"/>
    </i>
    <i>
      <x v="140"/>
    </i>
    <i>
      <x v="15"/>
    </i>
    <i>
      <x v="5"/>
    </i>
    <i>
      <x v="76"/>
    </i>
    <i>
      <x v="111"/>
    </i>
    <i>
      <x v="54"/>
    </i>
    <i>
      <x v="94"/>
    </i>
    <i>
      <x v="23"/>
    </i>
    <i>
      <x v="48"/>
    </i>
    <i>
      <x v="149"/>
    </i>
    <i>
      <x v="112"/>
    </i>
    <i>
      <x v="157"/>
    </i>
    <i>
      <x v="153"/>
    </i>
    <i>
      <x v="167"/>
    </i>
    <i>
      <x v="49"/>
    </i>
    <i>
      <x v="108"/>
    </i>
    <i>
      <x v="160"/>
    </i>
    <i>
      <x v="100"/>
    </i>
    <i>
      <x v="113"/>
    </i>
    <i>
      <x v="67"/>
    </i>
    <i>
      <x v="163"/>
    </i>
    <i>
      <x v="32"/>
    </i>
    <i>
      <x v="104"/>
    </i>
    <i>
      <x v="69"/>
    </i>
    <i>
      <x v="3"/>
    </i>
    <i>
      <x v="61"/>
    </i>
    <i>
      <x v="74"/>
    </i>
    <i>
      <x v="30"/>
    </i>
    <i>
      <x v="71"/>
    </i>
    <i>
      <x v="80"/>
    </i>
    <i>
      <x v="75"/>
    </i>
    <i>
      <x v="103"/>
    </i>
    <i>
      <x v="38"/>
    </i>
    <i>
      <x v="158"/>
    </i>
    <i>
      <x v="99"/>
    </i>
    <i>
      <x v="72"/>
    </i>
    <i>
      <x v="133"/>
    </i>
    <i>
      <x v="13"/>
    </i>
    <i>
      <x v="25"/>
    </i>
    <i>
      <x v="128"/>
    </i>
    <i>
      <x v="161"/>
    </i>
    <i>
      <x v="27"/>
    </i>
    <i>
      <x v="146"/>
    </i>
    <i>
      <x v="136"/>
    </i>
    <i>
      <x v="91"/>
    </i>
    <i>
      <x v="11"/>
    </i>
    <i>
      <x v="4"/>
    </i>
    <i>
      <x v="17"/>
    </i>
    <i>
      <x v="45"/>
    </i>
    <i>
      <x v="78"/>
    </i>
    <i>
      <x v="39"/>
    </i>
    <i>
      <x v="26"/>
    </i>
    <i>
      <x v="65"/>
    </i>
    <i>
      <x v="8"/>
    </i>
    <i>
      <x v="81"/>
    </i>
    <i>
      <x v="24"/>
    </i>
    <i>
      <x v="165"/>
    </i>
    <i>
      <x v="114"/>
    </i>
    <i>
      <x v="34"/>
    </i>
    <i>
      <x/>
    </i>
    <i>
      <x v="66"/>
    </i>
    <i>
      <x v="97"/>
    </i>
    <i>
      <x v="141"/>
    </i>
    <i>
      <x v="98"/>
    </i>
    <i>
      <x v="137"/>
    </i>
    <i>
      <x v="20"/>
    </i>
    <i>
      <x v="83"/>
    </i>
    <i>
      <x v="132"/>
    </i>
    <i>
      <x v="122"/>
    </i>
    <i>
      <x v="131"/>
    </i>
    <i>
      <x v="59"/>
    </i>
    <i>
      <x v="129"/>
    </i>
    <i>
      <x v="37"/>
    </i>
    <i>
      <x v="87"/>
    </i>
    <i>
      <x v="19"/>
    </i>
    <i>
      <x v="77"/>
    </i>
    <i>
      <x v="35"/>
    </i>
    <i>
      <x v="143"/>
    </i>
    <i>
      <x v="139"/>
    </i>
    <i>
      <x v="121"/>
    </i>
    <i>
      <x v="175"/>
    </i>
    <i>
      <x v="63"/>
    </i>
    <i>
      <x v="68"/>
    </i>
    <i>
      <x v="21"/>
    </i>
    <i>
      <x v="169"/>
    </i>
    <i>
      <x v="60"/>
    </i>
    <i>
      <x v="14"/>
    </i>
    <i>
      <x v="84"/>
    </i>
    <i>
      <x v="168"/>
    </i>
    <i>
      <x v="115"/>
    </i>
    <i>
      <x v="125"/>
    </i>
    <i>
      <x v="47"/>
    </i>
    <i>
      <x v="118"/>
    </i>
    <i>
      <x v="117"/>
    </i>
    <i>
      <x v="90"/>
    </i>
    <i>
      <x v="46"/>
    </i>
    <i>
      <x v="106"/>
    </i>
    <i>
      <x v="172"/>
    </i>
    <i>
      <x v="123"/>
    </i>
    <i>
      <x v="70"/>
    </i>
    <i>
      <x v="150"/>
    </i>
    <i>
      <x v="36"/>
    </i>
    <i>
      <x v="124"/>
    </i>
    <i>
      <x v="22"/>
    </i>
    <i>
      <x v="55"/>
    </i>
    <i>
      <x v="85"/>
    </i>
    <i>
      <x v="173"/>
    </i>
    <i>
      <x v="152"/>
    </i>
    <i>
      <x v="177"/>
    </i>
    <i t="grand">
      <x/>
    </i>
  </rowItems>
  <colItems count="1">
    <i/>
  </colItems>
  <dataFields count="1">
    <dataField name="求和项:实际执行金额" fld="35" baseField="2" baseItem="0" numFmtId="176"/>
  </dataFields>
  <formats count="2">
    <format dxfId="8">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37EA61-503E-4530-9A3C-7B7FED670735}" name="数据透视表4" cacheId="2" applyNumberFormats="0" applyBorderFormats="0" applyFontFormats="0" applyPatternFormats="0" applyAlignmentFormats="0" applyWidthHeightFormats="1" dataCaption="值" updatedVersion="6" minRefreshableVersion="3" useAutoFormatting="1" itemPrintTitles="1" createdVersion="6" indent="0" compact="0" compactData="0" gridDropZones="1" multipleFieldFilters="0">
  <location ref="A3:E515" firstHeaderRow="1" firstDataRow="2" firstDataCol="2"/>
  <pivotFields count="42">
    <pivotField axis="axisRow" compact="0" outline="0" showAll="0" defaultSubtotal="0">
      <items count="5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m="1" x="516"/>
        <item x="173"/>
        <item x="174"/>
        <item x="175"/>
        <item x="176"/>
        <item x="177"/>
        <item x="178"/>
        <item m="1" x="514"/>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m="1" x="513"/>
        <item x="258"/>
        <item x="259"/>
        <item m="1" x="510"/>
        <item m="1" x="511"/>
        <item x="260"/>
        <item x="261"/>
        <item x="262"/>
        <item x="263"/>
        <item x="264"/>
        <item x="265"/>
        <item x="266"/>
        <item x="267"/>
        <item x="268"/>
        <item x="269"/>
        <item x="270"/>
        <item x="271"/>
        <item x="272"/>
        <item x="273"/>
        <item x="274"/>
        <item x="275"/>
        <item x="276"/>
        <item x="277"/>
        <item x="278"/>
        <item x="279"/>
        <item x="280"/>
        <item x="281"/>
        <item x="282"/>
        <item x="283"/>
        <item x="284"/>
        <item m="1" x="518"/>
        <item x="285"/>
        <item x="286"/>
        <item x="287"/>
        <item x="288"/>
        <item x="289"/>
        <item x="290"/>
        <item x="291"/>
        <item x="292"/>
        <item x="293"/>
        <item x="294"/>
        <item x="295"/>
        <item x="296"/>
        <item x="297"/>
        <item x="298"/>
        <item x="299"/>
        <item x="300"/>
        <item x="301"/>
        <item x="302"/>
        <item x="303"/>
        <item x="304"/>
        <item x="305"/>
        <item x="306"/>
        <item x="307"/>
        <item x="308"/>
        <item x="309"/>
        <item x="310"/>
        <item x="311"/>
        <item m="1" x="520"/>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m="1" x="512"/>
        <item x="350"/>
        <item m="1" x="515"/>
        <item x="351"/>
        <item x="352"/>
        <item x="353"/>
        <item x="354"/>
        <item x="355"/>
        <item x="356"/>
        <item x="357"/>
        <item x="358"/>
        <item x="359"/>
        <item m="1" x="517"/>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m="1" x="519"/>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s>
    </pivotField>
    <pivotField compact="0" outline="0" showAll="0"/>
    <pivotField axis="axisRow" compact="0" outline="0" showAll="0">
      <items count="518">
        <item x="317"/>
        <item x="276"/>
        <item x="175"/>
        <item x="127"/>
        <item x="378"/>
        <item x="365"/>
        <item x="424"/>
        <item x="267"/>
        <item x="420"/>
        <item x="114"/>
        <item x="358"/>
        <item x="102"/>
        <item x="300"/>
        <item x="164"/>
        <item x="438"/>
        <item x="344"/>
        <item x="388"/>
        <item x="476"/>
        <item x="406"/>
        <item x="14"/>
        <item x="282"/>
        <item x="171"/>
        <item x="422"/>
        <item x="268"/>
        <item x="74"/>
        <item x="333"/>
        <item x="456"/>
        <item x="36"/>
        <item x="59"/>
        <item x="125"/>
        <item x="60"/>
        <item x="334"/>
        <item x="118"/>
        <item x="273"/>
        <item m="1" x="510"/>
        <item x="269"/>
        <item x="404"/>
        <item x="451"/>
        <item x="31"/>
        <item x="54"/>
        <item x="89"/>
        <item x="316"/>
        <item x="148"/>
        <item x="484"/>
        <item x="239"/>
        <item x="249"/>
        <item x="243"/>
        <item x="325"/>
        <item x="474"/>
        <item x="203"/>
        <item x="55"/>
        <item x="314"/>
        <item x="473"/>
        <item x="472"/>
        <item x="225"/>
        <item x="248"/>
        <item x="423"/>
        <item x="56"/>
        <item x="47"/>
        <item x="116"/>
        <item x="460"/>
        <item x="37"/>
        <item x="298"/>
        <item x="345"/>
        <item x="67"/>
        <item x="354"/>
        <item x="130"/>
        <item x="315"/>
        <item x="85"/>
        <item x="50"/>
        <item x="92"/>
        <item x="301"/>
        <item x="259"/>
        <item x="77"/>
        <item x="485"/>
        <item x="247"/>
        <item x="410"/>
        <item x="213"/>
        <item x="390"/>
        <item x="467"/>
        <item x="469"/>
        <item x="283"/>
        <item x="251"/>
        <item x="401"/>
        <item x="266"/>
        <item x="33"/>
        <item x="498"/>
        <item x="200"/>
        <item x="434"/>
        <item x="508"/>
        <item x="83"/>
        <item x="394"/>
        <item x="212"/>
        <item x="19"/>
        <item x="170"/>
        <item x="189"/>
        <item x="99"/>
        <item x="179"/>
        <item x="418"/>
        <item x="351"/>
        <item x="398"/>
        <item x="391"/>
        <item x="478"/>
        <item x="370"/>
        <item x="466"/>
        <item x="199"/>
        <item x="405"/>
        <item x="416"/>
        <item x="262"/>
        <item x="270"/>
        <item x="255"/>
        <item x="113"/>
        <item x="151"/>
        <item x="332"/>
        <item x="178"/>
        <item x="509"/>
        <item x="39"/>
        <item x="126"/>
        <item x="58"/>
        <item x="123"/>
        <item x="65"/>
        <item x="70"/>
        <item x="156"/>
        <item x="169"/>
        <item x="71"/>
        <item x="64"/>
        <item x="159"/>
        <item x="63"/>
        <item x="72"/>
        <item x="162"/>
        <item x="41"/>
        <item x="86"/>
        <item x="163"/>
        <item x="381"/>
        <item x="208"/>
        <item x="231"/>
        <item x="440"/>
        <item x="135"/>
        <item x="450"/>
        <item x="222"/>
        <item x="132"/>
        <item x="385"/>
        <item x="238"/>
        <item x="177"/>
        <item x="75"/>
        <item x="412"/>
        <item x="11"/>
        <item x="396"/>
        <item x="277"/>
        <item x="191"/>
        <item m="1" x="512"/>
        <item x="260"/>
        <item m="1" x="515"/>
        <item x="349"/>
        <item x="338"/>
        <item x="350"/>
        <item m="1" x="511"/>
        <item x="138"/>
        <item x="371"/>
        <item x="232"/>
        <item x="271"/>
        <item x="291"/>
        <item x="280"/>
        <item x="34"/>
        <item x="441"/>
        <item x="459"/>
        <item x="374"/>
        <item x="439"/>
        <item x="278"/>
        <item x="90"/>
        <item x="495"/>
        <item x="76"/>
        <item x="103"/>
        <item x="134"/>
        <item x="32"/>
        <item x="82"/>
        <item x="100"/>
        <item x="104"/>
        <item x="142"/>
        <item x="153"/>
        <item x="62"/>
        <item x="73"/>
        <item x="98"/>
        <item x="304"/>
        <item x="42"/>
        <item x="346"/>
        <item x="185"/>
        <item x="395"/>
        <item m="1" x="513"/>
        <item x="449"/>
        <item x="359"/>
        <item x="141"/>
        <item x="30"/>
        <item x="228"/>
        <item x="279"/>
        <item x="204"/>
        <item x="245"/>
        <item x="355"/>
        <item x="216"/>
        <item x="81"/>
        <item x="20"/>
        <item x="357"/>
        <item x="52"/>
        <item x="168"/>
        <item x="501"/>
        <item x="452"/>
        <item x="307"/>
        <item x="329"/>
        <item x="23"/>
        <item x="299"/>
        <item x="444"/>
        <item x="470"/>
        <item x="166"/>
        <item x="342"/>
        <item x="427"/>
        <item x="152"/>
        <item x="80"/>
        <item x="128"/>
        <item x="340"/>
        <item x="15"/>
        <item x="18"/>
        <item x="22"/>
        <item x="190"/>
        <item x="343"/>
        <item x="226"/>
        <item x="429"/>
        <item x="106"/>
        <item x="38"/>
        <item x="417"/>
        <item x="26"/>
        <item x="57"/>
        <item x="250"/>
        <item x="393"/>
        <item x="419"/>
        <item x="481"/>
        <item x="389"/>
        <item x="375"/>
        <item x="155"/>
        <item x="428"/>
        <item x="379"/>
        <item x="133"/>
        <item x="111"/>
        <item x="197"/>
        <item x="108"/>
        <item x="397"/>
        <item x="192"/>
        <item x="198"/>
        <item x="465"/>
        <item x="68"/>
        <item x="320"/>
        <item x="25"/>
        <item x="28"/>
        <item x="12"/>
        <item x="210"/>
        <item x="223"/>
        <item x="194"/>
        <item x="377"/>
        <item x="335"/>
        <item x="235"/>
        <item x="499"/>
        <item x="442"/>
        <item x="310"/>
        <item x="372"/>
        <item x="462"/>
        <item x="305"/>
        <item x="328"/>
        <item x="136"/>
        <item x="403"/>
        <item x="110"/>
        <item x="91"/>
        <item x="206"/>
        <item x="373"/>
        <item x="244"/>
        <item x="5"/>
        <item x="3"/>
        <item x="242"/>
        <item x="257"/>
        <item x="402"/>
        <item x="4"/>
        <item x="504"/>
        <item x="289"/>
        <item x="13"/>
        <item x="369"/>
        <item x="443"/>
        <item x="295"/>
        <item x="172"/>
        <item x="182"/>
        <item x="140"/>
        <item x="149"/>
        <item x="341"/>
        <item x="447"/>
        <item x="51"/>
        <item x="147"/>
        <item x="281"/>
        <item x="236"/>
        <item x="16"/>
        <item x="188"/>
        <item x="285"/>
        <item x="436"/>
        <item x="124"/>
        <item x="158"/>
        <item x="366"/>
        <item x="112"/>
        <item x="331"/>
        <item x="356"/>
        <item x="120"/>
        <item x="308"/>
        <item x="183"/>
        <item x="27"/>
        <item x="292"/>
        <item x="431"/>
        <item x="353"/>
        <item x="507"/>
        <item x="313"/>
        <item x="202"/>
        <item x="184"/>
        <item x="421"/>
        <item x="186"/>
        <item x="274"/>
        <item x="491"/>
        <item x="288"/>
        <item x="290"/>
        <item x="2"/>
        <item x="252"/>
        <item x="433"/>
        <item x="48"/>
        <item x="234"/>
        <item x="352"/>
        <item x="364"/>
        <item x="94"/>
        <item x="293"/>
        <item x="24"/>
        <item x="180"/>
        <item x="187"/>
        <item x="361"/>
        <item x="445"/>
        <item x="160"/>
        <item x="321"/>
        <item x="430"/>
        <item x="360"/>
        <item x="174"/>
        <item x="139"/>
        <item x="195"/>
        <item x="224"/>
        <item x="297"/>
        <item x="241"/>
        <item x="363"/>
        <item x="17"/>
        <item x="221"/>
        <item x="240"/>
        <item x="475"/>
        <item x="193"/>
        <item x="6"/>
        <item x="8"/>
        <item x="275"/>
        <item x="230"/>
        <item x="426"/>
        <item x="503"/>
        <item x="303"/>
        <item x="479"/>
        <item x="207"/>
        <item x="468"/>
        <item x="84"/>
        <item x="144"/>
        <item x="294"/>
        <item x="477"/>
        <item x="483"/>
        <item x="490"/>
        <item x="368"/>
        <item x="229"/>
        <item x="488"/>
        <item x="205"/>
        <item x="211"/>
        <item x="237"/>
        <item x="201"/>
        <item x="61"/>
        <item x="383"/>
        <item x="7"/>
        <item x="53"/>
        <item x="95"/>
        <item x="339"/>
        <item x="482"/>
        <item x="66"/>
        <item x="392"/>
        <item x="227"/>
        <item x="384"/>
        <item x="0"/>
        <item x="122"/>
        <item x="411"/>
        <item x="457"/>
        <item x="309"/>
        <item x="318"/>
        <item x="463"/>
        <item x="480"/>
        <item x="209"/>
        <item x="497"/>
        <item x="261"/>
        <item x="265"/>
        <item x="407"/>
        <item x="348"/>
        <item x="437"/>
        <item x="45"/>
        <item x="115"/>
        <item x="306"/>
        <item x="362"/>
        <item x="119"/>
        <item x="157"/>
        <item x="253"/>
        <item x="380"/>
        <item x="400"/>
        <item x="408"/>
        <item x="496"/>
        <item x="505"/>
        <item x="10"/>
        <item x="254"/>
        <item x="264"/>
        <item x="21"/>
        <item x="284"/>
        <item x="173"/>
        <item x="461"/>
        <item x="214"/>
        <item x="246"/>
        <item x="296"/>
        <item x="492"/>
        <item x="96"/>
        <item x="425"/>
        <item x="336"/>
        <item x="217"/>
        <item x="312"/>
        <item x="109"/>
        <item x="196"/>
        <item m="1" x="514"/>
        <item x="319"/>
        <item x="131"/>
        <item x="78"/>
        <item x="154"/>
        <item x="324"/>
        <item x="181"/>
        <item x="287"/>
        <item x="218"/>
        <item x="44"/>
        <item x="219"/>
        <item x="302"/>
        <item x="471"/>
        <item x="233"/>
        <item x="414"/>
        <item x="272"/>
        <item x="409"/>
        <item x="415"/>
        <item x="494"/>
        <item x="506"/>
        <item x="387"/>
        <item x="502"/>
        <item x="9"/>
        <item x="413"/>
        <item x="145"/>
        <item x="435"/>
        <item x="79"/>
        <item x="323"/>
        <item x="176"/>
        <item x="326"/>
        <item x="458"/>
        <item x="107"/>
        <item x="137"/>
        <item x="167"/>
        <item x="448"/>
        <item x="146"/>
        <item x="165"/>
        <item x="347"/>
        <item x="432"/>
        <item x="256"/>
        <item x="88"/>
        <item x="386"/>
        <item x="376"/>
        <item x="93"/>
        <item x="161"/>
        <item x="40"/>
        <item x="129"/>
        <item x="150"/>
        <item x="322"/>
        <item x="446"/>
        <item x="337"/>
        <item x="493"/>
        <item x="500"/>
        <item x="1"/>
        <item x="399"/>
        <item x="487"/>
        <item x="486"/>
        <item x="489"/>
        <item x="215"/>
        <item x="87"/>
        <item x="454"/>
        <item x="143"/>
        <item x="220"/>
        <item x="263"/>
        <item x="121"/>
        <item x="455"/>
        <item x="97"/>
        <item x="327"/>
        <item x="258"/>
        <item x="464"/>
        <item x="330"/>
        <item x="286"/>
        <item x="101"/>
        <item x="35"/>
        <item x="29"/>
        <item x="105"/>
        <item m="1" x="516"/>
        <item x="311"/>
        <item x="453"/>
        <item x="49"/>
        <item x="46"/>
        <item x="117"/>
        <item x="367"/>
        <item x="43"/>
        <item x="69"/>
        <item x="38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76" outline="0" showAll="0"/>
    <pivotField compact="0" numFmtId="14" outline="0" showAll="0"/>
    <pivotField compact="0" outline="0" showAll="0"/>
    <pivotField compact="0" outline="0" showAll="0"/>
    <pivotField compact="0" outline="0" showAll="0"/>
    <pivotField compact="0" outline="0" showAll="0"/>
    <pivotField dataField="1" compact="0" outline="0" showAll="0"/>
  </pivotFields>
  <rowFields count="2">
    <field x="0"/>
    <field x="2"/>
  </rowFields>
  <rowItems count="511">
    <i>
      <x/>
      <x v="386"/>
    </i>
    <i>
      <x v="1"/>
      <x v="484"/>
    </i>
    <i>
      <x v="2"/>
      <x v="322"/>
    </i>
    <i>
      <x v="3"/>
      <x v="274"/>
    </i>
    <i>
      <x v="4"/>
      <x v="278"/>
    </i>
    <i>
      <x v="5"/>
      <x v="273"/>
    </i>
    <i>
      <x v="6"/>
      <x v="352"/>
    </i>
    <i>
      <x v="7"/>
      <x v="377"/>
    </i>
    <i>
      <x v="8"/>
      <x v="353"/>
    </i>
    <i>
      <x v="9"/>
      <x v="453"/>
    </i>
    <i>
      <x v="10"/>
      <x v="413"/>
    </i>
    <i>
      <x v="11"/>
      <x v="146"/>
    </i>
    <i>
      <x v="12"/>
      <x v="252"/>
    </i>
    <i>
      <x v="13"/>
      <x v="281"/>
    </i>
    <i>
      <x v="14"/>
      <x v="19"/>
    </i>
    <i>
      <x v="15"/>
      <x v="219"/>
    </i>
    <i>
      <x v="16"/>
      <x v="295"/>
    </i>
    <i>
      <x v="17"/>
      <x v="347"/>
    </i>
    <i>
      <x v="18"/>
      <x v="220"/>
    </i>
    <i>
      <x v="19"/>
      <x v="93"/>
    </i>
    <i>
      <x v="20"/>
      <x v="200"/>
    </i>
    <i>
      <x v="21"/>
      <x v="416"/>
    </i>
    <i>
      <x v="22"/>
      <x v="221"/>
    </i>
    <i>
      <x v="23"/>
      <x v="208"/>
    </i>
    <i>
      <x v="24"/>
      <x v="331"/>
    </i>
    <i>
      <x v="25"/>
      <x v="250"/>
    </i>
    <i>
      <x v="26"/>
      <x v="229"/>
    </i>
    <i>
      <x v="27"/>
      <x v="308"/>
    </i>
    <i>
      <x v="28"/>
      <x v="251"/>
    </i>
    <i>
      <x v="29"/>
      <x v="505"/>
    </i>
    <i>
      <x v="30"/>
      <x v="192"/>
    </i>
    <i>
      <x v="31"/>
      <x v="38"/>
    </i>
    <i>
      <x v="32"/>
      <x v="174"/>
    </i>
    <i>
      <x v="33"/>
      <x v="85"/>
    </i>
    <i>
      <x v="34"/>
      <x v="163"/>
    </i>
    <i>
      <x v="35"/>
      <x v="504"/>
    </i>
    <i>
      <x v="36"/>
      <x v="27"/>
    </i>
    <i>
      <x v="37"/>
      <x v="61"/>
    </i>
    <i>
      <x v="38"/>
      <x v="227"/>
    </i>
    <i>
      <x v="39"/>
      <x v="116"/>
    </i>
    <i>
      <x v="40"/>
      <x v="476"/>
    </i>
    <i>
      <x v="41"/>
      <x v="130"/>
    </i>
    <i>
      <x v="42"/>
      <x v="184"/>
    </i>
    <i>
      <x v="43"/>
      <x v="514"/>
    </i>
    <i>
      <x v="44"/>
      <x v="440"/>
    </i>
    <i>
      <x v="45"/>
      <x v="401"/>
    </i>
    <i>
      <x v="46"/>
      <x v="511"/>
    </i>
    <i>
      <x v="47"/>
      <x v="58"/>
    </i>
    <i>
      <x v="48"/>
      <x v="325"/>
    </i>
    <i>
      <x v="49"/>
      <x v="510"/>
    </i>
    <i>
      <x v="50"/>
      <x v="69"/>
    </i>
    <i>
      <x v="51"/>
      <x v="291"/>
    </i>
    <i>
      <x v="52"/>
      <x v="202"/>
    </i>
    <i>
      <x v="53"/>
      <x v="378"/>
    </i>
    <i>
      <x v="54"/>
      <x v="39"/>
    </i>
    <i>
      <x v="55"/>
      <x v="50"/>
    </i>
    <i>
      <x v="56"/>
      <x v="57"/>
    </i>
    <i>
      <x v="57"/>
      <x v="230"/>
    </i>
    <i>
      <x v="58"/>
      <x v="118"/>
    </i>
    <i>
      <x v="59"/>
      <x v="28"/>
    </i>
    <i>
      <x v="60"/>
      <x v="30"/>
    </i>
    <i>
      <x v="61"/>
      <x v="375"/>
    </i>
    <i>
      <x v="62"/>
      <x v="180"/>
    </i>
    <i>
      <x v="63"/>
      <x v="127"/>
    </i>
    <i>
      <x v="64"/>
      <x v="125"/>
    </i>
    <i>
      <x v="65"/>
      <x v="120"/>
    </i>
    <i>
      <x v="66"/>
      <x v="382"/>
    </i>
    <i>
      <x v="67"/>
      <x v="64"/>
    </i>
    <i>
      <x v="68"/>
      <x v="248"/>
    </i>
    <i>
      <x v="69"/>
      <x v="515"/>
    </i>
    <i>
      <x v="70"/>
      <x v="121"/>
    </i>
    <i>
      <x v="71"/>
      <x v="124"/>
    </i>
    <i>
      <x v="72"/>
      <x v="128"/>
    </i>
    <i>
      <x v="73"/>
      <x v="181"/>
    </i>
    <i>
      <x v="74"/>
      <x v="24"/>
    </i>
    <i>
      <x v="75"/>
      <x v="144"/>
    </i>
    <i>
      <x v="76"/>
      <x v="171"/>
    </i>
    <i>
      <x v="77"/>
      <x v="73"/>
    </i>
    <i>
      <x v="78"/>
      <x v="434"/>
    </i>
    <i>
      <x v="79"/>
      <x v="457"/>
    </i>
    <i>
      <x v="80"/>
      <x v="216"/>
    </i>
    <i>
      <x v="81"/>
      <x v="199"/>
    </i>
    <i>
      <x v="82"/>
      <x v="175"/>
    </i>
    <i>
      <x v="83"/>
      <x v="90"/>
    </i>
    <i>
      <x v="84"/>
      <x v="362"/>
    </i>
    <i>
      <x v="85"/>
      <x v="68"/>
    </i>
    <i>
      <x v="86"/>
      <x v="131"/>
    </i>
    <i>
      <x v="87"/>
      <x v="490"/>
    </i>
    <i>
      <x v="88"/>
      <x v="471"/>
    </i>
    <i>
      <x v="89"/>
      <x v="40"/>
    </i>
    <i>
      <x v="90"/>
      <x v="169"/>
    </i>
    <i>
      <x v="91"/>
      <x v="269"/>
    </i>
    <i>
      <x v="92"/>
      <x v="70"/>
    </i>
    <i>
      <x v="93"/>
      <x v="474"/>
    </i>
    <i>
      <x v="94"/>
      <x v="329"/>
    </i>
    <i>
      <x v="95"/>
      <x v="379"/>
    </i>
    <i>
      <x v="96"/>
      <x v="424"/>
    </i>
    <i>
      <x v="97"/>
      <x v="497"/>
    </i>
    <i>
      <x v="98"/>
      <x v="182"/>
    </i>
    <i>
      <x v="99"/>
      <x v="96"/>
    </i>
    <i>
      <x v="100"/>
      <x v="176"/>
    </i>
    <i>
      <x v="101"/>
      <x v="503"/>
    </i>
    <i>
      <x v="102"/>
      <x v="11"/>
    </i>
    <i>
      <x v="103"/>
      <x v="172"/>
    </i>
    <i>
      <x v="104"/>
      <x v="177"/>
    </i>
    <i>
      <x v="105"/>
      <x v="506"/>
    </i>
    <i>
      <x v="106"/>
      <x v="226"/>
    </i>
    <i>
      <x v="107"/>
      <x v="462"/>
    </i>
    <i>
      <x v="108"/>
      <x v="243"/>
    </i>
    <i>
      <x v="109"/>
      <x v="429"/>
    </i>
    <i>
      <x v="110"/>
      <x v="268"/>
    </i>
    <i>
      <x v="111"/>
      <x v="241"/>
    </i>
    <i>
      <x v="112"/>
      <x v="302"/>
    </i>
    <i>
      <x v="113"/>
      <x v="111"/>
    </i>
    <i>
      <x v="114"/>
      <x v="9"/>
    </i>
    <i>
      <x v="115"/>
      <x v="402"/>
    </i>
    <i>
      <x v="116"/>
      <x v="59"/>
    </i>
    <i>
      <x v="117"/>
      <x v="512"/>
    </i>
    <i>
      <x v="118"/>
      <x v="32"/>
    </i>
    <i>
      <x v="119"/>
      <x v="405"/>
    </i>
    <i>
      <x v="120"/>
      <x v="305"/>
    </i>
    <i>
      <x v="121"/>
      <x v="495"/>
    </i>
    <i>
      <x v="122"/>
      <x v="387"/>
    </i>
    <i>
      <x v="123"/>
      <x v="119"/>
    </i>
    <i>
      <x v="124"/>
      <x v="299"/>
    </i>
    <i>
      <x v="125"/>
      <x v="29"/>
    </i>
    <i>
      <x v="126"/>
      <x v="117"/>
    </i>
    <i>
      <x v="127"/>
      <x v="3"/>
    </i>
    <i>
      <x v="128"/>
      <x v="217"/>
    </i>
    <i>
      <x v="129"/>
      <x v="477"/>
    </i>
    <i>
      <x v="130"/>
      <x v="66"/>
    </i>
    <i>
      <x v="131"/>
      <x v="433"/>
    </i>
    <i>
      <x v="132"/>
      <x v="140"/>
    </i>
    <i>
      <x v="133"/>
      <x v="240"/>
    </i>
    <i>
      <x v="134"/>
      <x v="173"/>
    </i>
    <i>
      <x v="135"/>
      <x v="137"/>
    </i>
    <i>
      <x v="136"/>
      <x v="266"/>
    </i>
    <i>
      <x v="137"/>
      <x v="463"/>
    </i>
    <i>
      <x v="138"/>
      <x v="157"/>
    </i>
    <i>
      <x v="139"/>
      <x v="341"/>
    </i>
    <i>
      <x v="140"/>
      <x v="287"/>
    </i>
    <i>
      <x v="141"/>
      <x v="191"/>
    </i>
    <i>
      <x v="142"/>
      <x v="178"/>
    </i>
    <i>
      <x v="143"/>
      <x v="492"/>
    </i>
    <i>
      <x v="144"/>
      <x v="363"/>
    </i>
    <i>
      <x v="145"/>
      <x v="455"/>
    </i>
    <i>
      <x v="146"/>
      <x v="466"/>
    </i>
    <i>
      <x v="147"/>
      <x v="292"/>
    </i>
    <i>
      <x v="148"/>
      <x v="42"/>
    </i>
    <i>
      <x v="149"/>
      <x v="288"/>
    </i>
    <i>
      <x v="150"/>
      <x v="478"/>
    </i>
    <i>
      <x v="151"/>
      <x v="112"/>
    </i>
    <i>
      <x v="152"/>
      <x v="215"/>
    </i>
    <i>
      <x v="153"/>
      <x v="179"/>
    </i>
    <i>
      <x v="154"/>
      <x v="435"/>
    </i>
    <i>
      <x v="155"/>
      <x v="237"/>
    </i>
    <i>
      <x v="156"/>
      <x v="122"/>
    </i>
    <i>
      <x v="157"/>
      <x v="406"/>
    </i>
    <i>
      <x v="158"/>
      <x v="300"/>
    </i>
    <i>
      <x v="159"/>
      <x v="126"/>
    </i>
    <i>
      <x v="160"/>
      <x v="336"/>
    </i>
    <i>
      <x v="161"/>
      <x v="475"/>
    </i>
    <i>
      <x v="162"/>
      <x v="129"/>
    </i>
    <i>
      <x v="163"/>
      <x v="132"/>
    </i>
    <i>
      <x v="164"/>
      <x v="13"/>
    </i>
    <i>
      <x v="165"/>
      <x v="467"/>
    </i>
    <i>
      <x v="166"/>
      <x v="212"/>
    </i>
    <i>
      <x v="167"/>
      <x v="464"/>
    </i>
    <i>
      <x v="168"/>
      <x v="203"/>
    </i>
    <i>
      <x v="169"/>
      <x v="123"/>
    </i>
    <i>
      <x v="170"/>
      <x v="94"/>
    </i>
    <i>
      <x v="171"/>
      <x v="21"/>
    </i>
    <i>
      <x v="172"/>
      <x v="285"/>
    </i>
    <i>
      <x v="174"/>
      <x v="418"/>
    </i>
    <i>
      <x v="175"/>
      <x v="340"/>
    </i>
    <i>
      <x v="176"/>
      <x v="2"/>
    </i>
    <i>
      <x v="177"/>
      <x v="459"/>
    </i>
    <i>
      <x v="178"/>
      <x v="143"/>
    </i>
    <i>
      <x v="179"/>
      <x v="114"/>
    </i>
    <i>
      <x v="181"/>
      <x v="97"/>
    </i>
    <i>
      <x v="182"/>
      <x v="332"/>
    </i>
    <i>
      <x v="183"/>
      <x v="437"/>
    </i>
    <i>
      <x v="184"/>
      <x v="286"/>
    </i>
    <i>
      <x v="185"/>
      <x v="307"/>
    </i>
    <i>
      <x v="186"/>
      <x v="315"/>
    </i>
    <i>
      <x v="187"/>
      <x v="186"/>
    </i>
    <i>
      <x v="188"/>
      <x v="317"/>
    </i>
    <i>
      <x v="189"/>
      <x v="333"/>
    </i>
    <i>
      <x v="190"/>
      <x v="296"/>
    </i>
    <i>
      <x v="191"/>
      <x v="95"/>
    </i>
    <i>
      <x v="192"/>
      <x v="222"/>
    </i>
    <i>
      <x v="193"/>
      <x v="149"/>
    </i>
    <i>
      <x v="194"/>
      <x v="245"/>
    </i>
    <i>
      <x v="195"/>
      <x v="351"/>
    </i>
    <i>
      <x v="196"/>
      <x v="255"/>
    </i>
    <i>
      <x v="197"/>
      <x v="342"/>
    </i>
    <i>
      <x v="198"/>
      <x v="430"/>
    </i>
    <i>
      <x v="199"/>
      <x v="242"/>
    </i>
    <i>
      <x v="200"/>
      <x v="246"/>
    </i>
    <i>
      <x v="201"/>
      <x v="105"/>
    </i>
    <i>
      <x v="202"/>
      <x v="87"/>
    </i>
    <i>
      <x v="203"/>
      <x v="374"/>
    </i>
    <i>
      <x v="204"/>
      <x v="314"/>
    </i>
    <i>
      <x v="205"/>
      <x v="49"/>
    </i>
    <i>
      <x v="206"/>
      <x v="195"/>
    </i>
    <i>
      <x v="207"/>
      <x v="371"/>
    </i>
    <i>
      <x v="208"/>
      <x v="270"/>
    </i>
    <i>
      <x v="209"/>
      <x v="360"/>
    </i>
    <i>
      <x v="210"/>
      <x v="134"/>
    </i>
    <i>
      <x v="211"/>
      <x v="394"/>
    </i>
    <i>
      <x v="212"/>
      <x v="253"/>
    </i>
    <i>
      <x v="213"/>
      <x v="372"/>
    </i>
    <i>
      <x v="214"/>
      <x v="92"/>
    </i>
    <i>
      <x v="215"/>
      <x v="77"/>
    </i>
    <i>
      <x v="216"/>
      <x v="420"/>
    </i>
    <i>
      <x v="217"/>
      <x v="489"/>
    </i>
    <i>
      <x v="218"/>
      <x v="198"/>
    </i>
    <i>
      <x v="219"/>
      <x v="427"/>
    </i>
    <i>
      <x v="220"/>
      <x v="439"/>
    </i>
    <i>
      <x v="221"/>
      <x v="441"/>
    </i>
    <i>
      <x v="222"/>
      <x v="493"/>
    </i>
    <i>
      <x v="223"/>
      <x v="348"/>
    </i>
    <i>
      <x v="224"/>
      <x v="139"/>
    </i>
    <i>
      <x v="225"/>
      <x v="254"/>
    </i>
    <i>
      <x v="226"/>
      <x v="343"/>
    </i>
    <i>
      <x v="227"/>
      <x v="54"/>
    </i>
    <i>
      <x v="228"/>
      <x v="224"/>
    </i>
    <i>
      <x v="229"/>
      <x v="384"/>
    </i>
    <i>
      <x v="230"/>
      <x v="193"/>
    </i>
    <i>
      <x v="231"/>
      <x v="369"/>
    </i>
    <i>
      <x v="232"/>
      <x v="355"/>
    </i>
    <i>
      <x v="233"/>
      <x v="135"/>
    </i>
    <i>
      <x v="234"/>
      <x v="159"/>
    </i>
    <i>
      <x v="235"/>
      <x v="444"/>
    </i>
    <i>
      <x v="236"/>
      <x v="326"/>
    </i>
    <i>
      <x v="237"/>
      <x v="258"/>
    </i>
    <i>
      <x v="238"/>
      <x v="294"/>
    </i>
    <i>
      <x v="239"/>
      <x v="373"/>
    </i>
    <i>
      <x v="240"/>
      <x v="142"/>
    </i>
    <i>
      <x v="241"/>
      <x v="44"/>
    </i>
    <i>
      <x v="242"/>
      <x v="349"/>
    </i>
    <i>
      <x v="243"/>
      <x v="345"/>
    </i>
    <i>
      <x v="244"/>
      <x v="275"/>
    </i>
    <i>
      <x v="245"/>
      <x v="46"/>
    </i>
    <i>
      <x v="246"/>
      <x v="272"/>
    </i>
    <i>
      <x v="247"/>
      <x v="196"/>
    </i>
    <i>
      <x v="248"/>
      <x v="421"/>
    </i>
    <i>
      <x v="249"/>
      <x v="75"/>
    </i>
    <i>
      <x v="250"/>
      <x v="55"/>
    </i>
    <i>
      <x v="251"/>
      <x v="45"/>
    </i>
    <i>
      <x v="252"/>
      <x v="231"/>
    </i>
    <i>
      <x v="253"/>
      <x v="82"/>
    </i>
    <i>
      <x v="254"/>
      <x v="323"/>
    </i>
    <i>
      <x v="255"/>
      <x v="407"/>
    </i>
    <i>
      <x v="256"/>
      <x v="414"/>
    </i>
    <i>
      <x v="257"/>
      <x v="110"/>
    </i>
    <i>
      <x v="258"/>
      <x v="470"/>
    </i>
    <i>
      <x v="259"/>
      <x v="276"/>
    </i>
    <i>
      <x v="261"/>
      <x v="499"/>
    </i>
    <i>
      <x v="262"/>
      <x v="72"/>
    </i>
    <i>
      <x v="265"/>
      <x v="151"/>
    </i>
    <i>
      <x v="266"/>
      <x v="396"/>
    </i>
    <i>
      <x v="267"/>
      <x v="108"/>
    </i>
    <i>
      <x v="268"/>
      <x v="494"/>
    </i>
    <i>
      <x v="269"/>
      <x v="415"/>
    </i>
    <i>
      <x v="270"/>
      <x v="397"/>
    </i>
    <i>
      <x v="271"/>
      <x v="84"/>
    </i>
    <i>
      <x v="272"/>
      <x v="7"/>
    </i>
    <i>
      <x v="273"/>
      <x v="23"/>
    </i>
    <i>
      <x v="274"/>
      <x v="35"/>
    </i>
    <i>
      <x v="275"/>
      <x v="109"/>
    </i>
    <i>
      <x v="276"/>
      <x v="160"/>
    </i>
    <i>
      <x v="277"/>
      <x v="446"/>
    </i>
    <i>
      <x v="278"/>
      <x v="33"/>
    </i>
    <i>
      <x v="279"/>
      <x v="318"/>
    </i>
    <i>
      <x v="280"/>
      <x v="354"/>
    </i>
    <i>
      <x v="281"/>
      <x v="1"/>
    </i>
    <i>
      <x v="282"/>
      <x v="148"/>
    </i>
    <i>
      <x v="283"/>
      <x v="168"/>
    </i>
    <i>
      <x v="284"/>
      <x v="194"/>
    </i>
    <i>
      <x v="285"/>
      <x v="162"/>
    </i>
    <i>
      <x v="286"/>
      <x v="293"/>
    </i>
    <i>
      <x v="287"/>
      <x v="20"/>
    </i>
    <i>
      <x v="288"/>
      <x v="81"/>
    </i>
    <i>
      <x v="289"/>
      <x v="417"/>
    </i>
    <i>
      <x v="291"/>
      <x v="297"/>
    </i>
    <i>
      <x v="292"/>
      <x v="502"/>
    </i>
    <i>
      <x v="293"/>
      <x v="438"/>
    </i>
    <i>
      <x v="294"/>
      <x v="320"/>
    </i>
    <i>
      <x v="295"/>
      <x v="280"/>
    </i>
    <i>
      <x v="296"/>
      <x v="321"/>
    </i>
    <i>
      <x v="297"/>
      <x v="161"/>
    </i>
    <i>
      <x v="298"/>
      <x v="309"/>
    </i>
    <i>
      <x v="299"/>
      <x v="330"/>
    </i>
    <i>
      <x v="300"/>
      <x v="364"/>
    </i>
    <i>
      <x v="301"/>
      <x v="284"/>
    </i>
    <i>
      <x v="302"/>
      <x v="422"/>
    </i>
    <i>
      <x v="303"/>
      <x v="344"/>
    </i>
    <i>
      <x v="304"/>
      <x v="62"/>
    </i>
    <i>
      <x v="305"/>
      <x v="209"/>
    </i>
    <i>
      <x v="306"/>
      <x v="12"/>
    </i>
    <i>
      <x v="307"/>
      <x v="71"/>
    </i>
    <i>
      <x v="308"/>
      <x v="442"/>
    </i>
    <i>
      <x v="309"/>
      <x v="358"/>
    </i>
    <i>
      <x v="310"/>
      <x v="183"/>
    </i>
    <i>
      <x v="311"/>
      <x v="264"/>
    </i>
    <i>
      <x v="312"/>
      <x v="403"/>
    </i>
    <i>
      <x v="313"/>
      <x v="206"/>
    </i>
    <i>
      <x v="314"/>
      <x v="306"/>
    </i>
    <i>
      <x v="315"/>
      <x v="390"/>
    </i>
    <i>
      <x v="316"/>
      <x v="261"/>
    </i>
    <i>
      <x v="317"/>
      <x v="508"/>
    </i>
    <i>
      <x v="319"/>
      <x v="428"/>
    </i>
    <i>
      <x v="320"/>
      <x v="313"/>
    </i>
    <i>
      <x v="321"/>
      <x v="51"/>
    </i>
    <i>
      <x v="322"/>
      <x v="67"/>
    </i>
    <i>
      <x v="323"/>
      <x v="41"/>
    </i>
    <i>
      <x v="324"/>
      <x/>
    </i>
    <i>
      <x v="325"/>
      <x v="391"/>
    </i>
    <i>
      <x v="326"/>
      <x v="432"/>
    </i>
    <i>
      <x v="327"/>
      <x v="249"/>
    </i>
    <i>
      <x v="328"/>
      <x v="337"/>
    </i>
    <i>
      <x v="329"/>
      <x v="479"/>
    </i>
    <i>
      <x v="330"/>
      <x v="458"/>
    </i>
    <i>
      <x v="331"/>
      <x v="436"/>
    </i>
    <i>
      <x v="332"/>
      <x v="47"/>
    </i>
    <i>
      <x v="333"/>
      <x v="460"/>
    </i>
    <i>
      <x v="334"/>
      <x v="498"/>
    </i>
    <i>
      <x v="335"/>
      <x v="265"/>
    </i>
    <i>
      <x v="336"/>
      <x v="207"/>
    </i>
    <i>
      <x v="337"/>
      <x v="501"/>
    </i>
    <i>
      <x v="338"/>
      <x v="303"/>
    </i>
    <i>
      <x v="339"/>
      <x v="113"/>
    </i>
    <i>
      <x v="340"/>
      <x v="25"/>
    </i>
    <i>
      <x v="341"/>
      <x v="31"/>
    </i>
    <i>
      <x v="342"/>
      <x v="257"/>
    </i>
    <i>
      <x v="343"/>
      <x v="426"/>
    </i>
    <i>
      <x v="344"/>
      <x v="481"/>
    </i>
    <i>
      <x v="345"/>
      <x v="154"/>
    </i>
    <i>
      <x v="346"/>
      <x v="380"/>
    </i>
    <i>
      <x v="347"/>
      <x v="218"/>
    </i>
    <i>
      <x v="348"/>
      <x v="289"/>
    </i>
    <i>
      <x v="349"/>
      <x v="213"/>
    </i>
    <i>
      <x v="350"/>
      <x v="223"/>
    </i>
    <i>
      <x v="351"/>
      <x v="15"/>
    </i>
    <i>
      <x v="352"/>
      <x v="63"/>
    </i>
    <i>
      <x v="353"/>
      <x v="185"/>
    </i>
    <i>
      <x v="354"/>
      <x v="468"/>
    </i>
    <i>
      <x v="355"/>
      <x v="399"/>
    </i>
    <i>
      <x v="356"/>
      <x v="153"/>
    </i>
    <i>
      <x v="358"/>
      <x v="155"/>
    </i>
    <i>
      <x v="360"/>
      <x v="99"/>
    </i>
    <i>
      <x v="361"/>
      <x v="327"/>
    </i>
    <i>
      <x v="362"/>
      <x v="311"/>
    </i>
    <i>
      <x v="363"/>
      <x v="65"/>
    </i>
    <i>
      <x v="364"/>
      <x v="197"/>
    </i>
    <i>
      <x v="365"/>
      <x v="304"/>
    </i>
    <i>
      <x v="366"/>
      <x v="201"/>
    </i>
    <i>
      <x v="367"/>
      <x v="10"/>
    </i>
    <i>
      <x v="368"/>
      <x v="190"/>
    </i>
    <i>
      <x v="370"/>
      <x v="339"/>
    </i>
    <i>
      <x v="371"/>
      <x v="334"/>
    </i>
    <i>
      <x v="372"/>
      <x v="404"/>
    </i>
    <i>
      <x v="373"/>
      <x v="346"/>
    </i>
    <i>
      <x v="374"/>
      <x v="328"/>
    </i>
    <i>
      <x v="375"/>
      <x v="5"/>
    </i>
    <i>
      <x v="376"/>
      <x v="301"/>
    </i>
    <i>
      <x v="377"/>
      <x v="513"/>
    </i>
    <i>
      <x v="378"/>
      <x v="368"/>
    </i>
    <i>
      <x v="379"/>
      <x v="282"/>
    </i>
    <i>
      <x v="380"/>
      <x v="103"/>
    </i>
    <i>
      <x v="381"/>
      <x v="158"/>
    </i>
    <i>
      <x v="382"/>
      <x v="262"/>
    </i>
    <i>
      <x v="383"/>
      <x v="271"/>
    </i>
    <i>
      <x v="384"/>
      <x v="166"/>
    </i>
    <i>
      <x v="385"/>
      <x v="236"/>
    </i>
    <i>
      <x v="386"/>
      <x v="473"/>
    </i>
    <i>
      <x v="387"/>
      <x v="256"/>
    </i>
    <i>
      <x v="388"/>
      <x v="4"/>
    </i>
    <i>
      <x v="389"/>
      <x v="239"/>
    </i>
    <i>
      <x v="390"/>
      <x v="408"/>
    </i>
    <i>
      <x v="391"/>
      <x v="133"/>
    </i>
    <i>
      <x v="392"/>
      <x v="516"/>
    </i>
    <i>
      <x v="393"/>
      <x v="376"/>
    </i>
    <i>
      <x v="394"/>
      <x v="385"/>
    </i>
    <i>
      <x v="395"/>
      <x v="141"/>
    </i>
    <i>
      <x v="396"/>
      <x v="472"/>
    </i>
    <i>
      <x v="397"/>
      <x v="451"/>
    </i>
    <i>
      <x v="398"/>
      <x v="16"/>
    </i>
    <i>
      <x v="399"/>
      <x v="235"/>
    </i>
    <i>
      <x v="400"/>
      <x v="78"/>
    </i>
    <i>
      <x v="401"/>
      <x v="101"/>
    </i>
    <i>
      <x v="402"/>
      <x v="383"/>
    </i>
    <i>
      <x v="403"/>
      <x v="232"/>
    </i>
    <i>
      <x v="404"/>
      <x v="91"/>
    </i>
    <i>
      <x v="406"/>
      <x v="187"/>
    </i>
    <i>
      <x v="407"/>
      <x v="147"/>
    </i>
    <i>
      <x v="408"/>
      <x v="244"/>
    </i>
    <i>
      <x v="409"/>
      <x v="100"/>
    </i>
    <i>
      <x v="410"/>
      <x v="485"/>
    </i>
    <i>
      <x v="411"/>
      <x v="409"/>
    </i>
    <i>
      <x v="412"/>
      <x v="83"/>
    </i>
    <i>
      <x v="413"/>
      <x v="277"/>
    </i>
    <i>
      <x v="414"/>
      <x v="267"/>
    </i>
    <i>
      <x v="415"/>
      <x v="36"/>
    </i>
    <i>
      <x v="416"/>
      <x v="106"/>
    </i>
    <i>
      <x v="417"/>
      <x v="18"/>
    </i>
    <i>
      <x v="418"/>
      <x v="398"/>
    </i>
    <i>
      <x v="419"/>
      <x v="410"/>
    </i>
    <i>
      <x v="420"/>
      <x v="447"/>
    </i>
    <i>
      <x v="421"/>
      <x v="76"/>
    </i>
    <i>
      <x v="422"/>
      <x v="388"/>
    </i>
    <i>
      <x v="423"/>
      <x v="145"/>
    </i>
    <i>
      <x v="424"/>
      <x v="454"/>
    </i>
    <i>
      <x v="425"/>
      <x v="445"/>
    </i>
    <i>
      <x v="426"/>
      <x v="448"/>
    </i>
    <i>
      <x v="427"/>
      <x v="107"/>
    </i>
    <i>
      <x v="428"/>
      <x v="228"/>
    </i>
    <i>
      <x v="429"/>
      <x v="98"/>
    </i>
    <i>
      <x v="430"/>
      <x v="233"/>
    </i>
    <i>
      <x v="431"/>
      <x v="8"/>
    </i>
    <i>
      <x v="432"/>
      <x v="316"/>
    </i>
    <i>
      <x v="433"/>
      <x v="22"/>
    </i>
    <i>
      <x v="434"/>
      <x v="56"/>
    </i>
    <i>
      <x v="435"/>
      <x v="6"/>
    </i>
    <i>
      <x v="436"/>
      <x v="425"/>
    </i>
    <i>
      <x v="437"/>
      <x v="356"/>
    </i>
    <i>
      <x v="438"/>
      <x v="214"/>
    </i>
    <i>
      <x v="439"/>
      <x v="238"/>
    </i>
    <i>
      <x v="440"/>
      <x v="225"/>
    </i>
    <i>
      <x v="441"/>
      <x v="338"/>
    </i>
    <i>
      <x v="442"/>
      <x v="310"/>
    </i>
    <i>
      <x v="443"/>
      <x v="469"/>
    </i>
    <i>
      <x v="444"/>
      <x v="324"/>
    </i>
    <i>
      <x v="445"/>
      <x v="88"/>
    </i>
    <i>
      <x v="446"/>
      <x v="456"/>
    </i>
    <i>
      <x v="447"/>
      <x v="298"/>
    </i>
    <i>
      <x v="448"/>
      <x v="400"/>
    </i>
    <i>
      <x v="449"/>
      <x v="14"/>
    </i>
    <i>
      <x v="450"/>
      <x v="167"/>
    </i>
    <i>
      <x v="451"/>
      <x v="136"/>
    </i>
    <i>
      <x v="452"/>
      <x v="164"/>
    </i>
    <i>
      <x v="453"/>
      <x v="260"/>
    </i>
    <i>
      <x v="454"/>
      <x v="283"/>
    </i>
    <i>
      <x v="455"/>
      <x v="210"/>
    </i>
    <i>
      <x v="456"/>
      <x v="335"/>
    </i>
    <i>
      <x v="457"/>
      <x v="480"/>
    </i>
    <i>
      <x v="458"/>
      <x v="290"/>
    </i>
    <i>
      <x v="459"/>
      <x v="465"/>
    </i>
    <i>
      <x v="460"/>
      <x v="189"/>
    </i>
    <i>
      <x v="461"/>
      <x v="138"/>
    </i>
    <i>
      <x v="462"/>
      <x v="37"/>
    </i>
    <i>
      <x v="463"/>
      <x v="205"/>
    </i>
    <i>
      <x v="464"/>
      <x v="509"/>
    </i>
    <i>
      <x v="465"/>
      <x v="491"/>
    </i>
    <i>
      <x v="466"/>
      <x v="496"/>
    </i>
    <i>
      <x v="467"/>
      <x v="26"/>
    </i>
    <i>
      <x v="468"/>
      <x v="389"/>
    </i>
    <i>
      <x v="469"/>
      <x v="461"/>
    </i>
    <i>
      <x v="470"/>
      <x v="165"/>
    </i>
    <i>
      <x v="471"/>
      <x v="60"/>
    </i>
    <i>
      <x v="472"/>
      <x v="419"/>
    </i>
    <i>
      <x v="473"/>
      <x v="263"/>
    </i>
    <i>
      <x v="474"/>
      <x v="392"/>
    </i>
    <i>
      <x v="475"/>
      <x v="500"/>
    </i>
    <i>
      <x v="476"/>
      <x v="247"/>
    </i>
    <i>
      <x v="477"/>
      <x v="104"/>
    </i>
    <i>
      <x v="478"/>
      <x v="79"/>
    </i>
    <i>
      <x v="479"/>
      <x v="361"/>
    </i>
    <i>
      <x v="480"/>
      <x v="80"/>
    </i>
    <i>
      <x v="481"/>
      <x v="211"/>
    </i>
    <i>
      <x v="482"/>
      <x v="443"/>
    </i>
    <i>
      <x v="483"/>
      <x v="53"/>
    </i>
    <i>
      <x v="484"/>
      <x v="52"/>
    </i>
    <i>
      <x v="485"/>
      <x v="48"/>
    </i>
    <i>
      <x v="486"/>
      <x v="350"/>
    </i>
    <i>
      <x v="487"/>
      <x v="17"/>
    </i>
    <i>
      <x v="488"/>
      <x v="365"/>
    </i>
    <i>
      <x v="489"/>
      <x v="102"/>
    </i>
    <i>
      <x v="490"/>
      <x v="359"/>
    </i>
    <i>
      <x v="491"/>
      <x v="393"/>
    </i>
    <i>
      <x v="492"/>
      <x v="234"/>
    </i>
    <i>
      <x v="493"/>
      <x v="381"/>
    </i>
    <i>
      <x v="494"/>
      <x v="366"/>
    </i>
    <i>
      <x v="495"/>
      <x v="43"/>
    </i>
    <i>
      <x v="496"/>
      <x v="74"/>
    </i>
    <i>
      <x v="497"/>
      <x v="487"/>
    </i>
    <i>
      <x v="498"/>
      <x v="486"/>
    </i>
    <i>
      <x v="499"/>
      <x v="370"/>
    </i>
    <i>
      <x v="500"/>
      <x v="488"/>
    </i>
    <i>
      <x v="501"/>
      <x v="367"/>
    </i>
    <i>
      <x v="502"/>
      <x v="319"/>
    </i>
    <i>
      <x v="503"/>
      <x v="423"/>
    </i>
    <i>
      <x v="504"/>
      <x v="482"/>
    </i>
    <i>
      <x v="505"/>
      <x v="449"/>
    </i>
    <i>
      <x v="506"/>
      <x v="170"/>
    </i>
    <i>
      <x v="507"/>
      <x v="411"/>
    </i>
    <i>
      <x v="508"/>
      <x v="395"/>
    </i>
    <i>
      <x v="509"/>
      <x v="86"/>
    </i>
    <i>
      <x v="510"/>
      <x v="259"/>
    </i>
    <i>
      <x v="511"/>
      <x v="483"/>
    </i>
    <i>
      <x v="512"/>
      <x v="204"/>
    </i>
    <i>
      <x v="513"/>
      <x v="452"/>
    </i>
    <i>
      <x v="514"/>
      <x v="357"/>
    </i>
    <i>
      <x v="515"/>
      <x v="279"/>
    </i>
    <i>
      <x v="516"/>
      <x v="412"/>
    </i>
    <i>
      <x v="517"/>
      <x v="450"/>
    </i>
    <i>
      <x v="518"/>
      <x v="312"/>
    </i>
    <i>
      <x v="519"/>
      <x v="89"/>
    </i>
    <i>
      <x v="520"/>
      <x v="115"/>
    </i>
    <i t="grand">
      <x/>
    </i>
  </rowItems>
  <colFields count="1">
    <field x="-2"/>
  </colFields>
  <colItems count="3">
    <i>
      <x/>
    </i>
    <i i="1">
      <x v="1"/>
    </i>
    <i i="2">
      <x v="2"/>
    </i>
  </colItems>
  <dataFields count="3">
    <dataField name="求和项:---" fld="14" baseField="0" baseItem="0"/>
    <dataField name="求和项:实际执行金额" fld="35" baseField="0" baseItem="0"/>
    <dataField name="求和项:立项剩余金额"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DCB8C7-73B7-4A83-BA34-41AAC2F091BA}" name="表1" displayName="表1" ref="A1:F130" totalsRowShown="0">
  <autoFilter ref="A1:F130" xr:uid="{DFEE939E-C3E9-46CD-AD3B-F85B5031F3E9}"/>
  <tableColumns count="6">
    <tableColumn id="5" xr3:uid="{B31F01DC-6D6E-447B-9DB4-115FC3130619}" name="列1" dataDxfId="0">
      <calculatedColumnFormula>表1[[#This Row],[一级类目]]&amp;表1[[#This Row],[二级类目]]&amp;表1[[#This Row],[三级类目]]</calculatedColumnFormula>
    </tableColumn>
    <tableColumn id="1" xr3:uid="{586A4C8E-0AEB-4446-B838-C722C371AF6B}" name="类目ID"/>
    <tableColumn id="2" xr3:uid="{BB626A2A-2E86-40CD-A7AC-4DB74A5B724E}" name="一级类目"/>
    <tableColumn id="3" xr3:uid="{911E0282-BF02-4AC9-98C7-50E47C4529E1}" name="二级类目"/>
    <tableColumn id="4" xr3:uid="{966DFCB9-4C74-47AE-90A0-BEC88BB44248}" name="三级类目"/>
    <tableColumn id="6" xr3:uid="{EC685284-EB18-4928-94DC-6E55C7F5F39F}" name="是否可见"/>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S539"/>
  <sheetViews>
    <sheetView showGridLines="0" zoomScale="115" zoomScaleNormal="115" workbookViewId="0">
      <pane xSplit="4" ySplit="4" topLeftCell="E5" activePane="bottomRight" state="frozen"/>
      <selection activeCell="F4" sqref="F4"/>
      <selection pane="topRight" activeCell="F4" sqref="F4"/>
      <selection pane="bottomLeft" activeCell="F4" sqref="F4"/>
      <selection pane="bottomRight" activeCell="B3" sqref="B3:C3"/>
    </sheetView>
  </sheetViews>
  <sheetFormatPr defaultRowHeight="14.25" x14ac:dyDescent="0.3"/>
  <cols>
    <col min="1" max="1" width="6.85546875" bestFit="1" customWidth="1"/>
    <col min="2" max="2" width="13.140625" style="7" bestFit="1" customWidth="1"/>
    <col min="3" max="3" width="7.28515625" customWidth="1"/>
    <col min="4" max="4" width="35.28515625" style="8" customWidth="1"/>
    <col min="5" max="5" width="17.42578125" style="33" customWidth="1"/>
    <col min="6" max="6" width="14.28515625" style="27" customWidth="1"/>
    <col min="7" max="7" width="13.140625" style="27" customWidth="1"/>
    <col min="8" max="8" width="8.5703125" style="27" customWidth="1"/>
    <col min="9" max="11" width="9.7109375" style="27" customWidth="1"/>
    <col min="12" max="12" width="8.5703125" style="27" customWidth="1"/>
    <col min="13" max="13" width="10" style="16" customWidth="1" collapsed="1"/>
    <col min="14" max="14" width="8.7109375" customWidth="1"/>
    <col min="15" max="15" width="6.28515625" customWidth="1"/>
    <col min="16" max="16" width="11.42578125" style="17" customWidth="1" collapsed="1"/>
    <col min="17" max="17" width="10.28515625" style="27" customWidth="1"/>
    <col min="18" max="18" width="10.7109375" style="27" customWidth="1"/>
    <col min="19" max="19" width="10.28515625" style="27" customWidth="1"/>
    <col min="20" max="20" width="12" style="27" customWidth="1"/>
    <col min="21" max="21" width="12.140625" style="27" customWidth="1"/>
    <col min="22" max="22" width="8.5703125" style="27" customWidth="1"/>
    <col min="23" max="24" width="14.140625" style="27" customWidth="1"/>
    <col min="25" max="25" width="21.85546875" style="27" customWidth="1"/>
    <col min="26" max="26" width="23.85546875" style="27" customWidth="1"/>
    <col min="27" max="28" width="8.5703125" style="27" customWidth="1"/>
    <col min="29" max="29" width="24.5703125" customWidth="1" collapsed="1"/>
    <col min="30" max="30" width="12.42578125" customWidth="1"/>
    <col min="31" max="31" width="5.140625" customWidth="1"/>
    <col min="32" max="32" width="10.28515625" style="18" customWidth="1" collapsed="1"/>
    <col min="33" max="33" width="7" customWidth="1" collapsed="1"/>
    <col min="34" max="34" width="18" bestFit="1" customWidth="1"/>
    <col min="35" max="35" width="16.7109375" bestFit="1" customWidth="1"/>
    <col min="36" max="36" width="13.140625" customWidth="1"/>
    <col min="37" max="37" width="16.85546875" style="17" customWidth="1"/>
    <col min="38" max="38" width="11.28515625" style="19" customWidth="1"/>
    <col min="39" max="39" width="10.85546875" style="19" customWidth="1"/>
    <col min="40" max="40" width="24.28515625" customWidth="1"/>
    <col min="41" max="41" width="21.7109375" customWidth="1"/>
    <col min="42" max="42" width="16.7109375" customWidth="1"/>
    <col min="43" max="43" width="12.28515625" bestFit="1" customWidth="1"/>
  </cols>
  <sheetData>
    <row r="1" spans="2:45" x14ac:dyDescent="0.3">
      <c r="F1" s="75"/>
      <c r="G1" s="75"/>
      <c r="H1" s="75"/>
      <c r="I1" s="75"/>
      <c r="J1" s="75"/>
      <c r="K1" s="75"/>
      <c r="L1" s="75"/>
      <c r="Q1" s="75"/>
      <c r="R1" s="75"/>
      <c r="S1" s="75"/>
      <c r="T1" s="75"/>
      <c r="U1" s="75"/>
      <c r="V1" s="75"/>
      <c r="W1" s="75"/>
      <c r="X1" s="75"/>
      <c r="Y1" s="75"/>
      <c r="Z1" s="75"/>
      <c r="AA1" s="75"/>
      <c r="AB1" s="75"/>
    </row>
    <row r="2" spans="2:45" x14ac:dyDescent="0.3">
      <c r="B2" s="76" t="s">
        <v>177</v>
      </c>
      <c r="C2" s="76"/>
      <c r="D2" s="76"/>
      <c r="E2" s="77"/>
      <c r="F2" s="78"/>
      <c r="G2" s="78"/>
      <c r="H2" s="78"/>
      <c r="I2" s="78"/>
      <c r="J2" s="78"/>
      <c r="K2" s="78"/>
      <c r="L2" s="78"/>
      <c r="M2" s="76"/>
      <c r="N2" s="79"/>
      <c r="O2" s="79"/>
      <c r="P2" s="76"/>
      <c r="Q2" s="76"/>
      <c r="R2" s="76"/>
      <c r="S2" s="76"/>
      <c r="T2" s="76"/>
      <c r="U2" s="76"/>
      <c r="V2" s="76"/>
      <c r="W2" s="76"/>
      <c r="X2" s="76"/>
      <c r="Y2" s="76"/>
      <c r="Z2" s="76"/>
      <c r="AA2" s="76"/>
      <c r="AB2" s="76"/>
      <c r="AC2" s="76"/>
      <c r="AD2" s="76"/>
      <c r="AE2" s="76"/>
      <c r="AF2" s="80"/>
      <c r="AG2" s="81" t="s">
        <v>178</v>
      </c>
      <c r="AH2" s="82"/>
      <c r="AI2" s="82"/>
      <c r="AJ2" s="82"/>
      <c r="AK2" s="82"/>
      <c r="AL2" s="82"/>
      <c r="AM2" s="82"/>
      <c r="AN2" s="82"/>
      <c r="AO2" s="82"/>
      <c r="AP2" s="82"/>
      <c r="AQ2" s="83"/>
    </row>
    <row r="3" spans="2:45" x14ac:dyDescent="0.3">
      <c r="B3" s="81" t="s">
        <v>179</v>
      </c>
      <c r="C3" s="83"/>
      <c r="D3" s="81" t="s">
        <v>180</v>
      </c>
      <c r="E3" s="84"/>
      <c r="F3" s="85"/>
      <c r="G3" s="85"/>
      <c r="H3" s="85"/>
      <c r="I3" s="85"/>
      <c r="J3" s="85"/>
      <c r="K3" s="85"/>
      <c r="L3" s="85"/>
      <c r="M3" s="82"/>
      <c r="N3" s="86"/>
      <c r="O3" s="87"/>
      <c r="P3" s="20" t="s">
        <v>181</v>
      </c>
      <c r="Q3" s="88" t="s">
        <v>182</v>
      </c>
      <c r="R3" s="89"/>
      <c r="S3" s="89"/>
      <c r="T3" s="89"/>
      <c r="U3" s="89"/>
      <c r="V3" s="89"/>
      <c r="W3" s="89"/>
      <c r="X3" s="89"/>
      <c r="Y3" s="89"/>
      <c r="Z3" s="89"/>
      <c r="AA3" s="89"/>
      <c r="AB3" s="89"/>
      <c r="AC3" s="89"/>
      <c r="AD3" s="89"/>
      <c r="AE3" s="89"/>
      <c r="AF3" s="21" t="s">
        <v>183</v>
      </c>
      <c r="AG3" s="4"/>
      <c r="AH3" s="4"/>
      <c r="AI3" s="4"/>
      <c r="AJ3" s="4"/>
      <c r="AK3" s="4"/>
      <c r="AL3" s="4"/>
      <c r="AM3" s="4"/>
      <c r="AN3" s="4"/>
      <c r="AO3" s="4"/>
      <c r="AP3" s="4"/>
      <c r="AQ3" s="4"/>
    </row>
    <row r="4" spans="2:45" x14ac:dyDescent="0.3">
      <c r="B4" s="4" t="s">
        <v>184</v>
      </c>
      <c r="C4" s="4" t="s">
        <v>185</v>
      </c>
      <c r="D4" s="4" t="s">
        <v>186</v>
      </c>
      <c r="E4" s="44" t="s">
        <v>187</v>
      </c>
      <c r="F4" s="22" t="s">
        <v>188</v>
      </c>
      <c r="G4" s="23" t="s">
        <v>189</v>
      </c>
      <c r="H4" s="23" t="s">
        <v>190</v>
      </c>
      <c r="I4" s="22" t="s">
        <v>191</v>
      </c>
      <c r="J4" s="22" t="s">
        <v>192</v>
      </c>
      <c r="K4" s="22" t="s">
        <v>193</v>
      </c>
      <c r="L4" s="23" t="s">
        <v>194</v>
      </c>
      <c r="M4" s="46" t="s">
        <v>195</v>
      </c>
      <c r="N4" s="47" t="s">
        <v>196</v>
      </c>
      <c r="O4" s="47" t="s">
        <v>197</v>
      </c>
      <c r="P4" s="25" t="s">
        <v>198</v>
      </c>
      <c r="Q4" s="23" t="s">
        <v>199</v>
      </c>
      <c r="R4" s="23" t="s">
        <v>200</v>
      </c>
      <c r="S4" s="23" t="s">
        <v>201</v>
      </c>
      <c r="T4" s="23" t="s">
        <v>202</v>
      </c>
      <c r="U4" s="23" t="s">
        <v>203</v>
      </c>
      <c r="V4" s="23" t="s">
        <v>204</v>
      </c>
      <c r="W4" s="23" t="s">
        <v>205</v>
      </c>
      <c r="X4" s="23" t="s">
        <v>206</v>
      </c>
      <c r="Y4" s="23" t="s">
        <v>207</v>
      </c>
      <c r="Z4" s="23" t="s">
        <v>208</v>
      </c>
      <c r="AA4" s="23" t="s">
        <v>209</v>
      </c>
      <c r="AB4" s="23" t="s">
        <v>210</v>
      </c>
      <c r="AC4" s="4" t="s">
        <v>211</v>
      </c>
      <c r="AD4" s="4" t="s">
        <v>212</v>
      </c>
      <c r="AE4" s="4" t="s">
        <v>213</v>
      </c>
      <c r="AF4" s="45" t="s">
        <v>214</v>
      </c>
      <c r="AG4" s="4" t="s">
        <v>215</v>
      </c>
      <c r="AH4" s="4" t="s">
        <v>216</v>
      </c>
      <c r="AI4" s="4" t="s">
        <v>217</v>
      </c>
      <c r="AJ4" s="4" t="s">
        <v>218</v>
      </c>
      <c r="AK4" s="25" t="s">
        <v>219</v>
      </c>
      <c r="AL4" s="26" t="s">
        <v>220</v>
      </c>
      <c r="AM4" s="26" t="s">
        <v>221</v>
      </c>
      <c r="AN4" s="4" t="s">
        <v>222</v>
      </c>
      <c r="AO4" s="4" t="s">
        <v>223</v>
      </c>
      <c r="AP4" s="4" t="s">
        <v>224</v>
      </c>
      <c r="AQ4" s="4" t="s">
        <v>225</v>
      </c>
      <c r="AR4" s="32" t="s">
        <v>3325</v>
      </c>
      <c r="AS4" s="32" t="s">
        <v>3325</v>
      </c>
    </row>
    <row r="5" spans="2:45" x14ac:dyDescent="0.3">
      <c r="B5" s="7">
        <v>1</v>
      </c>
      <c r="C5" t="s">
        <v>226</v>
      </c>
      <c r="D5" t="s">
        <v>227</v>
      </c>
      <c r="E5" s="33" t="s">
        <v>228</v>
      </c>
      <c r="M5" s="16">
        <v>0.21</v>
      </c>
      <c r="N5" t="s">
        <v>229</v>
      </c>
      <c r="O5" t="s">
        <v>230</v>
      </c>
      <c r="P5" s="17">
        <v>30000</v>
      </c>
      <c r="AC5" t="s">
        <v>231</v>
      </c>
      <c r="AD5" t="s">
        <v>232</v>
      </c>
      <c r="AF5" s="18">
        <v>0.26201000000000002</v>
      </c>
      <c r="AG5" s="43">
        <v>85</v>
      </c>
      <c r="AH5" s="43" t="s">
        <v>91</v>
      </c>
      <c r="AI5" s="43" t="s">
        <v>96</v>
      </c>
      <c r="AJ5" s="43" t="s">
        <v>100</v>
      </c>
      <c r="AK5" s="17">
        <v>30000</v>
      </c>
      <c r="AL5" s="19">
        <v>43191</v>
      </c>
      <c r="AM5" s="19">
        <v>43191</v>
      </c>
      <c r="AN5" t="s">
        <v>233</v>
      </c>
      <c r="AO5" t="s">
        <v>234</v>
      </c>
      <c r="AQ5" s="17">
        <f>SUMIF(D:D,D5,P:P)-SUMIF(D:D,D5,AK:AK)</f>
        <v>0</v>
      </c>
      <c r="AR5" t="b">
        <f>B5=B4</f>
        <v>0</v>
      </c>
      <c r="AS5" t="b">
        <f>D5=D4</f>
        <v>0</v>
      </c>
    </row>
    <row r="6" spans="2:45" x14ac:dyDescent="0.3">
      <c r="B6" s="7">
        <v>2</v>
      </c>
      <c r="C6" t="s">
        <v>226</v>
      </c>
      <c r="D6" t="s">
        <v>235</v>
      </c>
      <c r="E6" s="33" t="s">
        <v>236</v>
      </c>
      <c r="M6" s="16">
        <v>0.22</v>
      </c>
      <c r="N6" t="s">
        <v>229</v>
      </c>
      <c r="O6" t="s">
        <v>229</v>
      </c>
      <c r="P6" s="17">
        <v>50000</v>
      </c>
      <c r="AC6" t="s">
        <v>231</v>
      </c>
      <c r="AD6" t="s">
        <v>232</v>
      </c>
      <c r="AF6" s="18">
        <v>0.30837753846153848</v>
      </c>
      <c r="AG6" s="43">
        <v>85</v>
      </c>
      <c r="AH6" s="43" t="s">
        <v>91</v>
      </c>
      <c r="AI6" s="43" t="s">
        <v>96</v>
      </c>
      <c r="AJ6" s="43" t="s">
        <v>100</v>
      </c>
      <c r="AK6" s="17">
        <v>44997</v>
      </c>
      <c r="AL6" s="19">
        <v>43191</v>
      </c>
      <c r="AM6" s="19">
        <v>43191</v>
      </c>
      <c r="AN6" t="s">
        <v>237</v>
      </c>
      <c r="AO6" t="s">
        <v>238</v>
      </c>
      <c r="AQ6" s="17">
        <f t="shared" ref="AQ6:AQ8" si="0">SUMIF(D:D,D6,P:P)-SUMIF(D:D,D6,AK:AK)</f>
        <v>5003</v>
      </c>
      <c r="AR6" t="b">
        <f t="shared" ref="AR6:AR69" si="1">B6=B5</f>
        <v>0</v>
      </c>
      <c r="AS6" t="b">
        <f t="shared" ref="AS6:AS69" si="2">D6=D5</f>
        <v>0</v>
      </c>
    </row>
    <row r="7" spans="2:45" x14ac:dyDescent="0.3">
      <c r="B7" s="7">
        <v>3</v>
      </c>
      <c r="C7" t="s">
        <v>226</v>
      </c>
      <c r="D7" t="s">
        <v>239</v>
      </c>
      <c r="E7" s="33" t="s">
        <v>240</v>
      </c>
      <c r="M7" s="16">
        <v>0.26</v>
      </c>
      <c r="N7" t="s">
        <v>229</v>
      </c>
      <c r="O7" t="s">
        <v>230</v>
      </c>
      <c r="P7" s="17">
        <v>59000</v>
      </c>
      <c r="AC7" t="s">
        <v>231</v>
      </c>
      <c r="AD7" t="s">
        <v>232</v>
      </c>
      <c r="AF7" s="18">
        <v>0.41148745098039213</v>
      </c>
      <c r="AG7" s="43">
        <v>89</v>
      </c>
      <c r="AH7" s="43" t="s">
        <v>91</v>
      </c>
      <c r="AI7" s="43" t="s">
        <v>241</v>
      </c>
      <c r="AJ7" s="43" t="s">
        <v>100</v>
      </c>
      <c r="AK7" s="17">
        <v>59000</v>
      </c>
      <c r="AL7" s="19">
        <v>43215</v>
      </c>
      <c r="AM7" s="19">
        <v>43215</v>
      </c>
      <c r="AN7" t="s">
        <v>242</v>
      </c>
      <c r="AO7" t="s">
        <v>243</v>
      </c>
      <c r="AQ7" s="17">
        <f t="shared" si="0"/>
        <v>0</v>
      </c>
      <c r="AR7" t="b">
        <f t="shared" si="1"/>
        <v>0</v>
      </c>
      <c r="AS7" t="b">
        <f t="shared" si="2"/>
        <v>0</v>
      </c>
    </row>
    <row r="8" spans="2:45" x14ac:dyDescent="0.3">
      <c r="B8" s="7">
        <v>4</v>
      </c>
      <c r="C8" t="s">
        <v>226</v>
      </c>
      <c r="D8" t="s">
        <v>244</v>
      </c>
      <c r="E8" s="33" t="s">
        <v>245</v>
      </c>
      <c r="M8" s="16">
        <v>0.1</v>
      </c>
      <c r="N8" t="s">
        <v>229</v>
      </c>
      <c r="O8" t="s">
        <v>230</v>
      </c>
      <c r="P8" s="17">
        <v>35000</v>
      </c>
      <c r="AC8" t="s">
        <v>231</v>
      </c>
      <c r="AD8" t="s">
        <v>232</v>
      </c>
      <c r="AF8" s="18">
        <v>0.19693333333333332</v>
      </c>
      <c r="AG8" s="43">
        <v>85</v>
      </c>
      <c r="AH8" s="43" t="s">
        <v>91</v>
      </c>
      <c r="AI8" s="43" t="s">
        <v>96</v>
      </c>
      <c r="AJ8" s="43" t="s">
        <v>100</v>
      </c>
      <c r="AK8" s="17">
        <v>19800</v>
      </c>
      <c r="AL8" s="19">
        <v>43191</v>
      </c>
      <c r="AM8" s="19">
        <v>43220</v>
      </c>
      <c r="AN8" t="s">
        <v>246</v>
      </c>
      <c r="AO8" t="s">
        <v>247</v>
      </c>
      <c r="AQ8" s="17">
        <f t="shared" si="0"/>
        <v>13000</v>
      </c>
      <c r="AR8" t="b">
        <f t="shared" si="1"/>
        <v>0</v>
      </c>
      <c r="AS8" t="b">
        <f t="shared" si="2"/>
        <v>0</v>
      </c>
    </row>
    <row r="9" spans="2:45" x14ac:dyDescent="0.3">
      <c r="B9" s="7">
        <v>4</v>
      </c>
      <c r="C9" t="s">
        <v>226</v>
      </c>
      <c r="D9" t="s">
        <v>244</v>
      </c>
      <c r="AG9" s="43">
        <v>92</v>
      </c>
      <c r="AH9" s="43" t="s">
        <v>91</v>
      </c>
      <c r="AI9" s="43" t="s">
        <v>248</v>
      </c>
      <c r="AJ9" s="43" t="s">
        <v>100</v>
      </c>
      <c r="AK9" s="17">
        <v>2200</v>
      </c>
      <c r="AL9" s="19">
        <v>43191</v>
      </c>
      <c r="AM9" s="19">
        <v>43220</v>
      </c>
      <c r="AN9" t="s">
        <v>249</v>
      </c>
      <c r="AO9" t="s">
        <v>247</v>
      </c>
      <c r="AR9" t="b">
        <f t="shared" si="1"/>
        <v>1</v>
      </c>
      <c r="AS9" t="b">
        <f t="shared" si="2"/>
        <v>1</v>
      </c>
    </row>
    <row r="10" spans="2:45" x14ac:dyDescent="0.3">
      <c r="B10" s="7">
        <v>5</v>
      </c>
      <c r="C10" t="s">
        <v>226</v>
      </c>
      <c r="D10" t="s">
        <v>250</v>
      </c>
      <c r="E10" s="33" t="s">
        <v>251</v>
      </c>
      <c r="M10" s="16">
        <v>0.15</v>
      </c>
      <c r="N10" t="s">
        <v>229</v>
      </c>
      <c r="O10" t="s">
        <v>230</v>
      </c>
      <c r="P10" s="17">
        <v>45000</v>
      </c>
      <c r="AC10" t="s">
        <v>231</v>
      </c>
      <c r="AD10" t="s">
        <v>232</v>
      </c>
      <c r="AF10" s="18">
        <v>0.20681071428571429</v>
      </c>
      <c r="AG10" s="43">
        <v>92</v>
      </c>
      <c r="AH10" s="43" t="s">
        <v>91</v>
      </c>
      <c r="AI10" s="43" t="s">
        <v>248</v>
      </c>
      <c r="AJ10" s="43" t="s">
        <v>100</v>
      </c>
      <c r="AK10" s="17">
        <v>1500</v>
      </c>
      <c r="AL10" s="19">
        <v>43221</v>
      </c>
      <c r="AM10" s="19">
        <v>43281</v>
      </c>
      <c r="AN10" t="s">
        <v>246</v>
      </c>
      <c r="AO10" t="s">
        <v>247</v>
      </c>
      <c r="AQ10" s="17">
        <f>SUMIF(D:D,D10,P:P)-SUMIF(D:D,D10,AK:AK)</f>
        <v>6320</v>
      </c>
      <c r="AR10" t="b">
        <f t="shared" si="1"/>
        <v>0</v>
      </c>
      <c r="AS10" t="b">
        <f t="shared" si="2"/>
        <v>0</v>
      </c>
    </row>
    <row r="11" spans="2:45" x14ac:dyDescent="0.3">
      <c r="B11" s="7">
        <v>5</v>
      </c>
      <c r="C11" t="s">
        <v>226</v>
      </c>
      <c r="D11" t="s">
        <v>250</v>
      </c>
      <c r="AG11" s="43">
        <v>67</v>
      </c>
      <c r="AH11" s="43" t="s">
        <v>75</v>
      </c>
      <c r="AI11" s="43" t="s">
        <v>79</v>
      </c>
      <c r="AJ11" s="43" t="s">
        <v>100</v>
      </c>
      <c r="AK11" s="17">
        <v>19180</v>
      </c>
      <c r="AL11" s="19">
        <v>43221</v>
      </c>
      <c r="AM11" s="19">
        <v>43281</v>
      </c>
      <c r="AN11" t="s">
        <v>252</v>
      </c>
      <c r="AO11" t="s">
        <v>247</v>
      </c>
      <c r="AR11" t="b">
        <f t="shared" si="1"/>
        <v>1</v>
      </c>
      <c r="AS11" t="b">
        <f t="shared" si="2"/>
        <v>1</v>
      </c>
    </row>
    <row r="12" spans="2:45" x14ac:dyDescent="0.3">
      <c r="B12" s="7">
        <v>5</v>
      </c>
      <c r="C12" t="s">
        <v>226</v>
      </c>
      <c r="D12" t="s">
        <v>250</v>
      </c>
      <c r="AG12" s="43">
        <v>67</v>
      </c>
      <c r="AH12" s="43" t="s">
        <v>75</v>
      </c>
      <c r="AI12" s="43" t="s">
        <v>79</v>
      </c>
      <c r="AJ12" s="43" t="s">
        <v>100</v>
      </c>
      <c r="AK12" s="17">
        <v>18000</v>
      </c>
      <c r="AL12" s="19">
        <v>43221</v>
      </c>
      <c r="AM12" s="19">
        <v>43281</v>
      </c>
      <c r="AN12" t="s">
        <v>253</v>
      </c>
      <c r="AO12" t="s">
        <v>247</v>
      </c>
      <c r="AR12" t="b">
        <f t="shared" si="1"/>
        <v>1</v>
      </c>
      <c r="AS12" t="b">
        <f t="shared" si="2"/>
        <v>1</v>
      </c>
    </row>
    <row r="13" spans="2:45" x14ac:dyDescent="0.3">
      <c r="B13" s="7">
        <v>6</v>
      </c>
      <c r="C13" t="s">
        <v>226</v>
      </c>
      <c r="D13" t="s">
        <v>254</v>
      </c>
      <c r="E13" s="33" t="s">
        <v>255</v>
      </c>
      <c r="M13" s="16">
        <v>0.26729999999999998</v>
      </c>
      <c r="N13" t="s">
        <v>229</v>
      </c>
      <c r="O13" t="s">
        <v>230</v>
      </c>
      <c r="P13" s="17">
        <v>20000</v>
      </c>
      <c r="AC13" t="s">
        <v>231</v>
      </c>
      <c r="AD13" t="s">
        <v>232</v>
      </c>
      <c r="AF13" s="18">
        <v>0.307679308908686</v>
      </c>
      <c r="AG13" s="43">
        <v>85</v>
      </c>
      <c r="AH13" s="43" t="s">
        <v>91</v>
      </c>
      <c r="AI13" s="43" t="s">
        <v>96</v>
      </c>
      <c r="AJ13" s="43" t="s">
        <v>100</v>
      </c>
      <c r="AK13" s="17">
        <v>13000</v>
      </c>
      <c r="AL13" s="19">
        <v>43208</v>
      </c>
      <c r="AM13" s="19">
        <v>43208</v>
      </c>
      <c r="AN13" t="s">
        <v>256</v>
      </c>
      <c r="AO13" t="s">
        <v>257</v>
      </c>
      <c r="AQ13" s="17">
        <f t="shared" ref="AQ13:AQ14" si="3">SUMIF(D:D,D13,P:P)-SUMIF(D:D,D13,AK:AK)</f>
        <v>7000</v>
      </c>
      <c r="AR13" t="b">
        <f t="shared" si="1"/>
        <v>0</v>
      </c>
      <c r="AS13" t="b">
        <f t="shared" si="2"/>
        <v>0</v>
      </c>
    </row>
    <row r="14" spans="2:45" x14ac:dyDescent="0.3">
      <c r="B14" s="7">
        <v>7</v>
      </c>
      <c r="C14" t="s">
        <v>226</v>
      </c>
      <c r="D14" t="s">
        <v>258</v>
      </c>
      <c r="E14" s="33" t="s">
        <v>259</v>
      </c>
      <c r="M14" s="16">
        <v>0.2</v>
      </c>
      <c r="N14" t="s">
        <v>229</v>
      </c>
      <c r="O14" t="s">
        <v>230</v>
      </c>
      <c r="P14" s="17">
        <v>890000</v>
      </c>
      <c r="AC14" t="s">
        <v>231</v>
      </c>
      <c r="AD14" t="s">
        <v>232</v>
      </c>
      <c r="AF14" s="18">
        <v>0.38843333333333335</v>
      </c>
      <c r="AG14" s="43">
        <v>9</v>
      </c>
      <c r="AH14" s="43" t="s">
        <v>4</v>
      </c>
      <c r="AI14" s="43" t="s">
        <v>260</v>
      </c>
      <c r="AJ14" s="43"/>
      <c r="AK14" s="17">
        <v>120000</v>
      </c>
      <c r="AL14" s="19">
        <v>43233</v>
      </c>
      <c r="AM14" s="19">
        <v>43233</v>
      </c>
      <c r="AN14" t="s">
        <v>261</v>
      </c>
      <c r="AO14" t="s">
        <v>262</v>
      </c>
      <c r="AP14" t="s">
        <v>263</v>
      </c>
      <c r="AQ14" s="17">
        <f t="shared" si="3"/>
        <v>107683</v>
      </c>
      <c r="AR14" t="b">
        <f t="shared" si="1"/>
        <v>0</v>
      </c>
      <c r="AS14" t="b">
        <f t="shared" si="2"/>
        <v>0</v>
      </c>
    </row>
    <row r="15" spans="2:45" x14ac:dyDescent="0.3">
      <c r="B15" s="7">
        <v>7</v>
      </c>
      <c r="C15" t="s">
        <v>226</v>
      </c>
      <c r="D15" t="s">
        <v>258</v>
      </c>
      <c r="AG15" s="43">
        <v>85</v>
      </c>
      <c r="AH15" s="43" t="s">
        <v>91</v>
      </c>
      <c r="AI15" s="43" t="s">
        <v>96</v>
      </c>
      <c r="AJ15" s="43" t="s">
        <v>100</v>
      </c>
      <c r="AK15" s="17">
        <v>84959</v>
      </c>
      <c r="AL15" s="19">
        <v>43261</v>
      </c>
      <c r="AM15" s="19">
        <v>43281</v>
      </c>
      <c r="AN15" t="s">
        <v>237</v>
      </c>
      <c r="AO15" t="s">
        <v>264</v>
      </c>
      <c r="AR15" t="b">
        <f t="shared" si="1"/>
        <v>1</v>
      </c>
      <c r="AS15" t="b">
        <f t="shared" si="2"/>
        <v>1</v>
      </c>
    </row>
    <row r="16" spans="2:45" x14ac:dyDescent="0.3">
      <c r="B16" s="7">
        <v>7</v>
      </c>
      <c r="C16" t="s">
        <v>226</v>
      </c>
      <c r="D16" t="s">
        <v>258</v>
      </c>
      <c r="AG16" s="43">
        <v>128</v>
      </c>
      <c r="AH16" s="43" t="s">
        <v>139</v>
      </c>
      <c r="AI16" s="43" t="s">
        <v>140</v>
      </c>
      <c r="AJ16" s="43"/>
      <c r="AK16" s="17">
        <v>25000</v>
      </c>
      <c r="AL16" s="19">
        <v>43271</v>
      </c>
      <c r="AM16" s="19">
        <v>43271</v>
      </c>
      <c r="AN16" t="s">
        <v>265</v>
      </c>
      <c r="AO16" t="s">
        <v>266</v>
      </c>
      <c r="AR16" t="b">
        <f t="shared" si="1"/>
        <v>1</v>
      </c>
      <c r="AS16" t="b">
        <f t="shared" si="2"/>
        <v>1</v>
      </c>
    </row>
    <row r="17" spans="2:45" x14ac:dyDescent="0.3">
      <c r="B17" s="7">
        <v>7</v>
      </c>
      <c r="C17" t="s">
        <v>226</v>
      </c>
      <c r="D17" t="s">
        <v>258</v>
      </c>
      <c r="AG17" s="43">
        <v>129</v>
      </c>
      <c r="AH17" s="43" t="s">
        <v>139</v>
      </c>
      <c r="AI17" s="43" t="s">
        <v>141</v>
      </c>
      <c r="AJ17" s="43"/>
      <c r="AK17" s="17">
        <v>42908</v>
      </c>
      <c r="AL17" s="19">
        <v>43271</v>
      </c>
      <c r="AM17" s="19">
        <v>43271</v>
      </c>
      <c r="AN17" t="s">
        <v>267</v>
      </c>
      <c r="AO17" t="s">
        <v>266</v>
      </c>
      <c r="AR17" t="b">
        <f t="shared" si="1"/>
        <v>1</v>
      </c>
      <c r="AS17" t="b">
        <f t="shared" si="2"/>
        <v>1</v>
      </c>
    </row>
    <row r="18" spans="2:45" x14ac:dyDescent="0.3">
      <c r="B18" s="7">
        <v>7</v>
      </c>
      <c r="C18" t="s">
        <v>226</v>
      </c>
      <c r="D18" t="s">
        <v>258</v>
      </c>
      <c r="AG18" s="43">
        <v>67</v>
      </c>
      <c r="AH18" s="43" t="s">
        <v>75</v>
      </c>
      <c r="AI18" s="43" t="s">
        <v>79</v>
      </c>
      <c r="AJ18" s="43" t="s">
        <v>100</v>
      </c>
      <c r="AK18" s="17">
        <v>31200</v>
      </c>
      <c r="AL18" s="19">
        <v>43301</v>
      </c>
      <c r="AM18" s="19">
        <v>43301</v>
      </c>
      <c r="AN18" t="s">
        <v>252</v>
      </c>
      <c r="AO18" t="s">
        <v>266</v>
      </c>
      <c r="AR18" t="b">
        <f t="shared" si="1"/>
        <v>1</v>
      </c>
      <c r="AS18" t="b">
        <f t="shared" si="2"/>
        <v>1</v>
      </c>
    </row>
    <row r="19" spans="2:45" x14ac:dyDescent="0.3">
      <c r="B19" s="7">
        <v>7</v>
      </c>
      <c r="C19" t="s">
        <v>226</v>
      </c>
      <c r="D19" t="s">
        <v>258</v>
      </c>
      <c r="AG19" s="43">
        <v>129</v>
      </c>
      <c r="AH19" s="43" t="s">
        <v>139</v>
      </c>
      <c r="AI19" s="43" t="s">
        <v>141</v>
      </c>
      <c r="AJ19" s="43"/>
      <c r="AK19" s="17">
        <v>274351</v>
      </c>
      <c r="AL19" s="19">
        <v>43271</v>
      </c>
      <c r="AM19" s="19">
        <v>43271</v>
      </c>
      <c r="AN19" t="s">
        <v>242</v>
      </c>
      <c r="AO19" t="s">
        <v>268</v>
      </c>
      <c r="AR19" t="b">
        <f t="shared" si="1"/>
        <v>1</v>
      </c>
      <c r="AS19" t="b">
        <f t="shared" si="2"/>
        <v>1</v>
      </c>
    </row>
    <row r="20" spans="2:45" x14ac:dyDescent="0.3">
      <c r="B20" s="7">
        <v>7</v>
      </c>
      <c r="C20" t="s">
        <v>226</v>
      </c>
      <c r="D20" t="s">
        <v>258</v>
      </c>
      <c r="AG20" s="43">
        <v>129</v>
      </c>
      <c r="AH20" s="43" t="s">
        <v>139</v>
      </c>
      <c r="AI20" s="43" t="s">
        <v>141</v>
      </c>
      <c r="AJ20" s="43"/>
      <c r="AK20" s="17">
        <v>90649</v>
      </c>
      <c r="AL20" s="19">
        <v>43271</v>
      </c>
      <c r="AM20" s="19">
        <v>43271</v>
      </c>
      <c r="AN20" t="s">
        <v>242</v>
      </c>
      <c r="AO20" t="s">
        <v>269</v>
      </c>
      <c r="AR20" t="b">
        <f t="shared" si="1"/>
        <v>1</v>
      </c>
      <c r="AS20" t="b">
        <f t="shared" si="2"/>
        <v>1</v>
      </c>
    </row>
    <row r="21" spans="2:45" x14ac:dyDescent="0.3">
      <c r="B21" s="7">
        <v>7</v>
      </c>
      <c r="C21" t="s">
        <v>226</v>
      </c>
      <c r="D21" t="s">
        <v>258</v>
      </c>
      <c r="AG21" s="43">
        <v>67</v>
      </c>
      <c r="AH21" s="43" t="s">
        <v>75</v>
      </c>
      <c r="AI21" s="43" t="s">
        <v>79</v>
      </c>
      <c r="AJ21" s="43" t="s">
        <v>100</v>
      </c>
      <c r="AK21" s="17">
        <v>30000</v>
      </c>
      <c r="AL21" s="19">
        <v>43282</v>
      </c>
      <c r="AM21" s="19">
        <v>43282</v>
      </c>
      <c r="AN21" t="s">
        <v>270</v>
      </c>
      <c r="AO21" t="s">
        <v>271</v>
      </c>
      <c r="AR21" t="b">
        <f t="shared" si="1"/>
        <v>1</v>
      </c>
      <c r="AS21" t="b">
        <f t="shared" si="2"/>
        <v>1</v>
      </c>
    </row>
    <row r="22" spans="2:45" x14ac:dyDescent="0.3">
      <c r="B22" s="7">
        <v>7</v>
      </c>
      <c r="C22" t="s">
        <v>226</v>
      </c>
      <c r="D22" t="s">
        <v>258</v>
      </c>
      <c r="AG22" s="43">
        <v>67</v>
      </c>
      <c r="AH22" s="43" t="s">
        <v>75</v>
      </c>
      <c r="AI22" s="43" t="s">
        <v>79</v>
      </c>
      <c r="AJ22" s="43" t="s">
        <v>100</v>
      </c>
      <c r="AK22" s="17">
        <v>13250</v>
      </c>
      <c r="AL22" s="19">
        <v>43282</v>
      </c>
      <c r="AM22" s="19">
        <v>43312</v>
      </c>
      <c r="AN22" t="s">
        <v>272</v>
      </c>
      <c r="AO22" t="s">
        <v>273</v>
      </c>
      <c r="AR22" t="b">
        <f t="shared" si="1"/>
        <v>1</v>
      </c>
      <c r="AS22" t="b">
        <f t="shared" si="2"/>
        <v>1</v>
      </c>
    </row>
    <row r="23" spans="2:45" x14ac:dyDescent="0.3">
      <c r="B23" s="7">
        <v>7</v>
      </c>
      <c r="C23" t="s">
        <v>226</v>
      </c>
      <c r="D23" t="s">
        <v>258</v>
      </c>
      <c r="AG23" s="43">
        <v>85</v>
      </c>
      <c r="AH23" s="43" t="s">
        <v>91</v>
      </c>
      <c r="AI23" s="43" t="s">
        <v>96</v>
      </c>
      <c r="AJ23" s="43" t="s">
        <v>100</v>
      </c>
      <c r="AK23" s="17">
        <v>70000</v>
      </c>
      <c r="AL23" s="19">
        <v>43287</v>
      </c>
      <c r="AM23" s="19">
        <v>43287</v>
      </c>
      <c r="AN23" t="s">
        <v>256</v>
      </c>
      <c r="AO23" t="s">
        <v>274</v>
      </c>
      <c r="AR23" t="b">
        <f t="shared" si="1"/>
        <v>1</v>
      </c>
      <c r="AS23" t="b">
        <f t="shared" si="2"/>
        <v>1</v>
      </c>
    </row>
    <row r="24" spans="2:45" x14ac:dyDescent="0.3">
      <c r="B24" s="7">
        <v>8</v>
      </c>
      <c r="C24" t="s">
        <v>226</v>
      </c>
      <c r="D24" t="s">
        <v>275</v>
      </c>
      <c r="E24" s="33" t="s">
        <v>276</v>
      </c>
      <c r="M24" s="16">
        <v>0.2</v>
      </c>
      <c r="N24" t="s">
        <v>229</v>
      </c>
      <c r="O24" t="s">
        <v>230</v>
      </c>
      <c r="P24" s="17">
        <v>1060000</v>
      </c>
      <c r="AC24" t="s">
        <v>231</v>
      </c>
      <c r="AD24" t="s">
        <v>232</v>
      </c>
      <c r="AF24" s="18">
        <v>0.41846666666666665</v>
      </c>
      <c r="AG24" s="43">
        <v>128</v>
      </c>
      <c r="AH24" s="43" t="s">
        <v>139</v>
      </c>
      <c r="AI24" s="43" t="s">
        <v>140</v>
      </c>
      <c r="AJ24" s="43"/>
      <c r="AK24" s="17">
        <v>89337.600000000006</v>
      </c>
      <c r="AL24" s="19">
        <v>43232</v>
      </c>
      <c r="AM24" s="19">
        <v>43233</v>
      </c>
      <c r="AN24" t="s">
        <v>277</v>
      </c>
      <c r="AO24" t="s">
        <v>278</v>
      </c>
      <c r="AQ24" s="17">
        <f>SUMIF(D:D,D24,P:P)-SUMIF(D:D,D24,AK:AK)</f>
        <v>3322.3999999999069</v>
      </c>
      <c r="AR24" t="b">
        <f t="shared" si="1"/>
        <v>0</v>
      </c>
      <c r="AS24" t="b">
        <f t="shared" si="2"/>
        <v>0</v>
      </c>
    </row>
    <row r="25" spans="2:45" x14ac:dyDescent="0.3">
      <c r="B25" s="7">
        <v>8</v>
      </c>
      <c r="C25" t="s">
        <v>226</v>
      </c>
      <c r="D25" t="s">
        <v>275</v>
      </c>
      <c r="AG25" s="43">
        <v>8</v>
      </c>
      <c r="AH25" s="43" t="s">
        <v>4</v>
      </c>
      <c r="AI25" s="43" t="s">
        <v>10</v>
      </c>
      <c r="AJ25" s="43" t="s">
        <v>9</v>
      </c>
      <c r="AK25" s="17">
        <v>5040</v>
      </c>
      <c r="AL25" s="19">
        <v>43232</v>
      </c>
      <c r="AM25" s="19">
        <v>43233</v>
      </c>
      <c r="AN25" t="s">
        <v>279</v>
      </c>
      <c r="AO25" t="s">
        <v>273</v>
      </c>
      <c r="AR25" t="b">
        <f t="shared" si="1"/>
        <v>1</v>
      </c>
      <c r="AS25" t="b">
        <f t="shared" si="2"/>
        <v>1</v>
      </c>
    </row>
    <row r="26" spans="2:45" x14ac:dyDescent="0.3">
      <c r="B26" s="7">
        <v>8</v>
      </c>
      <c r="C26" t="s">
        <v>226</v>
      </c>
      <c r="D26" s="8" t="s">
        <v>275</v>
      </c>
      <c r="AG26" s="43">
        <v>129</v>
      </c>
      <c r="AH26" s="43" t="s">
        <v>139</v>
      </c>
      <c r="AI26" s="43" t="s">
        <v>141</v>
      </c>
      <c r="AJ26" s="43"/>
      <c r="AK26" s="17">
        <f>960000-SUM(AK27:AK31)</f>
        <v>583000</v>
      </c>
      <c r="AL26" s="19">
        <v>43232</v>
      </c>
      <c r="AM26" s="19">
        <v>43233</v>
      </c>
      <c r="AN26" t="s">
        <v>242</v>
      </c>
      <c r="AO26" t="s">
        <v>280</v>
      </c>
      <c r="AR26" t="b">
        <f t="shared" si="1"/>
        <v>1</v>
      </c>
      <c r="AS26" t="b">
        <f t="shared" si="2"/>
        <v>1</v>
      </c>
    </row>
    <row r="27" spans="2:45" x14ac:dyDescent="0.3">
      <c r="B27" s="7">
        <v>8</v>
      </c>
      <c r="C27" t="s">
        <v>226</v>
      </c>
      <c r="D27" s="8" t="s">
        <v>275</v>
      </c>
      <c r="AG27" s="43">
        <v>33</v>
      </c>
      <c r="AH27" s="43" t="s">
        <v>22</v>
      </c>
      <c r="AI27" s="43" t="s">
        <v>281</v>
      </c>
      <c r="AJ27" s="43"/>
      <c r="AK27" s="17">
        <v>60000</v>
      </c>
      <c r="AL27" s="19">
        <v>43232</v>
      </c>
      <c r="AM27" s="19">
        <v>43233</v>
      </c>
      <c r="AN27" t="s">
        <v>242</v>
      </c>
      <c r="AO27" t="s">
        <v>280</v>
      </c>
      <c r="AP27" t="s">
        <v>282</v>
      </c>
      <c r="AR27" t="b">
        <f t="shared" si="1"/>
        <v>1</v>
      </c>
      <c r="AS27" t="b">
        <f t="shared" si="2"/>
        <v>1</v>
      </c>
    </row>
    <row r="28" spans="2:45" x14ac:dyDescent="0.3">
      <c r="B28" s="7">
        <v>8</v>
      </c>
      <c r="C28" t="s">
        <v>226</v>
      </c>
      <c r="D28" s="8" t="s">
        <v>275</v>
      </c>
      <c r="AG28" s="43">
        <v>46</v>
      </c>
      <c r="AH28" s="43" t="s">
        <v>22</v>
      </c>
      <c r="AI28" s="43" t="s">
        <v>53</v>
      </c>
      <c r="AJ28" s="43"/>
      <c r="AK28" s="17">
        <v>170000</v>
      </c>
      <c r="AL28" s="19">
        <v>43232</v>
      </c>
      <c r="AM28" s="19">
        <v>43233</v>
      </c>
      <c r="AN28" t="s">
        <v>242</v>
      </c>
      <c r="AO28" t="s">
        <v>280</v>
      </c>
      <c r="AR28" t="b">
        <f t="shared" si="1"/>
        <v>1</v>
      </c>
      <c r="AS28" t="b">
        <f t="shared" si="2"/>
        <v>1</v>
      </c>
    </row>
    <row r="29" spans="2:45" x14ac:dyDescent="0.3">
      <c r="B29" s="7">
        <v>8</v>
      </c>
      <c r="C29" t="s">
        <v>226</v>
      </c>
      <c r="D29" s="8" t="s">
        <v>275</v>
      </c>
      <c r="AG29" s="43">
        <v>33</v>
      </c>
      <c r="AH29" s="43" t="s">
        <v>22</v>
      </c>
      <c r="AI29" s="43" t="s">
        <v>281</v>
      </c>
      <c r="AJ29" s="43"/>
      <c r="AK29" s="17">
        <v>30000</v>
      </c>
      <c r="AL29" s="19">
        <v>43232</v>
      </c>
      <c r="AM29" s="19">
        <v>43233</v>
      </c>
      <c r="AN29" t="s">
        <v>242</v>
      </c>
      <c r="AO29" t="s">
        <v>280</v>
      </c>
      <c r="AP29" t="s">
        <v>283</v>
      </c>
      <c r="AR29" t="b">
        <f t="shared" si="1"/>
        <v>1</v>
      </c>
      <c r="AS29" t="b">
        <f t="shared" si="2"/>
        <v>1</v>
      </c>
    </row>
    <row r="30" spans="2:45" x14ac:dyDescent="0.3">
      <c r="B30" s="7">
        <v>8</v>
      </c>
      <c r="C30" t="s">
        <v>226</v>
      </c>
      <c r="D30" s="8" t="s">
        <v>275</v>
      </c>
      <c r="AG30" s="43">
        <v>92</v>
      </c>
      <c r="AH30" s="43" t="s">
        <v>91</v>
      </c>
      <c r="AI30" s="43" t="s">
        <v>248</v>
      </c>
      <c r="AJ30" s="43" t="s">
        <v>100</v>
      </c>
      <c r="AK30" s="17">
        <v>30000</v>
      </c>
      <c r="AL30" s="19">
        <v>43232</v>
      </c>
      <c r="AM30" s="19">
        <v>43233</v>
      </c>
      <c r="AN30" t="s">
        <v>242</v>
      </c>
      <c r="AO30" t="s">
        <v>280</v>
      </c>
      <c r="AR30" t="b">
        <f t="shared" si="1"/>
        <v>1</v>
      </c>
      <c r="AS30" t="b">
        <f t="shared" si="2"/>
        <v>1</v>
      </c>
    </row>
    <row r="31" spans="2:45" x14ac:dyDescent="0.3">
      <c r="B31" s="7">
        <v>8</v>
      </c>
      <c r="C31" t="s">
        <v>226</v>
      </c>
      <c r="D31" s="8" t="s">
        <v>275</v>
      </c>
      <c r="AG31" s="43">
        <v>67</v>
      </c>
      <c r="AH31" s="43" t="s">
        <v>75</v>
      </c>
      <c r="AI31" s="43" t="s">
        <v>79</v>
      </c>
      <c r="AJ31" s="43" t="s">
        <v>100</v>
      </c>
      <c r="AK31" s="17">
        <v>87000</v>
      </c>
      <c r="AL31" s="19">
        <v>43232</v>
      </c>
      <c r="AM31" s="19">
        <v>43233</v>
      </c>
      <c r="AN31" t="s">
        <v>242</v>
      </c>
      <c r="AO31" t="s">
        <v>280</v>
      </c>
      <c r="AR31" t="b">
        <f t="shared" si="1"/>
        <v>1</v>
      </c>
      <c r="AS31" t="b">
        <f t="shared" si="2"/>
        <v>1</v>
      </c>
    </row>
    <row r="32" spans="2:45" x14ac:dyDescent="0.3">
      <c r="B32" s="7">
        <v>8</v>
      </c>
      <c r="C32" t="s">
        <v>226</v>
      </c>
      <c r="D32" s="8" t="s">
        <v>275</v>
      </c>
      <c r="AG32" s="43">
        <v>67</v>
      </c>
      <c r="AH32" s="43" t="s">
        <v>75</v>
      </c>
      <c r="AI32" s="43" t="s">
        <v>79</v>
      </c>
      <c r="AJ32" s="43" t="s">
        <v>100</v>
      </c>
      <c r="AK32" s="17">
        <v>2300</v>
      </c>
      <c r="AL32" s="19">
        <v>43232</v>
      </c>
      <c r="AM32" s="19">
        <v>43233</v>
      </c>
      <c r="AN32" t="s">
        <v>284</v>
      </c>
      <c r="AO32" t="s">
        <v>273</v>
      </c>
      <c r="AR32" t="b">
        <f t="shared" si="1"/>
        <v>1</v>
      </c>
      <c r="AS32" t="b">
        <f t="shared" si="2"/>
        <v>1</v>
      </c>
    </row>
    <row r="33" spans="2:45" x14ac:dyDescent="0.3">
      <c r="B33" s="7">
        <v>9</v>
      </c>
      <c r="C33" t="s">
        <v>226</v>
      </c>
      <c r="D33" t="s">
        <v>285</v>
      </c>
      <c r="E33" s="33" t="s">
        <v>286</v>
      </c>
      <c r="M33" s="16">
        <v>0.16</v>
      </c>
      <c r="N33" t="s">
        <v>229</v>
      </c>
      <c r="O33" t="s">
        <v>230</v>
      </c>
      <c r="P33" s="17">
        <v>1635000</v>
      </c>
      <c r="AC33" t="s">
        <v>231</v>
      </c>
      <c r="AD33" t="s">
        <v>232</v>
      </c>
      <c r="AF33" s="18">
        <v>0.53939999999999999</v>
      </c>
      <c r="AG33" s="43">
        <v>45</v>
      </c>
      <c r="AH33" s="43" t="s">
        <v>22</v>
      </c>
      <c r="AI33" s="43" t="s">
        <v>287</v>
      </c>
      <c r="AJ33" s="43"/>
      <c r="AK33" s="17">
        <v>448050</v>
      </c>
      <c r="AL33" s="19">
        <v>43225</v>
      </c>
      <c r="AM33" s="19">
        <v>43225</v>
      </c>
      <c r="AN33" t="s">
        <v>288</v>
      </c>
      <c r="AO33" t="s">
        <v>289</v>
      </c>
      <c r="AQ33" s="17">
        <f>SUMIF(D:D,D33,P:P)-SUMIF(D:D,D33,AK:AK)</f>
        <v>24050</v>
      </c>
      <c r="AR33" t="b">
        <f t="shared" si="1"/>
        <v>0</v>
      </c>
      <c r="AS33" t="b">
        <f t="shared" si="2"/>
        <v>0</v>
      </c>
    </row>
    <row r="34" spans="2:45" x14ac:dyDescent="0.3">
      <c r="B34" s="7">
        <v>9</v>
      </c>
      <c r="C34" t="s">
        <v>226</v>
      </c>
      <c r="D34" t="s">
        <v>285</v>
      </c>
      <c r="AG34" s="43">
        <v>45</v>
      </c>
      <c r="AH34" s="43" t="s">
        <v>22</v>
      </c>
      <c r="AI34" s="43" t="s">
        <v>287</v>
      </c>
      <c r="AJ34" s="43"/>
      <c r="AK34" s="17">
        <v>106000</v>
      </c>
      <c r="AL34" s="19">
        <v>43225</v>
      </c>
      <c r="AM34" s="19">
        <v>43225</v>
      </c>
      <c r="AN34" t="s">
        <v>290</v>
      </c>
      <c r="AO34" t="s">
        <v>289</v>
      </c>
      <c r="AR34" t="b">
        <f t="shared" si="1"/>
        <v>1</v>
      </c>
      <c r="AS34" t="b">
        <f t="shared" si="2"/>
        <v>1</v>
      </c>
    </row>
    <row r="35" spans="2:45" x14ac:dyDescent="0.3">
      <c r="B35" s="7">
        <v>9</v>
      </c>
      <c r="C35" t="s">
        <v>226</v>
      </c>
      <c r="D35" t="s">
        <v>285</v>
      </c>
      <c r="AG35" s="43">
        <v>62</v>
      </c>
      <c r="AH35" s="43" t="s">
        <v>291</v>
      </c>
      <c r="AI35" s="43" t="s">
        <v>292</v>
      </c>
      <c r="AJ35" s="43"/>
      <c r="AK35" s="17">
        <v>1000000</v>
      </c>
      <c r="AL35" s="19">
        <v>43225</v>
      </c>
      <c r="AM35" s="19">
        <v>43225</v>
      </c>
      <c r="AN35" t="s">
        <v>293</v>
      </c>
      <c r="AO35" t="s">
        <v>294</v>
      </c>
      <c r="AR35" t="b">
        <f t="shared" si="1"/>
        <v>1</v>
      </c>
      <c r="AS35" t="b">
        <f t="shared" si="2"/>
        <v>1</v>
      </c>
    </row>
    <row r="36" spans="2:45" x14ac:dyDescent="0.3">
      <c r="B36" s="7">
        <v>9</v>
      </c>
      <c r="C36" t="s">
        <v>226</v>
      </c>
      <c r="D36" t="s">
        <v>285</v>
      </c>
      <c r="AG36" s="43">
        <v>89</v>
      </c>
      <c r="AH36" s="43" t="s">
        <v>91</v>
      </c>
      <c r="AI36" s="43" t="s">
        <v>241</v>
      </c>
      <c r="AJ36" s="43" t="s">
        <v>100</v>
      </c>
      <c r="AK36" s="17">
        <v>45000</v>
      </c>
      <c r="AL36" s="19">
        <v>43225</v>
      </c>
      <c r="AM36" s="19">
        <v>43225</v>
      </c>
      <c r="AN36" t="s">
        <v>295</v>
      </c>
      <c r="AO36" t="s">
        <v>296</v>
      </c>
      <c r="AR36" t="b">
        <f t="shared" si="1"/>
        <v>1</v>
      </c>
      <c r="AS36" t="b">
        <f t="shared" si="2"/>
        <v>1</v>
      </c>
    </row>
    <row r="37" spans="2:45" x14ac:dyDescent="0.3">
      <c r="B37" s="7">
        <v>9</v>
      </c>
      <c r="C37" t="s">
        <v>226</v>
      </c>
      <c r="D37" t="s">
        <v>285</v>
      </c>
      <c r="AG37" s="43">
        <v>133</v>
      </c>
      <c r="AH37" s="43" t="s">
        <v>297</v>
      </c>
      <c r="AI37" s="43" t="s">
        <v>298</v>
      </c>
      <c r="AJ37" s="43"/>
      <c r="AK37" s="17">
        <v>6700</v>
      </c>
      <c r="AL37" s="19">
        <v>43225</v>
      </c>
      <c r="AM37" s="19">
        <v>43225</v>
      </c>
      <c r="AN37" t="s">
        <v>299</v>
      </c>
      <c r="AO37" t="s">
        <v>300</v>
      </c>
      <c r="AR37" t="b">
        <f t="shared" si="1"/>
        <v>1</v>
      </c>
      <c r="AS37" t="b">
        <f t="shared" si="2"/>
        <v>1</v>
      </c>
    </row>
    <row r="38" spans="2:45" x14ac:dyDescent="0.3">
      <c r="B38" s="7">
        <v>9</v>
      </c>
      <c r="C38" t="s">
        <v>226</v>
      </c>
      <c r="D38" t="s">
        <v>285</v>
      </c>
      <c r="AG38" s="43">
        <v>54</v>
      </c>
      <c r="AH38" s="43" t="s">
        <v>57</v>
      </c>
      <c r="AI38" s="43" t="s">
        <v>58</v>
      </c>
      <c r="AJ38" s="43" t="s">
        <v>301</v>
      </c>
      <c r="AK38" s="17">
        <v>5200</v>
      </c>
      <c r="AL38" s="19">
        <v>43225</v>
      </c>
      <c r="AM38" s="19">
        <v>43225</v>
      </c>
      <c r="AN38" t="s">
        <v>253</v>
      </c>
      <c r="AO38" t="s">
        <v>302</v>
      </c>
      <c r="AR38" t="b">
        <f t="shared" si="1"/>
        <v>1</v>
      </c>
      <c r="AS38" t="b">
        <f t="shared" si="2"/>
        <v>1</v>
      </c>
    </row>
    <row r="39" spans="2:45" x14ac:dyDescent="0.3">
      <c r="B39" s="7">
        <v>10</v>
      </c>
      <c r="C39" t="s">
        <v>303</v>
      </c>
      <c r="D39" t="s">
        <v>304</v>
      </c>
      <c r="E39" s="33" t="s">
        <v>305</v>
      </c>
      <c r="M39" s="16">
        <v>0.15</v>
      </c>
      <c r="N39" t="s">
        <v>229</v>
      </c>
      <c r="O39" t="s">
        <v>230</v>
      </c>
      <c r="P39" s="17">
        <v>343800</v>
      </c>
      <c r="AC39" t="s">
        <v>231</v>
      </c>
      <c r="AD39" t="s">
        <v>306</v>
      </c>
      <c r="AF39" s="18">
        <v>0.45818999999999999</v>
      </c>
      <c r="AG39" s="43">
        <v>128</v>
      </c>
      <c r="AH39" s="43" t="s">
        <v>139</v>
      </c>
      <c r="AI39" s="43" t="s">
        <v>140</v>
      </c>
      <c r="AJ39" s="43"/>
      <c r="AK39" s="17">
        <v>30000</v>
      </c>
      <c r="AL39" s="19">
        <v>43224</v>
      </c>
      <c r="AM39" s="19">
        <v>43224</v>
      </c>
      <c r="AN39" t="s">
        <v>307</v>
      </c>
      <c r="AO39" t="s">
        <v>308</v>
      </c>
      <c r="AQ39" s="17">
        <f>SUMIF(D:D,D39,P:P)-SUMIF(D:D,D39,AK:AK)</f>
        <v>12350</v>
      </c>
      <c r="AR39" t="b">
        <f t="shared" si="1"/>
        <v>0</v>
      </c>
      <c r="AS39" t="b">
        <f t="shared" si="2"/>
        <v>0</v>
      </c>
    </row>
    <row r="40" spans="2:45" x14ac:dyDescent="0.3">
      <c r="B40" s="7">
        <v>10</v>
      </c>
      <c r="C40" t="s">
        <v>303</v>
      </c>
      <c r="D40" t="s">
        <v>304</v>
      </c>
      <c r="AG40" s="43">
        <v>92</v>
      </c>
      <c r="AH40" s="43" t="s">
        <v>91</v>
      </c>
      <c r="AI40" s="43" t="s">
        <v>248</v>
      </c>
      <c r="AJ40" s="43" t="s">
        <v>100</v>
      </c>
      <c r="AK40" s="17">
        <v>3450</v>
      </c>
      <c r="AL40" s="19">
        <v>43210</v>
      </c>
      <c r="AM40" s="19">
        <v>43210</v>
      </c>
      <c r="AN40" t="s">
        <v>242</v>
      </c>
      <c r="AO40" t="s">
        <v>247</v>
      </c>
      <c r="AR40" t="b">
        <f t="shared" si="1"/>
        <v>1</v>
      </c>
      <c r="AS40" t="b">
        <f t="shared" si="2"/>
        <v>1</v>
      </c>
    </row>
    <row r="41" spans="2:45" x14ac:dyDescent="0.3">
      <c r="B41" s="7">
        <v>10</v>
      </c>
      <c r="C41" t="s">
        <v>303</v>
      </c>
      <c r="D41" s="8" t="s">
        <v>304</v>
      </c>
      <c r="AG41" s="43">
        <v>129</v>
      </c>
      <c r="AH41" s="43" t="s">
        <v>139</v>
      </c>
      <c r="AI41" s="43" t="s">
        <v>141</v>
      </c>
      <c r="AJ41" s="43"/>
      <c r="AK41" s="17">
        <v>298000</v>
      </c>
      <c r="AL41" s="19">
        <v>43225</v>
      </c>
      <c r="AM41" s="19">
        <v>43225</v>
      </c>
      <c r="AN41" t="s">
        <v>309</v>
      </c>
      <c r="AO41" t="s">
        <v>310</v>
      </c>
      <c r="AR41" t="b">
        <f t="shared" si="1"/>
        <v>1</v>
      </c>
      <c r="AS41" t="b">
        <f t="shared" si="2"/>
        <v>1</v>
      </c>
    </row>
    <row r="42" spans="2:45" x14ac:dyDescent="0.3">
      <c r="B42" s="7">
        <v>11</v>
      </c>
      <c r="C42" t="s">
        <v>311</v>
      </c>
      <c r="D42" t="s">
        <v>312</v>
      </c>
      <c r="E42" s="33" t="s">
        <v>313</v>
      </c>
      <c r="M42" s="16">
        <v>0.25</v>
      </c>
      <c r="N42" t="s">
        <v>230</v>
      </c>
      <c r="O42" t="s">
        <v>230</v>
      </c>
      <c r="P42" s="17">
        <v>1650000</v>
      </c>
      <c r="AC42" t="s">
        <v>231</v>
      </c>
      <c r="AD42" t="s">
        <v>306</v>
      </c>
      <c r="AF42" s="18">
        <v>0.54714399999999996</v>
      </c>
      <c r="AG42" s="43">
        <v>4</v>
      </c>
      <c r="AH42" s="43" t="s">
        <v>4</v>
      </c>
      <c r="AI42" s="43" t="s">
        <v>5</v>
      </c>
      <c r="AJ42" s="43" t="s">
        <v>6</v>
      </c>
      <c r="AK42" s="17">
        <v>98400</v>
      </c>
      <c r="AL42" s="19">
        <v>43236</v>
      </c>
      <c r="AM42" s="19">
        <v>43249</v>
      </c>
      <c r="AN42" t="s">
        <v>314</v>
      </c>
      <c r="AO42" t="s">
        <v>315</v>
      </c>
      <c r="AQ42" s="17">
        <f>SUMIF(D:D,D42,P:P)-SUMIF(D:D,D42,AK:AK)</f>
        <v>221980</v>
      </c>
      <c r="AR42" t="b">
        <f t="shared" si="1"/>
        <v>0</v>
      </c>
      <c r="AS42" t="b">
        <f t="shared" si="2"/>
        <v>0</v>
      </c>
    </row>
    <row r="43" spans="2:45" x14ac:dyDescent="0.3">
      <c r="B43" s="7">
        <v>11</v>
      </c>
      <c r="C43" t="s">
        <v>311</v>
      </c>
      <c r="D43" t="s">
        <v>312</v>
      </c>
      <c r="AG43" s="43">
        <v>5</v>
      </c>
      <c r="AH43" s="43" t="s">
        <v>4</v>
      </c>
      <c r="AI43" s="43" t="s">
        <v>5</v>
      </c>
      <c r="AJ43" s="43" t="s">
        <v>9</v>
      </c>
      <c r="AK43" s="17">
        <v>32000</v>
      </c>
      <c r="AL43" s="19">
        <v>43236</v>
      </c>
      <c r="AM43" s="19">
        <v>43249</v>
      </c>
      <c r="AN43" t="s">
        <v>314</v>
      </c>
      <c r="AO43" t="s">
        <v>316</v>
      </c>
      <c r="AR43" t="b">
        <f t="shared" si="1"/>
        <v>1</v>
      </c>
      <c r="AS43" t="b">
        <f t="shared" si="2"/>
        <v>1</v>
      </c>
    </row>
    <row r="44" spans="2:45" x14ac:dyDescent="0.3">
      <c r="B44" s="7">
        <v>11</v>
      </c>
      <c r="C44" t="s">
        <v>311</v>
      </c>
      <c r="D44" t="s">
        <v>312</v>
      </c>
      <c r="AG44" s="43">
        <v>67</v>
      </c>
      <c r="AH44" s="43" t="s">
        <v>75</v>
      </c>
      <c r="AI44" s="43" t="s">
        <v>79</v>
      </c>
      <c r="AJ44" s="43" t="s">
        <v>100</v>
      </c>
      <c r="AK44" s="17">
        <v>105600</v>
      </c>
      <c r="AL44" s="19">
        <v>43230</v>
      </c>
      <c r="AM44" s="19">
        <v>43241</v>
      </c>
      <c r="AN44" t="s">
        <v>317</v>
      </c>
      <c r="AO44" t="s">
        <v>318</v>
      </c>
      <c r="AR44" t="b">
        <f t="shared" si="1"/>
        <v>1</v>
      </c>
      <c r="AS44" t="b">
        <f t="shared" si="2"/>
        <v>1</v>
      </c>
    </row>
    <row r="45" spans="2:45" x14ac:dyDescent="0.3">
      <c r="B45" s="7">
        <v>11</v>
      </c>
      <c r="C45" t="s">
        <v>311</v>
      </c>
      <c r="D45" t="s">
        <v>312</v>
      </c>
      <c r="AG45" s="43">
        <v>85</v>
      </c>
      <c r="AH45" s="43" t="s">
        <v>91</v>
      </c>
      <c r="AI45" s="43" t="s">
        <v>96</v>
      </c>
      <c r="AJ45" s="43" t="s">
        <v>100</v>
      </c>
      <c r="AK45" s="17">
        <v>266770</v>
      </c>
      <c r="AL45" s="19">
        <v>43251</v>
      </c>
      <c r="AM45" s="19">
        <v>43270</v>
      </c>
      <c r="AN45" t="s">
        <v>233</v>
      </c>
      <c r="AO45" t="s">
        <v>319</v>
      </c>
      <c r="AR45" t="b">
        <f t="shared" si="1"/>
        <v>1</v>
      </c>
      <c r="AS45" t="b">
        <f t="shared" si="2"/>
        <v>1</v>
      </c>
    </row>
    <row r="46" spans="2:45" x14ac:dyDescent="0.3">
      <c r="B46" s="7">
        <v>11</v>
      </c>
      <c r="C46" t="s">
        <v>311</v>
      </c>
      <c r="D46" t="s">
        <v>312</v>
      </c>
      <c r="AG46" s="43">
        <v>79</v>
      </c>
      <c r="AH46" s="43" t="s">
        <v>91</v>
      </c>
      <c r="AI46" s="43" t="s">
        <v>92</v>
      </c>
      <c r="AJ46" s="43"/>
      <c r="AK46" s="17">
        <v>31000</v>
      </c>
      <c r="AL46" s="19">
        <v>43221</v>
      </c>
      <c r="AM46" s="19">
        <v>43221</v>
      </c>
      <c r="AN46" t="s">
        <v>242</v>
      </c>
      <c r="AO46" t="s">
        <v>257</v>
      </c>
      <c r="AR46" t="b">
        <f t="shared" si="1"/>
        <v>1</v>
      </c>
      <c r="AS46" t="b">
        <f t="shared" si="2"/>
        <v>1</v>
      </c>
    </row>
    <row r="47" spans="2:45" x14ac:dyDescent="0.3">
      <c r="B47" s="7">
        <v>11</v>
      </c>
      <c r="C47" t="s">
        <v>311</v>
      </c>
      <c r="D47" t="s">
        <v>312</v>
      </c>
      <c r="AG47" s="43">
        <v>85</v>
      </c>
      <c r="AH47" s="43" t="s">
        <v>91</v>
      </c>
      <c r="AI47" s="43" t="s">
        <v>96</v>
      </c>
      <c r="AJ47" s="43" t="s">
        <v>100</v>
      </c>
      <c r="AK47" s="17">
        <v>850000</v>
      </c>
      <c r="AL47" s="19">
        <v>43221</v>
      </c>
      <c r="AM47" s="19">
        <v>43281</v>
      </c>
      <c r="AN47" t="s">
        <v>320</v>
      </c>
      <c r="AO47" t="s">
        <v>321</v>
      </c>
      <c r="AR47" t="b">
        <f t="shared" si="1"/>
        <v>1</v>
      </c>
      <c r="AS47" t="b">
        <f t="shared" si="2"/>
        <v>1</v>
      </c>
    </row>
    <row r="48" spans="2:45" x14ac:dyDescent="0.3">
      <c r="B48" s="7">
        <v>11</v>
      </c>
      <c r="C48" t="s">
        <v>311</v>
      </c>
      <c r="D48" t="s">
        <v>312</v>
      </c>
      <c r="AG48" s="43">
        <v>85</v>
      </c>
      <c r="AH48" s="43" t="s">
        <v>91</v>
      </c>
      <c r="AI48" s="43" t="s">
        <v>96</v>
      </c>
      <c r="AJ48" s="43" t="s">
        <v>100</v>
      </c>
      <c r="AK48" s="17">
        <v>30000</v>
      </c>
      <c r="AL48" s="19">
        <v>43221</v>
      </c>
      <c r="AM48" s="19">
        <v>43281</v>
      </c>
      <c r="AN48" t="s">
        <v>320</v>
      </c>
      <c r="AO48" t="s">
        <v>322</v>
      </c>
      <c r="AR48" t="b">
        <f t="shared" si="1"/>
        <v>1</v>
      </c>
      <c r="AS48" t="b">
        <f t="shared" si="2"/>
        <v>1</v>
      </c>
    </row>
    <row r="49" spans="2:45" x14ac:dyDescent="0.3">
      <c r="B49" s="7">
        <v>11</v>
      </c>
      <c r="C49" t="s">
        <v>311</v>
      </c>
      <c r="D49" t="s">
        <v>312</v>
      </c>
      <c r="AG49" s="43">
        <v>59</v>
      </c>
      <c r="AH49" s="43" t="s">
        <v>57</v>
      </c>
      <c r="AI49" s="43" t="s">
        <v>64</v>
      </c>
      <c r="AJ49" s="43" t="s">
        <v>323</v>
      </c>
      <c r="AK49" s="17">
        <v>14250</v>
      </c>
      <c r="AL49" s="19">
        <v>43221</v>
      </c>
      <c r="AM49" s="19">
        <v>43281</v>
      </c>
      <c r="AN49" t="s">
        <v>324</v>
      </c>
      <c r="AO49" t="s">
        <v>325</v>
      </c>
      <c r="AR49" t="b">
        <f t="shared" si="1"/>
        <v>1</v>
      </c>
      <c r="AS49" t="b">
        <f t="shared" si="2"/>
        <v>1</v>
      </c>
    </row>
    <row r="50" spans="2:45" x14ac:dyDescent="0.3">
      <c r="B50" s="7">
        <v>12</v>
      </c>
      <c r="C50" t="s">
        <v>326</v>
      </c>
      <c r="D50" t="s">
        <v>327</v>
      </c>
      <c r="E50" s="33" t="s">
        <v>328</v>
      </c>
      <c r="M50" s="16">
        <v>0.25</v>
      </c>
      <c r="N50" t="s">
        <v>230</v>
      </c>
      <c r="O50" t="s">
        <v>230</v>
      </c>
      <c r="P50" s="17">
        <v>25000</v>
      </c>
      <c r="AC50" t="s">
        <v>231</v>
      </c>
      <c r="AD50" t="s">
        <v>329</v>
      </c>
      <c r="AF50" s="18">
        <v>0.32998749999999999</v>
      </c>
      <c r="AG50" s="43">
        <v>92</v>
      </c>
      <c r="AH50" s="43" t="s">
        <v>91</v>
      </c>
      <c r="AI50" s="43" t="s">
        <v>248</v>
      </c>
      <c r="AJ50" s="43" t="s">
        <v>100</v>
      </c>
      <c r="AK50" s="17">
        <v>1050</v>
      </c>
      <c r="AL50" s="19">
        <v>43221</v>
      </c>
      <c r="AM50" s="19">
        <v>43281</v>
      </c>
      <c r="AN50" t="s">
        <v>330</v>
      </c>
      <c r="AO50" t="s">
        <v>247</v>
      </c>
      <c r="AQ50" s="17">
        <f>SUMIF(D:D,D50,P:P)-SUMIF(D:D,D50,AK:AK)</f>
        <v>3878.5699999999997</v>
      </c>
      <c r="AR50" t="b">
        <f t="shared" si="1"/>
        <v>0</v>
      </c>
      <c r="AS50" t="b">
        <f t="shared" si="2"/>
        <v>0</v>
      </c>
    </row>
    <row r="51" spans="2:45" x14ac:dyDescent="0.3">
      <c r="B51" s="7">
        <v>12</v>
      </c>
      <c r="C51" t="s">
        <v>326</v>
      </c>
      <c r="D51" t="s">
        <v>327</v>
      </c>
      <c r="AG51" s="43">
        <v>92</v>
      </c>
      <c r="AH51" s="43" t="s">
        <v>91</v>
      </c>
      <c r="AI51" s="43" t="s">
        <v>248</v>
      </c>
      <c r="AJ51" s="43" t="s">
        <v>100</v>
      </c>
      <c r="AK51" s="17">
        <v>8571.43</v>
      </c>
      <c r="AL51" s="19">
        <v>43221</v>
      </c>
      <c r="AM51" s="19">
        <v>43281</v>
      </c>
      <c r="AN51" t="s">
        <v>331</v>
      </c>
      <c r="AO51" t="s">
        <v>247</v>
      </c>
      <c r="AR51" t="b">
        <f t="shared" si="1"/>
        <v>1</v>
      </c>
      <c r="AS51" t="b">
        <f t="shared" si="2"/>
        <v>1</v>
      </c>
    </row>
    <row r="52" spans="2:45" x14ac:dyDescent="0.3">
      <c r="B52" s="7">
        <v>12</v>
      </c>
      <c r="C52" t="s">
        <v>326</v>
      </c>
      <c r="D52" t="s">
        <v>327</v>
      </c>
      <c r="AG52" s="43">
        <v>89</v>
      </c>
      <c r="AH52" s="43" t="s">
        <v>91</v>
      </c>
      <c r="AI52" s="43" t="s">
        <v>241</v>
      </c>
      <c r="AJ52" s="43" t="s">
        <v>100</v>
      </c>
      <c r="AK52" s="17">
        <v>11500</v>
      </c>
      <c r="AL52" s="19">
        <v>43221</v>
      </c>
      <c r="AM52" s="19">
        <v>43281</v>
      </c>
      <c r="AN52" t="s">
        <v>242</v>
      </c>
      <c r="AO52" t="s">
        <v>247</v>
      </c>
      <c r="AR52" t="b">
        <f t="shared" si="1"/>
        <v>1</v>
      </c>
      <c r="AS52" t="b">
        <f t="shared" si="2"/>
        <v>1</v>
      </c>
    </row>
    <row r="53" spans="2:45" x14ac:dyDescent="0.3">
      <c r="B53" s="7">
        <v>13</v>
      </c>
      <c r="C53" t="s">
        <v>332</v>
      </c>
      <c r="D53" t="s">
        <v>333</v>
      </c>
      <c r="E53" s="33" t="s">
        <v>334</v>
      </c>
      <c r="M53" s="16">
        <v>0.25</v>
      </c>
      <c r="N53" t="s">
        <v>229</v>
      </c>
      <c r="O53" t="s">
        <v>230</v>
      </c>
      <c r="P53" s="17">
        <v>12900</v>
      </c>
      <c r="AC53" t="s">
        <v>231</v>
      </c>
      <c r="AD53" t="s">
        <v>306</v>
      </c>
      <c r="AF53" s="18">
        <v>0.30659799999999998</v>
      </c>
      <c r="AG53" s="43">
        <v>67</v>
      </c>
      <c r="AH53" s="43" t="s">
        <v>75</v>
      </c>
      <c r="AI53" s="43" t="s">
        <v>79</v>
      </c>
      <c r="AJ53" s="43" t="s">
        <v>100</v>
      </c>
      <c r="AK53" s="17">
        <v>12000</v>
      </c>
      <c r="AL53" s="19">
        <v>43236</v>
      </c>
      <c r="AM53" s="19">
        <v>43236</v>
      </c>
      <c r="AN53" t="s">
        <v>317</v>
      </c>
      <c r="AO53" t="s">
        <v>247</v>
      </c>
      <c r="AQ53" s="17">
        <f t="shared" ref="AQ53:AQ54" si="4">SUMIF(D:D,D53,P:P)-SUMIF(D:D,D53,AK:AK)</f>
        <v>900</v>
      </c>
      <c r="AR53" t="b">
        <f t="shared" si="1"/>
        <v>0</v>
      </c>
      <c r="AS53" t="b">
        <f t="shared" si="2"/>
        <v>0</v>
      </c>
    </row>
    <row r="54" spans="2:45" x14ac:dyDescent="0.3">
      <c r="B54" s="7">
        <v>14</v>
      </c>
      <c r="C54" t="s">
        <v>226</v>
      </c>
      <c r="D54" t="s">
        <v>335</v>
      </c>
      <c r="E54" s="33" t="s">
        <v>336</v>
      </c>
      <c r="M54" s="16">
        <v>0.26</v>
      </c>
      <c r="N54" t="s">
        <v>229</v>
      </c>
      <c r="O54" t="s">
        <v>230</v>
      </c>
      <c r="P54" s="17">
        <v>1510000</v>
      </c>
      <c r="AC54" t="s">
        <v>231</v>
      </c>
      <c r="AD54" t="s">
        <v>232</v>
      </c>
      <c r="AF54" s="18">
        <v>0.54488163666666667</v>
      </c>
      <c r="AG54" s="43">
        <v>39</v>
      </c>
      <c r="AH54" s="43" t="s">
        <v>22</v>
      </c>
      <c r="AI54" s="43" t="s">
        <v>337</v>
      </c>
      <c r="AJ54" s="43"/>
      <c r="AK54" s="17">
        <v>154500</v>
      </c>
      <c r="AL54" s="19">
        <v>43248</v>
      </c>
      <c r="AM54" s="19">
        <v>43248</v>
      </c>
      <c r="AN54" t="s">
        <v>338</v>
      </c>
      <c r="AO54" t="s">
        <v>339</v>
      </c>
      <c r="AQ54" s="17">
        <f t="shared" si="4"/>
        <v>504329.4</v>
      </c>
      <c r="AR54" t="b">
        <f t="shared" si="1"/>
        <v>0</v>
      </c>
      <c r="AS54" t="b">
        <f t="shared" si="2"/>
        <v>0</v>
      </c>
    </row>
    <row r="55" spans="2:45" x14ac:dyDescent="0.3">
      <c r="B55" s="7">
        <v>14</v>
      </c>
      <c r="C55" t="s">
        <v>226</v>
      </c>
      <c r="D55" t="s">
        <v>335</v>
      </c>
      <c r="AG55" s="43">
        <v>128</v>
      </c>
      <c r="AH55" s="43" t="s">
        <v>139</v>
      </c>
      <c r="AI55" s="43" t="s">
        <v>140</v>
      </c>
      <c r="AJ55" s="43"/>
      <c r="AK55" s="17">
        <v>20793.599999999999</v>
      </c>
      <c r="AL55" s="19">
        <v>43247</v>
      </c>
      <c r="AM55" s="19">
        <v>43248</v>
      </c>
      <c r="AN55" t="s">
        <v>340</v>
      </c>
      <c r="AO55" t="s">
        <v>341</v>
      </c>
      <c r="AR55" t="b">
        <f t="shared" si="1"/>
        <v>1</v>
      </c>
      <c r="AS55" t="b">
        <f t="shared" si="2"/>
        <v>1</v>
      </c>
    </row>
    <row r="56" spans="2:45" x14ac:dyDescent="0.3">
      <c r="B56" s="7">
        <v>14</v>
      </c>
      <c r="C56" t="s">
        <v>226</v>
      </c>
      <c r="D56" t="s">
        <v>335</v>
      </c>
      <c r="AG56" s="43">
        <v>67</v>
      </c>
      <c r="AH56" s="43" t="s">
        <v>75</v>
      </c>
      <c r="AI56" s="43" t="s">
        <v>79</v>
      </c>
      <c r="AJ56" s="43" t="s">
        <v>100</v>
      </c>
      <c r="AK56" s="17">
        <v>106000</v>
      </c>
      <c r="AL56" s="19">
        <v>43221</v>
      </c>
      <c r="AM56" s="19">
        <v>43250</v>
      </c>
      <c r="AN56" t="s">
        <v>342</v>
      </c>
      <c r="AO56" t="s">
        <v>343</v>
      </c>
      <c r="AR56" t="b">
        <f t="shared" si="1"/>
        <v>1</v>
      </c>
      <c r="AS56" t="b">
        <f t="shared" si="2"/>
        <v>1</v>
      </c>
    </row>
    <row r="57" spans="2:45" x14ac:dyDescent="0.3">
      <c r="B57" s="7">
        <v>14</v>
      </c>
      <c r="C57" t="s">
        <v>226</v>
      </c>
      <c r="D57" t="s">
        <v>335</v>
      </c>
      <c r="AG57" s="43">
        <v>67</v>
      </c>
      <c r="AH57" s="43" t="s">
        <v>75</v>
      </c>
      <c r="AI57" s="43" t="s">
        <v>79</v>
      </c>
      <c r="AJ57" s="43" t="s">
        <v>100</v>
      </c>
      <c r="AK57" s="17">
        <v>43248</v>
      </c>
      <c r="AL57" s="19">
        <v>43221</v>
      </c>
      <c r="AM57" s="19">
        <v>43250</v>
      </c>
      <c r="AN57" t="s">
        <v>344</v>
      </c>
      <c r="AO57" t="s">
        <v>345</v>
      </c>
      <c r="AR57" t="b">
        <f t="shared" si="1"/>
        <v>1</v>
      </c>
      <c r="AS57" t="b">
        <f t="shared" si="2"/>
        <v>1</v>
      </c>
    </row>
    <row r="58" spans="2:45" x14ac:dyDescent="0.3">
      <c r="B58" s="7">
        <v>14</v>
      </c>
      <c r="C58" t="s">
        <v>226</v>
      </c>
      <c r="D58" t="s">
        <v>335</v>
      </c>
      <c r="AG58" s="43">
        <v>67</v>
      </c>
      <c r="AH58" s="43" t="s">
        <v>75</v>
      </c>
      <c r="AI58" s="43" t="s">
        <v>79</v>
      </c>
      <c r="AJ58" s="43" t="s">
        <v>100</v>
      </c>
      <c r="AK58" s="17">
        <v>89652</v>
      </c>
      <c r="AL58" s="19">
        <v>43221</v>
      </c>
      <c r="AM58" s="19">
        <v>43250</v>
      </c>
      <c r="AN58" t="s">
        <v>346</v>
      </c>
      <c r="AO58" t="s">
        <v>347</v>
      </c>
      <c r="AR58" t="b">
        <f t="shared" si="1"/>
        <v>1</v>
      </c>
      <c r="AS58" t="b">
        <f t="shared" si="2"/>
        <v>1</v>
      </c>
    </row>
    <row r="59" spans="2:45" x14ac:dyDescent="0.3">
      <c r="B59" s="7">
        <v>14</v>
      </c>
      <c r="C59" t="s">
        <v>226</v>
      </c>
      <c r="D59" t="s">
        <v>335</v>
      </c>
      <c r="AG59" s="43">
        <v>69</v>
      </c>
      <c r="AH59" s="43" t="s">
        <v>75</v>
      </c>
      <c r="AI59" s="43" t="s">
        <v>348</v>
      </c>
      <c r="AJ59" s="43"/>
      <c r="AK59" s="17">
        <v>50000</v>
      </c>
      <c r="AL59" s="19">
        <v>43221</v>
      </c>
      <c r="AM59" s="19">
        <v>43250</v>
      </c>
      <c r="AN59" t="s">
        <v>349</v>
      </c>
      <c r="AO59" t="s">
        <v>257</v>
      </c>
      <c r="AR59" t="b">
        <f t="shared" si="1"/>
        <v>1</v>
      </c>
      <c r="AS59" t="b">
        <f t="shared" si="2"/>
        <v>1</v>
      </c>
    </row>
    <row r="60" spans="2:45" x14ac:dyDescent="0.3">
      <c r="B60" s="7">
        <v>14</v>
      </c>
      <c r="C60" t="s">
        <v>226</v>
      </c>
      <c r="D60" t="s">
        <v>335</v>
      </c>
      <c r="AG60" s="43">
        <v>59</v>
      </c>
      <c r="AH60" s="43" t="s">
        <v>57</v>
      </c>
      <c r="AI60" s="43" t="s">
        <v>64</v>
      </c>
      <c r="AJ60" s="43" t="s">
        <v>323</v>
      </c>
      <c r="AK60" s="17">
        <v>23750</v>
      </c>
      <c r="AL60" s="19">
        <v>43221</v>
      </c>
      <c r="AM60" s="19">
        <v>43250</v>
      </c>
      <c r="AN60" t="s">
        <v>324</v>
      </c>
      <c r="AO60" t="s">
        <v>257</v>
      </c>
      <c r="AR60" t="b">
        <f t="shared" si="1"/>
        <v>1</v>
      </c>
      <c r="AS60" t="b">
        <f t="shared" si="2"/>
        <v>1</v>
      </c>
    </row>
    <row r="61" spans="2:45" x14ac:dyDescent="0.3">
      <c r="B61" s="7">
        <v>14</v>
      </c>
      <c r="C61" t="s">
        <v>226</v>
      </c>
      <c r="D61" t="s">
        <v>335</v>
      </c>
      <c r="AG61" s="43">
        <v>129</v>
      </c>
      <c r="AH61" s="43" t="s">
        <v>139</v>
      </c>
      <c r="AI61" s="43" t="s">
        <v>141</v>
      </c>
      <c r="AJ61" s="43"/>
      <c r="AK61" s="17">
        <v>64677</v>
      </c>
      <c r="AL61" s="19">
        <v>43221</v>
      </c>
      <c r="AM61" s="19">
        <v>43250</v>
      </c>
      <c r="AN61" t="s">
        <v>350</v>
      </c>
      <c r="AO61" t="s">
        <v>351</v>
      </c>
      <c r="AR61" t="b">
        <f t="shared" si="1"/>
        <v>1</v>
      </c>
      <c r="AS61" t="b">
        <f t="shared" si="2"/>
        <v>1</v>
      </c>
    </row>
    <row r="62" spans="2:45" x14ac:dyDescent="0.3">
      <c r="B62" s="7">
        <v>14</v>
      </c>
      <c r="C62" t="s">
        <v>226</v>
      </c>
      <c r="D62" t="s">
        <v>335</v>
      </c>
      <c r="AG62" s="43">
        <v>67</v>
      </c>
      <c r="AH62" s="43" t="s">
        <v>75</v>
      </c>
      <c r="AI62" s="43" t="s">
        <v>79</v>
      </c>
      <c r="AJ62" s="43" t="s">
        <v>100</v>
      </c>
      <c r="AK62" s="17">
        <f>278300-AK63</f>
        <v>266800</v>
      </c>
      <c r="AL62" s="19">
        <v>43221</v>
      </c>
      <c r="AM62" s="19">
        <v>43281</v>
      </c>
      <c r="AN62" t="s">
        <v>350</v>
      </c>
      <c r="AO62" t="s">
        <v>352</v>
      </c>
      <c r="AR62" t="b">
        <f t="shared" si="1"/>
        <v>1</v>
      </c>
      <c r="AS62" t="b">
        <f t="shared" si="2"/>
        <v>1</v>
      </c>
    </row>
    <row r="63" spans="2:45" x14ac:dyDescent="0.3">
      <c r="B63" s="7">
        <v>14</v>
      </c>
      <c r="C63" t="s">
        <v>226</v>
      </c>
      <c r="D63" t="s">
        <v>335</v>
      </c>
      <c r="AG63" s="43">
        <v>136</v>
      </c>
      <c r="AH63" s="43" t="s">
        <v>353</v>
      </c>
      <c r="AI63" s="43" t="s">
        <v>354</v>
      </c>
      <c r="AJ63" s="43"/>
      <c r="AK63" s="17">
        <v>11500</v>
      </c>
      <c r="AL63" s="19">
        <v>43221</v>
      </c>
      <c r="AM63" s="19">
        <v>43281</v>
      </c>
      <c r="AN63" t="s">
        <v>350</v>
      </c>
      <c r="AO63" t="s">
        <v>352</v>
      </c>
      <c r="AR63" t="b">
        <f t="shared" si="1"/>
        <v>1</v>
      </c>
      <c r="AS63" t="b">
        <f t="shared" si="2"/>
        <v>1</v>
      </c>
    </row>
    <row r="64" spans="2:45" x14ac:dyDescent="0.3">
      <c r="B64" s="7">
        <v>14</v>
      </c>
      <c r="C64" t="s">
        <v>226</v>
      </c>
      <c r="D64" t="s">
        <v>335</v>
      </c>
      <c r="AG64" s="43">
        <v>54</v>
      </c>
      <c r="AH64" s="43" t="s">
        <v>57</v>
      </c>
      <c r="AI64" s="43" t="s">
        <v>58</v>
      </c>
      <c r="AJ64" s="43" t="s">
        <v>301</v>
      </c>
      <c r="AK64" s="17">
        <v>4750</v>
      </c>
      <c r="AL64" s="19">
        <v>43221</v>
      </c>
      <c r="AM64" s="19">
        <v>43250</v>
      </c>
      <c r="AN64" t="s">
        <v>242</v>
      </c>
      <c r="AO64" t="s">
        <v>247</v>
      </c>
      <c r="AR64" t="b">
        <f t="shared" si="1"/>
        <v>1</v>
      </c>
      <c r="AS64" t="b">
        <f t="shared" si="2"/>
        <v>1</v>
      </c>
    </row>
    <row r="65" spans="2:45" x14ac:dyDescent="0.3">
      <c r="B65" s="7">
        <v>14</v>
      </c>
      <c r="C65" t="s">
        <v>226</v>
      </c>
      <c r="D65" t="s">
        <v>335</v>
      </c>
      <c r="AG65" s="43">
        <v>135</v>
      </c>
      <c r="AH65" s="43" t="s">
        <v>297</v>
      </c>
      <c r="AI65" s="43" t="s">
        <v>355</v>
      </c>
      <c r="AJ65" s="43"/>
      <c r="AK65" s="17">
        <v>170000</v>
      </c>
      <c r="AL65" s="19">
        <v>43221</v>
      </c>
      <c r="AM65" s="19">
        <v>43250</v>
      </c>
      <c r="AN65" t="s">
        <v>356</v>
      </c>
      <c r="AO65" t="s">
        <v>257</v>
      </c>
      <c r="AR65" t="b">
        <f t="shared" si="1"/>
        <v>1</v>
      </c>
      <c r="AS65" t="b">
        <f t="shared" si="2"/>
        <v>1</v>
      </c>
    </row>
    <row r="66" spans="2:45" x14ac:dyDescent="0.3">
      <c r="B66" s="7">
        <v>15</v>
      </c>
      <c r="C66" t="s">
        <v>332</v>
      </c>
      <c r="D66" t="s">
        <v>357</v>
      </c>
      <c r="E66" s="33" t="s">
        <v>358</v>
      </c>
      <c r="M66" s="16">
        <v>0.25</v>
      </c>
      <c r="N66" t="s">
        <v>229</v>
      </c>
      <c r="O66" t="s">
        <v>230</v>
      </c>
      <c r="P66" s="17">
        <v>66000</v>
      </c>
      <c r="AC66" t="s">
        <v>231</v>
      </c>
      <c r="AD66" t="s">
        <v>306</v>
      </c>
      <c r="AF66" s="18">
        <v>0.32783333333333337</v>
      </c>
      <c r="AG66" s="43">
        <v>85</v>
      </c>
      <c r="AH66" s="43" t="s">
        <v>91</v>
      </c>
      <c r="AI66" s="43" t="s">
        <v>96</v>
      </c>
      <c r="AJ66" s="43" t="s">
        <v>100</v>
      </c>
      <c r="AK66" s="17">
        <v>66000</v>
      </c>
      <c r="AL66" s="19">
        <v>43245</v>
      </c>
      <c r="AM66" s="19">
        <v>43245</v>
      </c>
      <c r="AN66" t="s">
        <v>242</v>
      </c>
      <c r="AO66" t="s">
        <v>359</v>
      </c>
      <c r="AQ66" s="17">
        <f t="shared" ref="AQ66:AQ68" si="5">SUMIF(D:D,D66,P:P)-SUMIF(D:D,D66,AK:AK)</f>
        <v>0</v>
      </c>
      <c r="AR66" t="b">
        <f t="shared" si="1"/>
        <v>0</v>
      </c>
      <c r="AS66" t="b">
        <f t="shared" si="2"/>
        <v>0</v>
      </c>
    </row>
    <row r="67" spans="2:45" x14ac:dyDescent="0.3">
      <c r="B67" s="7">
        <v>16</v>
      </c>
      <c r="C67" t="s">
        <v>326</v>
      </c>
      <c r="D67" t="s">
        <v>360</v>
      </c>
      <c r="E67" s="33" t="s">
        <v>361</v>
      </c>
      <c r="M67" s="16">
        <v>0</v>
      </c>
      <c r="N67" t="s">
        <v>229</v>
      </c>
      <c r="O67" t="s">
        <v>230</v>
      </c>
      <c r="P67" s="17">
        <v>6000</v>
      </c>
      <c r="AC67" t="s">
        <v>231</v>
      </c>
      <c r="AD67" t="s">
        <v>329</v>
      </c>
      <c r="AF67" s="18">
        <v>5.1719999999999967E-2</v>
      </c>
      <c r="AG67" s="43">
        <v>91</v>
      </c>
      <c r="AH67" s="43" t="s">
        <v>91</v>
      </c>
      <c r="AI67" s="43" t="s">
        <v>248</v>
      </c>
      <c r="AJ67" s="43" t="s">
        <v>99</v>
      </c>
      <c r="AK67" s="17">
        <v>5952.38</v>
      </c>
      <c r="AL67" s="19">
        <v>43241</v>
      </c>
      <c r="AM67" s="19">
        <v>43241</v>
      </c>
      <c r="AN67" t="s">
        <v>362</v>
      </c>
      <c r="AO67" t="s">
        <v>247</v>
      </c>
      <c r="AQ67" s="17">
        <f t="shared" si="5"/>
        <v>47.619999999999891</v>
      </c>
      <c r="AR67" t="b">
        <f t="shared" si="1"/>
        <v>0</v>
      </c>
      <c r="AS67" t="b">
        <f t="shared" si="2"/>
        <v>0</v>
      </c>
    </row>
    <row r="68" spans="2:45" x14ac:dyDescent="0.3">
      <c r="B68" s="7">
        <v>17</v>
      </c>
      <c r="C68" t="s">
        <v>363</v>
      </c>
      <c r="D68" t="s">
        <v>364</v>
      </c>
      <c r="E68" s="33" t="s">
        <v>365</v>
      </c>
      <c r="M68" s="16">
        <v>0</v>
      </c>
      <c r="N68" t="s">
        <v>230</v>
      </c>
      <c r="O68" t="s">
        <v>230</v>
      </c>
      <c r="P68" s="17">
        <v>299000</v>
      </c>
      <c r="AC68" t="s">
        <v>231</v>
      </c>
      <c r="AD68" t="s">
        <v>329</v>
      </c>
      <c r="AF68" s="18">
        <v>0.34724109243697482</v>
      </c>
      <c r="AG68" s="43">
        <v>85</v>
      </c>
      <c r="AH68" s="43" t="s">
        <v>91</v>
      </c>
      <c r="AI68" s="43" t="s">
        <v>96</v>
      </c>
      <c r="AJ68" s="43" t="s">
        <v>100</v>
      </c>
      <c r="AK68" s="17">
        <v>67000</v>
      </c>
      <c r="AL68" s="19">
        <v>43229</v>
      </c>
      <c r="AM68" s="19">
        <v>43252</v>
      </c>
      <c r="AN68" t="s">
        <v>237</v>
      </c>
      <c r="AO68" t="s">
        <v>366</v>
      </c>
      <c r="AQ68" s="17">
        <f t="shared" si="5"/>
        <v>24503</v>
      </c>
      <c r="AR68" t="b">
        <f t="shared" si="1"/>
        <v>0</v>
      </c>
      <c r="AS68" t="b">
        <f t="shared" si="2"/>
        <v>0</v>
      </c>
    </row>
    <row r="69" spans="2:45" x14ac:dyDescent="0.3">
      <c r="B69" s="7">
        <v>17</v>
      </c>
      <c r="C69" t="s">
        <v>363</v>
      </c>
      <c r="D69" t="s">
        <v>364</v>
      </c>
      <c r="AG69" s="43">
        <v>67</v>
      </c>
      <c r="AH69" s="43" t="s">
        <v>75</v>
      </c>
      <c r="AI69" s="43" t="s">
        <v>79</v>
      </c>
      <c r="AJ69" s="43" t="s">
        <v>100</v>
      </c>
      <c r="AK69" s="17">
        <v>195500</v>
      </c>
      <c r="AL69" s="19">
        <v>43252</v>
      </c>
      <c r="AM69" s="19">
        <v>43258</v>
      </c>
      <c r="AN69" t="s">
        <v>242</v>
      </c>
      <c r="AO69" t="s">
        <v>257</v>
      </c>
      <c r="AR69" t="b">
        <f t="shared" si="1"/>
        <v>1</v>
      </c>
      <c r="AS69" t="b">
        <f t="shared" si="2"/>
        <v>1</v>
      </c>
    </row>
    <row r="70" spans="2:45" x14ac:dyDescent="0.3">
      <c r="B70" s="7">
        <v>17</v>
      </c>
      <c r="C70" t="s">
        <v>363</v>
      </c>
      <c r="D70" t="s">
        <v>364</v>
      </c>
      <c r="AG70" s="43">
        <v>67</v>
      </c>
      <c r="AH70" s="43" t="s">
        <v>75</v>
      </c>
      <c r="AI70" s="43" t="s">
        <v>79</v>
      </c>
      <c r="AJ70" s="43" t="s">
        <v>100</v>
      </c>
      <c r="AK70" s="17">
        <v>11997</v>
      </c>
      <c r="AL70" s="19">
        <v>43344</v>
      </c>
      <c r="AM70" s="19">
        <v>43373</v>
      </c>
      <c r="AN70" t="s">
        <v>252</v>
      </c>
      <c r="AO70" t="s">
        <v>247</v>
      </c>
      <c r="AR70" t="b">
        <f t="shared" ref="AR70:AR133" si="6">B70=B69</f>
        <v>1</v>
      </c>
      <c r="AS70" t="b">
        <f t="shared" ref="AS70:AS133" si="7">D70=D69</f>
        <v>1</v>
      </c>
    </row>
    <row r="71" spans="2:45" x14ac:dyDescent="0.3">
      <c r="B71" s="7">
        <v>18</v>
      </c>
      <c r="C71" t="s">
        <v>226</v>
      </c>
      <c r="D71" t="s">
        <v>367</v>
      </c>
      <c r="E71" s="33" t="s">
        <v>368</v>
      </c>
      <c r="M71" s="16">
        <v>7.0000000000000007E-2</v>
      </c>
      <c r="N71" t="s">
        <v>229</v>
      </c>
      <c r="O71" t="s">
        <v>230</v>
      </c>
      <c r="P71" s="17">
        <v>10000</v>
      </c>
      <c r="AC71" t="s">
        <v>231</v>
      </c>
      <c r="AD71" t="s">
        <v>232</v>
      </c>
      <c r="AF71" s="18">
        <v>0.14160333333333333</v>
      </c>
      <c r="AG71" s="43">
        <v>92</v>
      </c>
      <c r="AH71" s="43" t="s">
        <v>91</v>
      </c>
      <c r="AI71" s="43" t="s">
        <v>248</v>
      </c>
      <c r="AJ71" s="43" t="s">
        <v>100</v>
      </c>
      <c r="AK71" s="17">
        <v>9700</v>
      </c>
      <c r="AL71" s="19">
        <v>43231</v>
      </c>
      <c r="AM71" s="19">
        <v>43231</v>
      </c>
      <c r="AN71" t="s">
        <v>317</v>
      </c>
      <c r="AO71" t="s">
        <v>369</v>
      </c>
      <c r="AQ71" s="17">
        <f t="shared" ref="AQ71:AQ72" si="8">SUMIF(D:D,D71,P:P)-SUMIF(D:D,D71,AK:AK)</f>
        <v>300</v>
      </c>
      <c r="AR71" t="b">
        <f t="shared" si="6"/>
        <v>0</v>
      </c>
      <c r="AS71" t="b">
        <f t="shared" si="7"/>
        <v>0</v>
      </c>
    </row>
    <row r="72" spans="2:45" x14ac:dyDescent="0.3">
      <c r="B72" s="7">
        <v>19</v>
      </c>
      <c r="C72" t="s">
        <v>226</v>
      </c>
      <c r="D72" t="s">
        <v>370</v>
      </c>
      <c r="E72" s="33" t="s">
        <v>371</v>
      </c>
      <c r="M72" s="16">
        <v>0</v>
      </c>
      <c r="N72" t="s">
        <v>229</v>
      </c>
      <c r="O72" t="s">
        <v>230</v>
      </c>
      <c r="P72" s="17">
        <v>65000</v>
      </c>
      <c r="AC72" t="s">
        <v>231</v>
      </c>
      <c r="AD72" t="s">
        <v>232</v>
      </c>
      <c r="AF72" s="18">
        <v>0.30575000000000002</v>
      </c>
      <c r="AG72" s="43">
        <v>89</v>
      </c>
      <c r="AH72" s="43" t="s">
        <v>91</v>
      </c>
      <c r="AI72" s="43" t="s">
        <v>241</v>
      </c>
      <c r="AJ72" s="43" t="s">
        <v>100</v>
      </c>
      <c r="AK72" s="17">
        <v>30000</v>
      </c>
      <c r="AL72" s="19">
        <v>43249</v>
      </c>
      <c r="AM72" s="19">
        <v>43249</v>
      </c>
      <c r="AN72" t="s">
        <v>295</v>
      </c>
      <c r="AO72" t="s">
        <v>372</v>
      </c>
      <c r="AQ72" s="17">
        <f t="shared" si="8"/>
        <v>15464.449999999997</v>
      </c>
      <c r="AR72" t="b">
        <f t="shared" si="6"/>
        <v>0</v>
      </c>
      <c r="AS72" t="b">
        <f t="shared" si="7"/>
        <v>0</v>
      </c>
    </row>
    <row r="73" spans="2:45" x14ac:dyDescent="0.3">
      <c r="B73" s="7">
        <v>19</v>
      </c>
      <c r="C73" t="s">
        <v>226</v>
      </c>
      <c r="D73" t="s">
        <v>370</v>
      </c>
      <c r="AG73" s="43">
        <v>62</v>
      </c>
      <c r="AH73" s="43" t="s">
        <v>291</v>
      </c>
      <c r="AI73" s="43" t="s">
        <v>292</v>
      </c>
      <c r="AJ73" s="43"/>
      <c r="AK73" s="17">
        <v>19535.55</v>
      </c>
      <c r="AL73" s="19">
        <v>43249</v>
      </c>
      <c r="AM73" s="19">
        <v>43249</v>
      </c>
      <c r="AN73" t="s">
        <v>373</v>
      </c>
      <c r="AO73" t="s">
        <v>302</v>
      </c>
      <c r="AR73" t="b">
        <f t="shared" si="6"/>
        <v>1</v>
      </c>
      <c r="AS73" t="b">
        <f t="shared" si="7"/>
        <v>1</v>
      </c>
    </row>
    <row r="74" spans="2:45" x14ac:dyDescent="0.3">
      <c r="B74" s="7">
        <v>20</v>
      </c>
      <c r="C74" t="s">
        <v>226</v>
      </c>
      <c r="D74" t="s">
        <v>374</v>
      </c>
      <c r="E74" s="33" t="s">
        <v>375</v>
      </c>
      <c r="M74" s="16">
        <v>0.18</v>
      </c>
      <c r="N74" t="s">
        <v>229</v>
      </c>
      <c r="O74" t="s">
        <v>230</v>
      </c>
      <c r="P74" s="17">
        <v>30000</v>
      </c>
      <c r="AC74" t="s">
        <v>231</v>
      </c>
      <c r="AD74" t="s">
        <v>232</v>
      </c>
      <c r="AF74" s="18">
        <v>0.24198</v>
      </c>
      <c r="AG74" s="43">
        <v>85</v>
      </c>
      <c r="AH74" s="43" t="s">
        <v>91</v>
      </c>
      <c r="AI74" s="43" t="s">
        <v>96</v>
      </c>
      <c r="AJ74" s="43" t="s">
        <v>100</v>
      </c>
      <c r="AK74" s="17">
        <v>18186.36</v>
      </c>
      <c r="AL74" s="19">
        <v>43313</v>
      </c>
      <c r="AM74" s="19">
        <v>43343</v>
      </c>
      <c r="AN74" t="s">
        <v>376</v>
      </c>
      <c r="AO74" t="s">
        <v>247</v>
      </c>
      <c r="AQ74" s="17">
        <f t="shared" ref="AQ74:AQ75" si="9">SUMIF(D:D,D74,P:P)-SUMIF(D:D,D74,AK:AK)</f>
        <v>11813.64</v>
      </c>
      <c r="AR74" t="b">
        <f t="shared" si="6"/>
        <v>0</v>
      </c>
      <c r="AS74" t="b">
        <f t="shared" si="7"/>
        <v>0</v>
      </c>
    </row>
    <row r="75" spans="2:45" x14ac:dyDescent="0.3">
      <c r="B75" s="7">
        <v>21</v>
      </c>
      <c r="C75" t="s">
        <v>226</v>
      </c>
      <c r="D75" t="s">
        <v>377</v>
      </c>
      <c r="E75" s="33" t="s">
        <v>378</v>
      </c>
      <c r="M75" s="16">
        <v>0.22</v>
      </c>
      <c r="N75" t="s">
        <v>229</v>
      </c>
      <c r="O75" t="s">
        <v>230</v>
      </c>
      <c r="P75" s="17">
        <v>950000</v>
      </c>
      <c r="AC75" t="s">
        <v>231</v>
      </c>
      <c r="AD75" t="s">
        <v>232</v>
      </c>
      <c r="AF75" s="18">
        <v>0.65322000000000002</v>
      </c>
      <c r="AG75" s="43">
        <v>85</v>
      </c>
      <c r="AH75" s="43" t="s">
        <v>91</v>
      </c>
      <c r="AI75" s="43" t="s">
        <v>96</v>
      </c>
      <c r="AJ75" s="43" t="s">
        <v>100</v>
      </c>
      <c r="AK75" s="17">
        <v>700000</v>
      </c>
      <c r="AL75" s="19">
        <v>43223</v>
      </c>
      <c r="AM75" s="19">
        <v>43232</v>
      </c>
      <c r="AN75" t="s">
        <v>379</v>
      </c>
      <c r="AO75" t="s">
        <v>380</v>
      </c>
      <c r="AQ75" s="17">
        <f t="shared" si="9"/>
        <v>0</v>
      </c>
      <c r="AR75" t="b">
        <f t="shared" si="6"/>
        <v>0</v>
      </c>
      <c r="AS75" t="b">
        <f t="shared" si="7"/>
        <v>0</v>
      </c>
    </row>
    <row r="76" spans="2:45" x14ac:dyDescent="0.3">
      <c r="B76" s="7">
        <v>21</v>
      </c>
      <c r="C76" t="s">
        <v>226</v>
      </c>
      <c r="D76" t="s">
        <v>377</v>
      </c>
      <c r="AG76" s="43">
        <v>30</v>
      </c>
      <c r="AH76" s="43" t="s">
        <v>22</v>
      </c>
      <c r="AI76" s="43" t="s">
        <v>381</v>
      </c>
      <c r="AJ76" s="43"/>
      <c r="AK76" s="17">
        <v>125000</v>
      </c>
      <c r="AL76" s="19">
        <v>43223</v>
      </c>
      <c r="AM76" s="19">
        <v>43232</v>
      </c>
      <c r="AN76" t="s">
        <v>379</v>
      </c>
      <c r="AO76" t="s">
        <v>380</v>
      </c>
      <c r="AR76" t="b">
        <f t="shared" si="6"/>
        <v>1</v>
      </c>
      <c r="AS76" t="b">
        <f t="shared" si="7"/>
        <v>1</v>
      </c>
    </row>
    <row r="77" spans="2:45" x14ac:dyDescent="0.3">
      <c r="B77" s="7">
        <v>21</v>
      </c>
      <c r="C77" t="s">
        <v>226</v>
      </c>
      <c r="D77" t="s">
        <v>377</v>
      </c>
      <c r="AG77" s="43">
        <v>40</v>
      </c>
      <c r="AH77" s="43" t="s">
        <v>22</v>
      </c>
      <c r="AI77" s="43" t="s">
        <v>382</v>
      </c>
      <c r="AJ77" s="43"/>
      <c r="AK77" s="17">
        <v>125000</v>
      </c>
      <c r="AL77" s="19">
        <v>43223</v>
      </c>
      <c r="AM77" s="19">
        <v>43232</v>
      </c>
      <c r="AN77" t="s">
        <v>379</v>
      </c>
      <c r="AO77" t="s">
        <v>380</v>
      </c>
      <c r="AR77" t="b">
        <f t="shared" si="6"/>
        <v>1</v>
      </c>
      <c r="AS77" t="b">
        <f t="shared" si="7"/>
        <v>1</v>
      </c>
    </row>
    <row r="78" spans="2:45" x14ac:dyDescent="0.3">
      <c r="B78" s="7">
        <v>22</v>
      </c>
      <c r="C78" t="s">
        <v>226</v>
      </c>
      <c r="D78" t="s">
        <v>383</v>
      </c>
      <c r="E78" s="33" t="s">
        <v>384</v>
      </c>
      <c r="M78" s="16">
        <v>0.16</v>
      </c>
      <c r="N78" t="s">
        <v>229</v>
      </c>
      <c r="O78" t="s">
        <v>230</v>
      </c>
      <c r="P78" s="17">
        <v>390000</v>
      </c>
      <c r="AC78" t="s">
        <v>231</v>
      </c>
      <c r="AD78" t="s">
        <v>232</v>
      </c>
      <c r="AF78" s="18">
        <v>0.34875999999999996</v>
      </c>
      <c r="AG78" s="43">
        <v>128</v>
      </c>
      <c r="AH78" s="43" t="s">
        <v>139</v>
      </c>
      <c r="AI78" s="43" t="s">
        <v>140</v>
      </c>
      <c r="AJ78" s="43"/>
      <c r="AK78" s="17">
        <v>63000</v>
      </c>
      <c r="AL78" s="19">
        <v>43258</v>
      </c>
      <c r="AM78" s="19">
        <v>43258</v>
      </c>
      <c r="AN78" t="s">
        <v>385</v>
      </c>
      <c r="AO78" t="s">
        <v>266</v>
      </c>
      <c r="AQ78" s="17">
        <f>SUMIF(D:D,D78,P:P)-SUMIF(D:D,D78,AK:AK)</f>
        <v>2400</v>
      </c>
      <c r="AR78" t="b">
        <f t="shared" si="6"/>
        <v>0</v>
      </c>
      <c r="AS78" t="b">
        <f t="shared" si="7"/>
        <v>0</v>
      </c>
    </row>
    <row r="79" spans="2:45" x14ac:dyDescent="0.3">
      <c r="B79" s="7">
        <v>22</v>
      </c>
      <c r="C79" t="s">
        <v>226</v>
      </c>
      <c r="D79" s="8" t="s">
        <v>383</v>
      </c>
      <c r="M79" s="28"/>
      <c r="AG79" s="43">
        <v>128</v>
      </c>
      <c r="AH79" s="43" t="s">
        <v>139</v>
      </c>
      <c r="AI79" s="43" t="s">
        <v>140</v>
      </c>
      <c r="AJ79" s="43"/>
      <c r="AK79" s="17">
        <v>280000</v>
      </c>
      <c r="AL79" s="19">
        <v>43259</v>
      </c>
      <c r="AM79" s="19">
        <v>43259</v>
      </c>
      <c r="AN79" t="s">
        <v>386</v>
      </c>
      <c r="AO79" t="s">
        <v>387</v>
      </c>
      <c r="AR79" t="b">
        <f t="shared" si="6"/>
        <v>1</v>
      </c>
      <c r="AS79" t="b">
        <f t="shared" si="7"/>
        <v>1</v>
      </c>
    </row>
    <row r="80" spans="2:45" x14ac:dyDescent="0.3">
      <c r="B80" s="7">
        <v>22</v>
      </c>
      <c r="C80" t="s">
        <v>226</v>
      </c>
      <c r="D80" s="8" t="s">
        <v>383</v>
      </c>
      <c r="AG80" s="43">
        <v>129</v>
      </c>
      <c r="AH80" s="43" t="s">
        <v>139</v>
      </c>
      <c r="AI80" s="43" t="s">
        <v>141</v>
      </c>
      <c r="AJ80" s="43"/>
      <c r="AK80" s="17">
        <v>19000</v>
      </c>
      <c r="AL80" s="19">
        <v>43259</v>
      </c>
      <c r="AM80" s="19">
        <v>43259</v>
      </c>
      <c r="AN80" t="s">
        <v>386</v>
      </c>
      <c r="AO80" t="s">
        <v>387</v>
      </c>
      <c r="AR80" t="b">
        <f t="shared" si="6"/>
        <v>1</v>
      </c>
      <c r="AS80" t="b">
        <f t="shared" si="7"/>
        <v>1</v>
      </c>
    </row>
    <row r="81" spans="2:45" x14ac:dyDescent="0.3">
      <c r="B81" s="7">
        <v>22</v>
      </c>
      <c r="C81" t="s">
        <v>226</v>
      </c>
      <c r="D81" s="8" t="s">
        <v>383</v>
      </c>
      <c r="AG81" s="43">
        <v>67</v>
      </c>
      <c r="AH81" s="43" t="s">
        <v>75</v>
      </c>
      <c r="AI81" s="43" t="s">
        <v>79</v>
      </c>
      <c r="AJ81" s="43" t="s">
        <v>100</v>
      </c>
      <c r="AK81" s="17">
        <v>15000</v>
      </c>
      <c r="AL81" s="19">
        <v>43278</v>
      </c>
      <c r="AM81" s="19">
        <v>43278</v>
      </c>
      <c r="AN81" t="s">
        <v>270</v>
      </c>
      <c r="AO81" t="s">
        <v>273</v>
      </c>
      <c r="AR81" t="b">
        <f t="shared" si="6"/>
        <v>1</v>
      </c>
      <c r="AS81" t="b">
        <f t="shared" si="7"/>
        <v>1</v>
      </c>
    </row>
    <row r="82" spans="2:45" x14ac:dyDescent="0.3">
      <c r="B82" s="7">
        <v>22</v>
      </c>
      <c r="C82" t="s">
        <v>226</v>
      </c>
      <c r="D82" s="8" t="s">
        <v>383</v>
      </c>
      <c r="AG82" s="43">
        <v>67</v>
      </c>
      <c r="AH82" s="43" t="s">
        <v>75</v>
      </c>
      <c r="AI82" s="43" t="s">
        <v>79</v>
      </c>
      <c r="AJ82" s="43" t="s">
        <v>100</v>
      </c>
      <c r="AK82" s="17">
        <v>10600</v>
      </c>
      <c r="AL82" s="19">
        <v>43278</v>
      </c>
      <c r="AM82" s="19">
        <v>43278</v>
      </c>
      <c r="AN82" t="s">
        <v>388</v>
      </c>
      <c r="AO82" t="s">
        <v>273</v>
      </c>
      <c r="AR82" t="b">
        <f t="shared" si="6"/>
        <v>1</v>
      </c>
      <c r="AS82" t="b">
        <f t="shared" si="7"/>
        <v>1</v>
      </c>
    </row>
    <row r="83" spans="2:45" x14ac:dyDescent="0.3">
      <c r="B83" s="7">
        <v>23</v>
      </c>
      <c r="C83" t="s">
        <v>389</v>
      </c>
      <c r="D83" t="s">
        <v>390</v>
      </c>
      <c r="E83" s="33" t="s">
        <v>391</v>
      </c>
      <c r="M83" s="16">
        <v>0</v>
      </c>
      <c r="N83" t="s">
        <v>230</v>
      </c>
      <c r="O83" t="s">
        <v>230</v>
      </c>
      <c r="P83" s="17">
        <v>10000</v>
      </c>
      <c r="AC83" t="s">
        <v>231</v>
      </c>
      <c r="AD83" t="s">
        <v>329</v>
      </c>
      <c r="AF83" s="18">
        <v>0.29687871999999998</v>
      </c>
      <c r="AG83" s="43">
        <v>82</v>
      </c>
      <c r="AH83" s="43" t="s">
        <v>91</v>
      </c>
      <c r="AI83" s="43" t="s">
        <v>392</v>
      </c>
      <c r="AJ83" s="43" t="s">
        <v>100</v>
      </c>
      <c r="AK83" s="17">
        <v>6900</v>
      </c>
      <c r="AL83" s="19">
        <v>43313</v>
      </c>
      <c r="AM83" s="19">
        <v>43343</v>
      </c>
      <c r="AN83" t="s">
        <v>284</v>
      </c>
      <c r="AO83" t="s">
        <v>247</v>
      </c>
      <c r="AQ83" s="17">
        <f t="shared" ref="AQ83:AQ84" si="10">SUMIF(D:D,D83,P:P)-SUMIF(D:D,D83,AK:AK)</f>
        <v>3100</v>
      </c>
      <c r="AR83" t="b">
        <f t="shared" si="6"/>
        <v>0</v>
      </c>
      <c r="AS83" t="b">
        <f t="shared" si="7"/>
        <v>0</v>
      </c>
    </row>
    <row r="84" spans="2:45" x14ac:dyDescent="0.3">
      <c r="B84" s="7">
        <v>24</v>
      </c>
      <c r="C84" t="s">
        <v>226</v>
      </c>
      <c r="D84" t="s">
        <v>393</v>
      </c>
      <c r="E84" s="33" t="s">
        <v>394</v>
      </c>
      <c r="M84" s="16">
        <v>0.15</v>
      </c>
      <c r="N84" t="s">
        <v>229</v>
      </c>
      <c r="O84" t="s">
        <v>230</v>
      </c>
      <c r="P84" s="17">
        <v>600000</v>
      </c>
      <c r="AC84" t="s">
        <v>231</v>
      </c>
      <c r="AD84" t="s">
        <v>232</v>
      </c>
      <c r="AF84" s="18">
        <v>0.53648333333333342</v>
      </c>
      <c r="AG84" s="43">
        <v>128</v>
      </c>
      <c r="AH84" s="43" t="s">
        <v>139</v>
      </c>
      <c r="AI84" s="43" t="s">
        <v>140</v>
      </c>
      <c r="AJ84" s="43"/>
      <c r="AK84" s="17">
        <v>152064</v>
      </c>
      <c r="AL84" s="19">
        <v>43253</v>
      </c>
      <c r="AM84" s="19">
        <v>43253</v>
      </c>
      <c r="AN84" t="s">
        <v>277</v>
      </c>
      <c r="AO84" t="s">
        <v>395</v>
      </c>
      <c r="AQ84" s="17">
        <f t="shared" si="10"/>
        <v>2936</v>
      </c>
      <c r="AR84" t="b">
        <f t="shared" si="6"/>
        <v>0</v>
      </c>
      <c r="AS84" t="b">
        <f t="shared" si="7"/>
        <v>0</v>
      </c>
    </row>
    <row r="85" spans="2:45" x14ac:dyDescent="0.3">
      <c r="B85" s="7">
        <v>24</v>
      </c>
      <c r="C85" t="s">
        <v>226</v>
      </c>
      <c r="D85" t="s">
        <v>393</v>
      </c>
      <c r="AG85" s="43">
        <v>129</v>
      </c>
      <c r="AH85" s="43" t="s">
        <v>139</v>
      </c>
      <c r="AI85" s="43" t="s">
        <v>141</v>
      </c>
      <c r="AJ85" s="43"/>
      <c r="AK85" s="17">
        <v>440500</v>
      </c>
      <c r="AL85" s="19">
        <v>43253</v>
      </c>
      <c r="AM85" s="19">
        <v>43253</v>
      </c>
      <c r="AN85" t="s">
        <v>350</v>
      </c>
      <c r="AO85" t="s">
        <v>257</v>
      </c>
      <c r="AR85" t="b">
        <f t="shared" si="6"/>
        <v>1</v>
      </c>
      <c r="AS85" t="b">
        <f t="shared" si="7"/>
        <v>1</v>
      </c>
    </row>
    <row r="86" spans="2:45" x14ac:dyDescent="0.3">
      <c r="B86" s="7">
        <v>24</v>
      </c>
      <c r="C86" t="s">
        <v>226</v>
      </c>
      <c r="D86" t="s">
        <v>393</v>
      </c>
      <c r="AG86" s="43">
        <v>130</v>
      </c>
      <c r="AH86" s="43" t="s">
        <v>139</v>
      </c>
      <c r="AI86" s="43" t="s">
        <v>142</v>
      </c>
      <c r="AJ86" s="43"/>
      <c r="AK86" s="17">
        <v>4500</v>
      </c>
      <c r="AL86" s="19">
        <v>43253</v>
      </c>
      <c r="AM86" s="19">
        <v>43253</v>
      </c>
      <c r="AN86" t="s">
        <v>350</v>
      </c>
      <c r="AO86" t="s">
        <v>257</v>
      </c>
      <c r="AR86" t="b">
        <f t="shared" si="6"/>
        <v>1</v>
      </c>
      <c r="AS86" t="b">
        <f t="shared" si="7"/>
        <v>1</v>
      </c>
    </row>
    <row r="87" spans="2:45" x14ac:dyDescent="0.3">
      <c r="B87" s="7">
        <v>25</v>
      </c>
      <c r="C87" t="s">
        <v>332</v>
      </c>
      <c r="D87" t="s">
        <v>396</v>
      </c>
      <c r="E87" s="33" t="s">
        <v>397</v>
      </c>
      <c r="M87" s="16">
        <v>0</v>
      </c>
      <c r="N87" t="s">
        <v>230</v>
      </c>
      <c r="O87" t="s">
        <v>230</v>
      </c>
      <c r="P87" s="17">
        <v>5750.4</v>
      </c>
      <c r="AC87" t="s">
        <v>231</v>
      </c>
      <c r="AD87" t="s">
        <v>306</v>
      </c>
      <c r="AF87" s="18">
        <v>0.29043374906102382</v>
      </c>
      <c r="AG87" s="43">
        <v>54</v>
      </c>
      <c r="AH87" s="43" t="s">
        <v>57</v>
      </c>
      <c r="AI87" s="43" t="s">
        <v>58</v>
      </c>
      <c r="AJ87" s="43" t="s">
        <v>301</v>
      </c>
      <c r="AK87" s="17">
        <v>5625</v>
      </c>
      <c r="AL87" s="19">
        <v>43266</v>
      </c>
      <c r="AM87" s="19">
        <v>43296</v>
      </c>
      <c r="AN87" t="s">
        <v>398</v>
      </c>
      <c r="AO87" t="s">
        <v>273</v>
      </c>
      <c r="AQ87" s="17">
        <f t="shared" ref="AQ87:AQ91" si="11">SUMIF(D:D,D87,P:P)-SUMIF(D:D,D87,AK:AK)</f>
        <v>125.39999999999964</v>
      </c>
      <c r="AR87" t="b">
        <f t="shared" si="6"/>
        <v>0</v>
      </c>
      <c r="AS87" t="b">
        <f t="shared" si="7"/>
        <v>0</v>
      </c>
    </row>
    <row r="88" spans="2:45" x14ac:dyDescent="0.3">
      <c r="B88" s="7">
        <v>26</v>
      </c>
      <c r="C88" t="s">
        <v>226</v>
      </c>
      <c r="D88" t="s">
        <v>399</v>
      </c>
      <c r="E88" s="33" t="s">
        <v>400</v>
      </c>
      <c r="M88" s="16">
        <v>0.21</v>
      </c>
      <c r="N88" t="s">
        <v>229</v>
      </c>
      <c r="O88" t="s">
        <v>230</v>
      </c>
      <c r="P88" s="17">
        <v>450000</v>
      </c>
      <c r="AC88" t="s">
        <v>231</v>
      </c>
      <c r="AD88" t="s">
        <v>232</v>
      </c>
      <c r="AF88" s="18">
        <v>0.4793099999999999</v>
      </c>
      <c r="AG88" s="43">
        <v>67</v>
      </c>
      <c r="AH88" s="43" t="s">
        <v>75</v>
      </c>
      <c r="AI88" s="43" t="s">
        <v>79</v>
      </c>
      <c r="AJ88" s="43" t="s">
        <v>100</v>
      </c>
      <c r="AK88" s="17">
        <v>375000</v>
      </c>
      <c r="AL88" s="19">
        <v>43245</v>
      </c>
      <c r="AM88" s="19">
        <v>43266</v>
      </c>
      <c r="AN88" t="s">
        <v>317</v>
      </c>
      <c r="AO88" t="s">
        <v>401</v>
      </c>
      <c r="AQ88" s="17">
        <f t="shared" si="11"/>
        <v>75000</v>
      </c>
      <c r="AR88" t="b">
        <f t="shared" si="6"/>
        <v>0</v>
      </c>
      <c r="AS88" t="b">
        <f t="shared" si="7"/>
        <v>0</v>
      </c>
    </row>
    <row r="89" spans="2:45" x14ac:dyDescent="0.3">
      <c r="B89" s="7">
        <v>27</v>
      </c>
      <c r="C89" t="s">
        <v>226</v>
      </c>
      <c r="D89" t="s">
        <v>402</v>
      </c>
      <c r="E89" s="33" t="s">
        <v>403</v>
      </c>
      <c r="M89" s="16">
        <v>0.05</v>
      </c>
      <c r="N89" t="s">
        <v>229</v>
      </c>
      <c r="O89" t="s">
        <v>230</v>
      </c>
      <c r="P89" s="17">
        <v>60000</v>
      </c>
      <c r="AC89" t="s">
        <v>231</v>
      </c>
      <c r="AD89" t="s">
        <v>232</v>
      </c>
      <c r="AF89" s="18">
        <v>0.16655000000000006</v>
      </c>
      <c r="AG89" s="43">
        <v>85</v>
      </c>
      <c r="AH89" s="43" t="s">
        <v>91</v>
      </c>
      <c r="AI89" s="43" t="s">
        <v>96</v>
      </c>
      <c r="AJ89" s="43" t="s">
        <v>100</v>
      </c>
      <c r="AK89" s="17">
        <v>60000</v>
      </c>
      <c r="AL89" s="19">
        <v>43221</v>
      </c>
      <c r="AM89" s="19">
        <v>43239</v>
      </c>
      <c r="AN89" t="s">
        <v>237</v>
      </c>
      <c r="AO89" t="s">
        <v>404</v>
      </c>
      <c r="AQ89" s="17">
        <f t="shared" si="11"/>
        <v>0</v>
      </c>
      <c r="AR89" t="b">
        <f t="shared" si="6"/>
        <v>0</v>
      </c>
      <c r="AS89" t="b">
        <f t="shared" si="7"/>
        <v>0</v>
      </c>
    </row>
    <row r="90" spans="2:45" x14ac:dyDescent="0.3">
      <c r="B90" s="7">
        <v>28</v>
      </c>
      <c r="C90" t="s">
        <v>226</v>
      </c>
      <c r="D90" t="s">
        <v>405</v>
      </c>
      <c r="E90" s="33" t="s">
        <v>406</v>
      </c>
      <c r="M90" s="16">
        <v>0.18</v>
      </c>
      <c r="N90" t="s">
        <v>229</v>
      </c>
      <c r="O90" t="s">
        <v>230</v>
      </c>
      <c r="P90" s="17">
        <v>15000</v>
      </c>
      <c r="AC90" t="s">
        <v>231</v>
      </c>
      <c r="AD90" t="s">
        <v>232</v>
      </c>
      <c r="AF90" s="18">
        <v>0.23171684210526314</v>
      </c>
      <c r="AG90" s="43">
        <v>82</v>
      </c>
      <c r="AH90" s="43" t="s">
        <v>91</v>
      </c>
      <c r="AI90" s="43" t="s">
        <v>392</v>
      </c>
      <c r="AJ90" s="43" t="s">
        <v>100</v>
      </c>
      <c r="AK90" s="17">
        <v>11500</v>
      </c>
      <c r="AL90" s="19">
        <v>43313</v>
      </c>
      <c r="AM90" s="19">
        <v>43343</v>
      </c>
      <c r="AN90" t="s">
        <v>284</v>
      </c>
      <c r="AO90" t="s">
        <v>247</v>
      </c>
      <c r="AQ90" s="17">
        <f t="shared" si="11"/>
        <v>3500</v>
      </c>
      <c r="AR90" t="b">
        <f t="shared" si="6"/>
        <v>0</v>
      </c>
      <c r="AS90" t="b">
        <f t="shared" si="7"/>
        <v>0</v>
      </c>
    </row>
    <row r="91" spans="2:45" x14ac:dyDescent="0.3">
      <c r="B91" s="7">
        <v>29</v>
      </c>
      <c r="C91" t="s">
        <v>407</v>
      </c>
      <c r="D91" t="s">
        <v>408</v>
      </c>
      <c r="E91" s="33" t="s">
        <v>409</v>
      </c>
      <c r="M91" s="16">
        <v>0.08</v>
      </c>
      <c r="N91" t="s">
        <v>229</v>
      </c>
      <c r="O91" t="s">
        <v>230</v>
      </c>
      <c r="P91" s="17">
        <v>62250</v>
      </c>
      <c r="AC91" t="s">
        <v>231</v>
      </c>
      <c r="AD91" t="s">
        <v>306</v>
      </c>
      <c r="AF91" s="18">
        <v>0.19539999999999999</v>
      </c>
      <c r="AG91" s="43">
        <v>67</v>
      </c>
      <c r="AH91" s="43" t="s">
        <v>75</v>
      </c>
      <c r="AI91" s="43" t="s">
        <v>79</v>
      </c>
      <c r="AJ91" s="43" t="s">
        <v>100</v>
      </c>
      <c r="AK91" s="17">
        <v>31500</v>
      </c>
      <c r="AL91" s="19">
        <v>43285</v>
      </c>
      <c r="AM91" s="19">
        <v>43285</v>
      </c>
      <c r="AN91" t="s">
        <v>242</v>
      </c>
      <c r="AO91" t="s">
        <v>410</v>
      </c>
      <c r="AQ91" s="17">
        <f t="shared" si="11"/>
        <v>750</v>
      </c>
      <c r="AR91" t="b">
        <f t="shared" si="6"/>
        <v>0</v>
      </c>
      <c r="AS91" t="b">
        <f t="shared" si="7"/>
        <v>0</v>
      </c>
    </row>
    <row r="92" spans="2:45" x14ac:dyDescent="0.3">
      <c r="B92" s="7">
        <v>29</v>
      </c>
      <c r="C92" t="s">
        <v>407</v>
      </c>
      <c r="D92" t="s">
        <v>408</v>
      </c>
      <c r="AG92" s="43">
        <v>67</v>
      </c>
      <c r="AH92" s="43" t="s">
        <v>75</v>
      </c>
      <c r="AI92" s="43" t="s">
        <v>79</v>
      </c>
      <c r="AJ92" s="43" t="s">
        <v>100</v>
      </c>
      <c r="AK92" s="17">
        <v>30000</v>
      </c>
      <c r="AL92" s="19">
        <v>43271</v>
      </c>
      <c r="AM92" s="19">
        <v>43271</v>
      </c>
      <c r="AN92" t="s">
        <v>242</v>
      </c>
      <c r="AO92" t="s">
        <v>410</v>
      </c>
      <c r="AR92" t="b">
        <f t="shared" si="6"/>
        <v>1</v>
      </c>
      <c r="AS92" t="b">
        <f t="shared" si="7"/>
        <v>1</v>
      </c>
    </row>
    <row r="93" spans="2:45" x14ac:dyDescent="0.3">
      <c r="B93" s="7">
        <v>30</v>
      </c>
      <c r="C93" t="s">
        <v>411</v>
      </c>
      <c r="D93" t="s">
        <v>412</v>
      </c>
      <c r="E93" s="33" t="s">
        <v>413</v>
      </c>
      <c r="M93" s="16">
        <v>0</v>
      </c>
      <c r="N93" t="s">
        <v>230</v>
      </c>
      <c r="O93" t="s">
        <v>230</v>
      </c>
      <c r="P93" s="17">
        <v>1200000</v>
      </c>
      <c r="AC93" t="s">
        <v>231</v>
      </c>
      <c r="AD93" t="s">
        <v>329</v>
      </c>
      <c r="AF93" s="18">
        <v>0.34615839939024395</v>
      </c>
      <c r="AG93" s="43">
        <v>85</v>
      </c>
      <c r="AH93" s="43" t="s">
        <v>91</v>
      </c>
      <c r="AI93" s="43" t="s">
        <v>96</v>
      </c>
      <c r="AJ93" s="43" t="s">
        <v>100</v>
      </c>
      <c r="AK93" s="17">
        <v>82000</v>
      </c>
      <c r="AL93" s="19">
        <v>43252</v>
      </c>
      <c r="AM93" s="19">
        <v>43281</v>
      </c>
      <c r="AN93" t="s">
        <v>242</v>
      </c>
      <c r="AO93" t="s">
        <v>414</v>
      </c>
      <c r="AQ93" s="17">
        <f>SUMIF(D:D,D93,P:P)-SUMIF(D:D,D93,AK:AK)</f>
        <v>52111.800000000047</v>
      </c>
      <c r="AR93" t="b">
        <f t="shared" si="6"/>
        <v>0</v>
      </c>
      <c r="AS93" t="b">
        <f t="shared" si="7"/>
        <v>0</v>
      </c>
    </row>
    <row r="94" spans="2:45" x14ac:dyDescent="0.3">
      <c r="B94" s="7">
        <v>30</v>
      </c>
      <c r="C94" t="s">
        <v>411</v>
      </c>
      <c r="D94" t="s">
        <v>412</v>
      </c>
      <c r="AG94" s="43">
        <v>67</v>
      </c>
      <c r="AH94" s="43" t="s">
        <v>75</v>
      </c>
      <c r="AI94" s="43" t="s">
        <v>79</v>
      </c>
      <c r="AJ94" s="43" t="s">
        <v>100</v>
      </c>
      <c r="AK94" s="17">
        <v>76600</v>
      </c>
      <c r="AL94" s="19">
        <v>43252</v>
      </c>
      <c r="AM94" s="19">
        <v>43266</v>
      </c>
      <c r="AN94" t="s">
        <v>317</v>
      </c>
      <c r="AO94" t="s">
        <v>415</v>
      </c>
      <c r="AR94" t="b">
        <f t="shared" si="6"/>
        <v>1</v>
      </c>
      <c r="AS94" t="b">
        <f t="shared" si="7"/>
        <v>1</v>
      </c>
    </row>
    <row r="95" spans="2:45" x14ac:dyDescent="0.3">
      <c r="B95" s="7">
        <v>30</v>
      </c>
      <c r="C95" t="s">
        <v>411</v>
      </c>
      <c r="D95" t="s">
        <v>412</v>
      </c>
      <c r="AG95" s="43">
        <v>19</v>
      </c>
      <c r="AH95" s="43" t="s">
        <v>22</v>
      </c>
      <c r="AI95" s="43" t="s">
        <v>416</v>
      </c>
      <c r="AJ95" s="43"/>
      <c r="AK95" s="17">
        <v>950000</v>
      </c>
      <c r="AL95" s="19">
        <v>43253</v>
      </c>
      <c r="AM95" s="19">
        <v>43253</v>
      </c>
      <c r="AN95" t="s">
        <v>417</v>
      </c>
      <c r="AO95" t="s">
        <v>418</v>
      </c>
      <c r="AR95" t="b">
        <f t="shared" si="6"/>
        <v>1</v>
      </c>
      <c r="AS95" t="b">
        <f t="shared" si="7"/>
        <v>1</v>
      </c>
    </row>
    <row r="96" spans="2:45" x14ac:dyDescent="0.3">
      <c r="B96" s="7">
        <v>30</v>
      </c>
      <c r="C96" t="s">
        <v>411</v>
      </c>
      <c r="D96" t="s">
        <v>412</v>
      </c>
      <c r="AG96" s="43">
        <v>68</v>
      </c>
      <c r="AH96" s="43" t="s">
        <v>75</v>
      </c>
      <c r="AI96" s="43" t="s">
        <v>419</v>
      </c>
      <c r="AJ96" s="43"/>
      <c r="AK96" s="17">
        <v>39288.199999999997</v>
      </c>
      <c r="AL96" s="19">
        <v>43256</v>
      </c>
      <c r="AM96" s="19">
        <v>43256</v>
      </c>
      <c r="AN96" t="s">
        <v>420</v>
      </c>
      <c r="AO96" t="s">
        <v>247</v>
      </c>
      <c r="AR96" t="b">
        <f t="shared" si="6"/>
        <v>1</v>
      </c>
      <c r="AS96" t="b">
        <f t="shared" si="7"/>
        <v>1</v>
      </c>
    </row>
    <row r="97" spans="2:45" x14ac:dyDescent="0.3">
      <c r="B97" s="7">
        <v>31</v>
      </c>
      <c r="C97" t="s">
        <v>421</v>
      </c>
      <c r="D97" t="s">
        <v>422</v>
      </c>
      <c r="E97" s="33" t="s">
        <v>423</v>
      </c>
      <c r="M97" s="16">
        <v>0.16</v>
      </c>
      <c r="N97" t="s">
        <v>229</v>
      </c>
      <c r="O97" t="s">
        <v>230</v>
      </c>
      <c r="P97" s="17">
        <v>3600</v>
      </c>
      <c r="AC97" t="s">
        <v>231</v>
      </c>
      <c r="AD97" t="s">
        <v>329</v>
      </c>
      <c r="AF97" s="18">
        <v>0.19982666666666668</v>
      </c>
      <c r="AG97" s="43">
        <v>91</v>
      </c>
      <c r="AH97" s="43" t="s">
        <v>91</v>
      </c>
      <c r="AI97" s="43" t="s">
        <v>248</v>
      </c>
      <c r="AJ97" s="43" t="s">
        <v>99</v>
      </c>
      <c r="AK97" s="17">
        <v>3550</v>
      </c>
      <c r="AL97" s="19">
        <v>43252</v>
      </c>
      <c r="AM97" s="19">
        <v>43281</v>
      </c>
      <c r="AN97" t="s">
        <v>424</v>
      </c>
      <c r="AO97" t="s">
        <v>247</v>
      </c>
      <c r="AQ97" s="17">
        <f t="shared" ref="AQ97:AQ101" si="12">SUMIF(D:D,D97,P:P)-SUMIF(D:D,D97,AK:AK)</f>
        <v>50</v>
      </c>
      <c r="AR97" t="b">
        <f t="shared" si="6"/>
        <v>0</v>
      </c>
      <c r="AS97" t="b">
        <f t="shared" si="7"/>
        <v>0</v>
      </c>
    </row>
    <row r="98" spans="2:45" x14ac:dyDescent="0.3">
      <c r="B98" s="7">
        <v>32</v>
      </c>
      <c r="C98" t="s">
        <v>326</v>
      </c>
      <c r="D98" t="s">
        <v>425</v>
      </c>
      <c r="E98" s="33" t="s">
        <v>426</v>
      </c>
      <c r="M98" s="16">
        <v>0.24</v>
      </c>
      <c r="N98" t="s">
        <v>229</v>
      </c>
      <c r="O98" t="s">
        <v>230</v>
      </c>
      <c r="P98" s="17">
        <v>27000</v>
      </c>
      <c r="AC98" t="s">
        <v>231</v>
      </c>
      <c r="AD98" t="s">
        <v>329</v>
      </c>
      <c r="AF98" s="18">
        <v>0.32186437137330748</v>
      </c>
      <c r="AG98" s="43">
        <v>89</v>
      </c>
      <c r="AH98" s="43" t="s">
        <v>91</v>
      </c>
      <c r="AI98" s="43" t="s">
        <v>241</v>
      </c>
      <c r="AJ98" s="43" t="s">
        <v>100</v>
      </c>
      <c r="AK98" s="17">
        <v>25300</v>
      </c>
      <c r="AL98" s="19">
        <v>43259</v>
      </c>
      <c r="AM98" s="19">
        <v>43259</v>
      </c>
      <c r="AN98" t="s">
        <v>350</v>
      </c>
      <c r="AO98" t="s">
        <v>427</v>
      </c>
      <c r="AQ98" s="17">
        <f t="shared" si="12"/>
        <v>1700</v>
      </c>
      <c r="AR98" t="b">
        <f t="shared" si="6"/>
        <v>0</v>
      </c>
      <c r="AS98" t="b">
        <f t="shared" si="7"/>
        <v>0</v>
      </c>
    </row>
    <row r="99" spans="2:45" x14ac:dyDescent="0.3">
      <c r="B99" s="7">
        <v>33</v>
      </c>
      <c r="C99" t="s">
        <v>363</v>
      </c>
      <c r="D99" t="s">
        <v>428</v>
      </c>
      <c r="E99" s="33" t="s">
        <v>429</v>
      </c>
      <c r="M99" s="16">
        <v>0.26</v>
      </c>
      <c r="N99" t="s">
        <v>230</v>
      </c>
      <c r="O99" t="s">
        <v>230</v>
      </c>
      <c r="P99" s="17">
        <v>51380</v>
      </c>
      <c r="AC99" t="s">
        <v>231</v>
      </c>
      <c r="AD99" t="s">
        <v>329</v>
      </c>
      <c r="AF99" s="18">
        <v>0.33204677501048219</v>
      </c>
      <c r="AG99" s="43">
        <v>67</v>
      </c>
      <c r="AH99" s="43" t="s">
        <v>75</v>
      </c>
      <c r="AI99" s="43" t="s">
        <v>79</v>
      </c>
      <c r="AJ99" s="43" t="s">
        <v>100</v>
      </c>
      <c r="AK99" s="17">
        <v>47382</v>
      </c>
      <c r="AL99" s="19">
        <v>43253</v>
      </c>
      <c r="AM99" s="19">
        <v>43281</v>
      </c>
      <c r="AN99" t="s">
        <v>242</v>
      </c>
      <c r="AO99" t="s">
        <v>257</v>
      </c>
      <c r="AQ99" s="17">
        <f t="shared" si="12"/>
        <v>3998</v>
      </c>
      <c r="AR99" t="b">
        <f t="shared" si="6"/>
        <v>0</v>
      </c>
      <c r="AS99" t="b">
        <f t="shared" si="7"/>
        <v>0</v>
      </c>
    </row>
    <row r="100" spans="2:45" x14ac:dyDescent="0.3">
      <c r="B100" s="7">
        <v>34</v>
      </c>
      <c r="C100" t="s">
        <v>332</v>
      </c>
      <c r="D100" t="s">
        <v>430</v>
      </c>
      <c r="E100" s="33" t="s">
        <v>431</v>
      </c>
      <c r="M100" s="16">
        <v>7.0000000000000007E-2</v>
      </c>
      <c r="N100" t="s">
        <v>229</v>
      </c>
      <c r="O100" t="s">
        <v>230</v>
      </c>
      <c r="P100" s="17">
        <v>450000</v>
      </c>
      <c r="AC100" t="s">
        <v>231</v>
      </c>
      <c r="AD100" t="s">
        <v>306</v>
      </c>
      <c r="AF100" s="18">
        <v>0.20167000000000004</v>
      </c>
      <c r="AG100" s="43">
        <v>129</v>
      </c>
      <c r="AH100" s="43" t="s">
        <v>139</v>
      </c>
      <c r="AI100" s="43" t="s">
        <v>141</v>
      </c>
      <c r="AJ100" s="43"/>
      <c r="AK100" s="17">
        <v>450000</v>
      </c>
      <c r="AL100" s="19">
        <v>43191</v>
      </c>
      <c r="AM100" s="19">
        <v>43281</v>
      </c>
      <c r="AN100" t="s">
        <v>432</v>
      </c>
      <c r="AO100" t="s">
        <v>257</v>
      </c>
      <c r="AQ100" s="17">
        <f t="shared" si="12"/>
        <v>0</v>
      </c>
      <c r="AR100" t="b">
        <f t="shared" si="6"/>
        <v>0</v>
      </c>
      <c r="AS100" t="b">
        <f t="shared" si="7"/>
        <v>0</v>
      </c>
    </row>
    <row r="101" spans="2:45" x14ac:dyDescent="0.3">
      <c r="B101" s="7">
        <v>35</v>
      </c>
      <c r="C101" t="s">
        <v>226</v>
      </c>
      <c r="D101" t="s">
        <v>433</v>
      </c>
      <c r="E101" s="33" t="s">
        <v>434</v>
      </c>
      <c r="M101" s="16">
        <v>0.18</v>
      </c>
      <c r="N101" t="s">
        <v>229</v>
      </c>
      <c r="O101" t="s">
        <v>230</v>
      </c>
      <c r="P101" s="17">
        <v>350000</v>
      </c>
      <c r="AC101" t="s">
        <v>231</v>
      </c>
      <c r="AD101" t="s">
        <v>232</v>
      </c>
      <c r="AF101" s="18">
        <v>0.24289666666666668</v>
      </c>
      <c r="AG101" s="43">
        <v>67</v>
      </c>
      <c r="AH101" s="43" t="s">
        <v>75</v>
      </c>
      <c r="AI101" s="43" t="s">
        <v>79</v>
      </c>
      <c r="AJ101" s="43" t="s">
        <v>100</v>
      </c>
      <c r="AK101" s="17">
        <v>84500</v>
      </c>
      <c r="AL101" s="19">
        <v>43252</v>
      </c>
      <c r="AM101" s="19">
        <v>43281</v>
      </c>
      <c r="AN101" t="s">
        <v>317</v>
      </c>
      <c r="AO101" t="s">
        <v>435</v>
      </c>
      <c r="AQ101" s="17">
        <f t="shared" si="12"/>
        <v>109872</v>
      </c>
      <c r="AR101" t="b">
        <f t="shared" si="6"/>
        <v>0</v>
      </c>
      <c r="AS101" t="b">
        <f t="shared" si="7"/>
        <v>0</v>
      </c>
    </row>
    <row r="102" spans="2:45" x14ac:dyDescent="0.3">
      <c r="B102" s="7">
        <v>35</v>
      </c>
      <c r="C102" t="s">
        <v>226</v>
      </c>
      <c r="D102" t="s">
        <v>433</v>
      </c>
      <c r="AG102" s="43">
        <v>85</v>
      </c>
      <c r="AH102" s="43" t="s">
        <v>91</v>
      </c>
      <c r="AI102" s="43" t="s">
        <v>96</v>
      </c>
      <c r="AJ102" s="43" t="s">
        <v>100</v>
      </c>
      <c r="AK102" s="17">
        <v>129808</v>
      </c>
      <c r="AL102" s="19">
        <v>43252</v>
      </c>
      <c r="AM102" s="19">
        <v>43281</v>
      </c>
      <c r="AN102" t="s">
        <v>436</v>
      </c>
      <c r="AO102" t="s">
        <v>437</v>
      </c>
      <c r="AR102" t="b">
        <f t="shared" si="6"/>
        <v>1</v>
      </c>
      <c r="AS102" t="b">
        <f t="shared" si="7"/>
        <v>1</v>
      </c>
    </row>
    <row r="103" spans="2:45" x14ac:dyDescent="0.3">
      <c r="B103" s="7">
        <v>35</v>
      </c>
      <c r="C103" t="s">
        <v>226</v>
      </c>
      <c r="D103" t="s">
        <v>433</v>
      </c>
      <c r="AG103" s="43">
        <v>59</v>
      </c>
      <c r="AH103" s="43" t="s">
        <v>57</v>
      </c>
      <c r="AI103" s="43" t="s">
        <v>64</v>
      </c>
      <c r="AJ103" s="43" t="s">
        <v>323</v>
      </c>
      <c r="AK103" s="17">
        <v>25820</v>
      </c>
      <c r="AL103" s="19">
        <v>43252</v>
      </c>
      <c r="AM103" s="19">
        <v>43281</v>
      </c>
      <c r="AN103" t="s">
        <v>438</v>
      </c>
      <c r="AO103" t="s">
        <v>257</v>
      </c>
      <c r="AR103" t="b">
        <f t="shared" si="6"/>
        <v>1</v>
      </c>
      <c r="AS103" t="b">
        <f t="shared" si="7"/>
        <v>1</v>
      </c>
    </row>
    <row r="104" spans="2:45" x14ac:dyDescent="0.3">
      <c r="B104" s="7">
        <v>36</v>
      </c>
      <c r="C104" t="s">
        <v>226</v>
      </c>
      <c r="D104" t="s">
        <v>439</v>
      </c>
      <c r="E104" s="33" t="s">
        <v>440</v>
      </c>
      <c r="M104" s="16">
        <v>0.22</v>
      </c>
      <c r="N104" t="s">
        <v>229</v>
      </c>
      <c r="O104" t="s">
        <v>230</v>
      </c>
      <c r="P104" s="17">
        <v>253000</v>
      </c>
      <c r="AC104" t="s">
        <v>231</v>
      </c>
      <c r="AD104" t="s">
        <v>232</v>
      </c>
      <c r="AF104" s="18">
        <v>0.41803250000000003</v>
      </c>
      <c r="AG104" s="43">
        <v>43</v>
      </c>
      <c r="AH104" s="43" t="s">
        <v>22</v>
      </c>
      <c r="AI104" s="43" t="s">
        <v>441</v>
      </c>
      <c r="AJ104" s="43"/>
      <c r="AK104" s="17">
        <v>253000</v>
      </c>
      <c r="AL104" s="19">
        <v>43259</v>
      </c>
      <c r="AM104" s="19">
        <v>43259</v>
      </c>
      <c r="AN104" t="s">
        <v>242</v>
      </c>
      <c r="AO104" t="s">
        <v>442</v>
      </c>
      <c r="AQ104" s="17">
        <f t="shared" ref="AQ104:AQ105" si="13">SUMIF(D:D,D104,P:P)-SUMIF(D:D,D104,AK:AK)</f>
        <v>0</v>
      </c>
      <c r="AR104" t="b">
        <f t="shared" si="6"/>
        <v>0</v>
      </c>
      <c r="AS104" t="b">
        <f t="shared" si="7"/>
        <v>0</v>
      </c>
    </row>
    <row r="105" spans="2:45" x14ac:dyDescent="0.3">
      <c r="B105" s="7">
        <v>37</v>
      </c>
      <c r="C105" t="s">
        <v>226</v>
      </c>
      <c r="D105" t="s">
        <v>443</v>
      </c>
      <c r="E105" s="33" t="s">
        <v>444</v>
      </c>
      <c r="M105" s="16">
        <v>0</v>
      </c>
      <c r="N105" t="s">
        <v>229</v>
      </c>
      <c r="O105" t="s">
        <v>230</v>
      </c>
      <c r="P105" s="17">
        <v>200966</v>
      </c>
      <c r="AC105" t="s">
        <v>231</v>
      </c>
      <c r="AD105" t="s">
        <v>232</v>
      </c>
      <c r="AF105" s="18">
        <v>0.34732197999999992</v>
      </c>
      <c r="AG105" s="43">
        <v>33</v>
      </c>
      <c r="AH105" s="43" t="s">
        <v>22</v>
      </c>
      <c r="AI105" s="43" t="s">
        <v>445</v>
      </c>
      <c r="AJ105" s="43"/>
      <c r="AK105" s="17">
        <v>34500</v>
      </c>
      <c r="AL105" s="19">
        <v>43240</v>
      </c>
      <c r="AM105" s="19">
        <v>43240</v>
      </c>
      <c r="AN105" t="s">
        <v>242</v>
      </c>
      <c r="AO105" t="s">
        <v>446</v>
      </c>
      <c r="AP105" t="s">
        <v>447</v>
      </c>
      <c r="AQ105" s="17">
        <f t="shared" si="13"/>
        <v>34267.960000000021</v>
      </c>
      <c r="AR105" t="b">
        <f t="shared" si="6"/>
        <v>0</v>
      </c>
      <c r="AS105" t="b">
        <f t="shared" si="7"/>
        <v>0</v>
      </c>
    </row>
    <row r="106" spans="2:45" x14ac:dyDescent="0.3">
      <c r="B106" s="7">
        <v>37</v>
      </c>
      <c r="C106" t="s">
        <v>226</v>
      </c>
      <c r="D106" t="s">
        <v>443</v>
      </c>
      <c r="P106" s="48"/>
      <c r="AC106" t="s">
        <v>231</v>
      </c>
      <c r="AD106" t="s">
        <v>232</v>
      </c>
      <c r="AG106" s="43">
        <v>134</v>
      </c>
      <c r="AH106" s="43" t="s">
        <v>448</v>
      </c>
      <c r="AI106" s="43" t="s">
        <v>145</v>
      </c>
      <c r="AJ106" s="43"/>
      <c r="AK106" s="17">
        <v>15640</v>
      </c>
      <c r="AL106" s="19">
        <v>43240</v>
      </c>
      <c r="AM106" s="19">
        <v>43240</v>
      </c>
      <c r="AN106" t="s">
        <v>242</v>
      </c>
      <c r="AO106" t="s">
        <v>446</v>
      </c>
      <c r="AR106" t="b">
        <f t="shared" si="6"/>
        <v>1</v>
      </c>
      <c r="AS106" t="b">
        <f t="shared" si="7"/>
        <v>1</v>
      </c>
    </row>
    <row r="107" spans="2:45" x14ac:dyDescent="0.3">
      <c r="B107" s="7">
        <v>37</v>
      </c>
      <c r="C107" t="s">
        <v>226</v>
      </c>
      <c r="D107" t="s">
        <v>443</v>
      </c>
      <c r="P107" s="48"/>
      <c r="AC107" t="s">
        <v>231</v>
      </c>
      <c r="AD107" t="s">
        <v>232</v>
      </c>
      <c r="AG107" s="43">
        <v>60</v>
      </c>
      <c r="AH107" s="43" t="s">
        <v>57</v>
      </c>
      <c r="AI107" s="43" t="s">
        <v>64</v>
      </c>
      <c r="AJ107" s="43" t="s">
        <v>449</v>
      </c>
      <c r="AK107" s="17">
        <v>108518.04</v>
      </c>
      <c r="AL107" s="19">
        <v>43240</v>
      </c>
      <c r="AM107" s="19">
        <v>43240</v>
      </c>
      <c r="AN107" t="s">
        <v>242</v>
      </c>
      <c r="AO107" t="s">
        <v>446</v>
      </c>
      <c r="AR107" t="b">
        <f t="shared" si="6"/>
        <v>1</v>
      </c>
      <c r="AS107" t="b">
        <f t="shared" si="7"/>
        <v>1</v>
      </c>
    </row>
    <row r="108" spans="2:45" x14ac:dyDescent="0.3">
      <c r="B108" s="7">
        <v>37</v>
      </c>
      <c r="C108" t="s">
        <v>226</v>
      </c>
      <c r="D108" t="s">
        <v>443</v>
      </c>
      <c r="AG108" s="43">
        <v>88</v>
      </c>
      <c r="AH108" s="43" t="s">
        <v>91</v>
      </c>
      <c r="AI108" s="43" t="s">
        <v>241</v>
      </c>
      <c r="AJ108" s="43" t="s">
        <v>99</v>
      </c>
      <c r="AK108" s="17">
        <v>8040</v>
      </c>
      <c r="AL108" s="19">
        <v>43240</v>
      </c>
      <c r="AM108" s="19">
        <v>43240</v>
      </c>
      <c r="AN108" t="s">
        <v>99</v>
      </c>
      <c r="AO108" t="s">
        <v>257</v>
      </c>
      <c r="AR108" t="b">
        <f t="shared" si="6"/>
        <v>1</v>
      </c>
      <c r="AS108" t="b">
        <f t="shared" si="7"/>
        <v>1</v>
      </c>
    </row>
    <row r="109" spans="2:45" x14ac:dyDescent="0.3">
      <c r="B109" s="7">
        <v>38</v>
      </c>
      <c r="C109" t="s">
        <v>226</v>
      </c>
      <c r="D109" t="s">
        <v>450</v>
      </c>
      <c r="E109" s="33" t="s">
        <v>451</v>
      </c>
      <c r="M109" s="16">
        <v>0.27</v>
      </c>
      <c r="N109" t="s">
        <v>229</v>
      </c>
      <c r="O109" t="s">
        <v>230</v>
      </c>
      <c r="P109" s="17">
        <v>140000</v>
      </c>
      <c r="AC109" t="s">
        <v>231</v>
      </c>
      <c r="AD109" t="s">
        <v>232</v>
      </c>
      <c r="AF109" s="18">
        <v>0.34793666666666667</v>
      </c>
      <c r="AG109" s="43">
        <v>60</v>
      </c>
      <c r="AH109" s="43" t="s">
        <v>57</v>
      </c>
      <c r="AI109" s="43" t="s">
        <v>64</v>
      </c>
      <c r="AJ109" s="43" t="s">
        <v>449</v>
      </c>
      <c r="AK109" s="17">
        <v>84310</v>
      </c>
      <c r="AL109" s="19">
        <v>43252</v>
      </c>
      <c r="AM109" s="19">
        <v>43281</v>
      </c>
      <c r="AN109" t="s">
        <v>452</v>
      </c>
      <c r="AO109" t="s">
        <v>453</v>
      </c>
      <c r="AQ109" s="17">
        <f>SUMIF(D:D,D109,P:P)-SUMIF(D:D,D109,AK:AK)</f>
        <v>42190</v>
      </c>
      <c r="AR109" t="b">
        <f t="shared" si="6"/>
        <v>0</v>
      </c>
      <c r="AS109" t="b">
        <f t="shared" si="7"/>
        <v>0</v>
      </c>
    </row>
    <row r="110" spans="2:45" x14ac:dyDescent="0.3">
      <c r="B110" s="7">
        <v>38</v>
      </c>
      <c r="C110" t="s">
        <v>226</v>
      </c>
      <c r="D110" t="s">
        <v>450</v>
      </c>
      <c r="AG110" s="43">
        <v>85</v>
      </c>
      <c r="AH110" s="43" t="s">
        <v>91</v>
      </c>
      <c r="AI110" s="43" t="s">
        <v>96</v>
      </c>
      <c r="AJ110" s="43" t="s">
        <v>100</v>
      </c>
      <c r="AK110" s="17">
        <v>13500</v>
      </c>
      <c r="AL110" s="19">
        <v>43252</v>
      </c>
      <c r="AM110" s="19">
        <v>43281</v>
      </c>
      <c r="AN110" t="s">
        <v>256</v>
      </c>
      <c r="AO110" t="s">
        <v>247</v>
      </c>
      <c r="AR110" t="b">
        <f t="shared" si="6"/>
        <v>1</v>
      </c>
      <c r="AS110" t="b">
        <f t="shared" si="7"/>
        <v>1</v>
      </c>
    </row>
    <row r="111" spans="2:45" x14ac:dyDescent="0.3">
      <c r="B111" s="7">
        <v>39</v>
      </c>
      <c r="C111" t="s">
        <v>226</v>
      </c>
      <c r="D111" t="s">
        <v>454</v>
      </c>
      <c r="E111" s="33" t="s">
        <v>455</v>
      </c>
      <c r="M111" s="16">
        <v>0.22</v>
      </c>
      <c r="N111" t="s">
        <v>229</v>
      </c>
      <c r="O111" t="s">
        <v>230</v>
      </c>
      <c r="P111" s="17">
        <v>57500</v>
      </c>
      <c r="AC111" t="s">
        <v>231</v>
      </c>
      <c r="AD111" t="s">
        <v>232</v>
      </c>
      <c r="AF111" s="18">
        <v>0.33168666666666669</v>
      </c>
      <c r="AG111" s="43">
        <v>33</v>
      </c>
      <c r="AH111" s="43" t="s">
        <v>22</v>
      </c>
      <c r="AI111" s="43" t="s">
        <v>445</v>
      </c>
      <c r="AJ111" s="43"/>
      <c r="AK111" s="17">
        <v>57500</v>
      </c>
      <c r="AL111" s="19">
        <v>43259</v>
      </c>
      <c r="AM111" s="19">
        <v>43259</v>
      </c>
      <c r="AN111" t="s">
        <v>456</v>
      </c>
      <c r="AO111" t="s">
        <v>457</v>
      </c>
      <c r="AP111" t="s">
        <v>458</v>
      </c>
      <c r="AQ111" s="17">
        <f t="shared" ref="AQ111:AQ114" si="14">SUMIF(D:D,D111,P:P)-SUMIF(D:D,D111,AK:AK)</f>
        <v>0</v>
      </c>
      <c r="AR111" t="b">
        <f t="shared" si="6"/>
        <v>0</v>
      </c>
      <c r="AS111" t="b">
        <f t="shared" si="7"/>
        <v>0</v>
      </c>
    </row>
    <row r="112" spans="2:45" x14ac:dyDescent="0.3">
      <c r="B112" s="7">
        <v>40</v>
      </c>
      <c r="C112" t="s">
        <v>332</v>
      </c>
      <c r="D112" t="s">
        <v>459</v>
      </c>
      <c r="E112" s="33" t="s">
        <v>460</v>
      </c>
      <c r="M112" s="16">
        <v>0.25</v>
      </c>
      <c r="N112" t="s">
        <v>229</v>
      </c>
      <c r="O112" t="s">
        <v>230</v>
      </c>
      <c r="P112" s="17">
        <v>23000</v>
      </c>
      <c r="AC112" t="s">
        <v>231</v>
      </c>
      <c r="AD112" t="s">
        <v>306</v>
      </c>
      <c r="AF112" s="18">
        <v>0.3121603671706264</v>
      </c>
      <c r="AG112" s="43">
        <v>33</v>
      </c>
      <c r="AH112" s="43" t="s">
        <v>22</v>
      </c>
      <c r="AI112" s="43" t="s">
        <v>445</v>
      </c>
      <c r="AJ112" s="43"/>
      <c r="AK112" s="17">
        <v>23000</v>
      </c>
      <c r="AL112" s="19">
        <v>43257</v>
      </c>
      <c r="AM112" s="19">
        <v>43257</v>
      </c>
      <c r="AN112" t="s">
        <v>456</v>
      </c>
      <c r="AO112" t="s">
        <v>461</v>
      </c>
      <c r="AP112" t="s">
        <v>462</v>
      </c>
      <c r="AQ112" s="17">
        <f t="shared" si="14"/>
        <v>0</v>
      </c>
      <c r="AR112" t="b">
        <f t="shared" si="6"/>
        <v>0</v>
      </c>
      <c r="AS112" t="b">
        <f t="shared" si="7"/>
        <v>0</v>
      </c>
    </row>
    <row r="113" spans="2:45" x14ac:dyDescent="0.3">
      <c r="B113" s="7">
        <v>41</v>
      </c>
      <c r="C113" t="s">
        <v>463</v>
      </c>
      <c r="D113" t="s">
        <v>464</v>
      </c>
      <c r="E113" s="33" t="s">
        <v>465</v>
      </c>
      <c r="M113" s="16">
        <v>0.24</v>
      </c>
      <c r="N113" t="s">
        <v>229</v>
      </c>
      <c r="O113" t="s">
        <v>230</v>
      </c>
      <c r="P113" s="17">
        <v>4000</v>
      </c>
      <c r="AC113" t="s">
        <v>231</v>
      </c>
      <c r="AD113" t="s">
        <v>329</v>
      </c>
      <c r="AF113" s="18">
        <v>0.27906222222222227</v>
      </c>
      <c r="AG113" s="43">
        <v>60</v>
      </c>
      <c r="AH113" s="43" t="s">
        <v>57</v>
      </c>
      <c r="AI113" s="43" t="s">
        <v>64</v>
      </c>
      <c r="AJ113" s="43" t="s">
        <v>449</v>
      </c>
      <c r="AK113" s="17">
        <v>2812</v>
      </c>
      <c r="AL113" s="19">
        <v>43252</v>
      </c>
      <c r="AM113" s="19">
        <v>43281</v>
      </c>
      <c r="AN113" t="s">
        <v>466</v>
      </c>
      <c r="AO113" t="s">
        <v>247</v>
      </c>
      <c r="AQ113" s="17">
        <f t="shared" si="14"/>
        <v>1188</v>
      </c>
      <c r="AR113" t="b">
        <f t="shared" si="6"/>
        <v>0</v>
      </c>
      <c r="AS113" t="b">
        <f t="shared" si="7"/>
        <v>0</v>
      </c>
    </row>
    <row r="114" spans="2:45" x14ac:dyDescent="0.3">
      <c r="B114" s="7">
        <v>42</v>
      </c>
      <c r="C114" t="s">
        <v>303</v>
      </c>
      <c r="D114" t="s">
        <v>467</v>
      </c>
      <c r="E114" s="33" t="s">
        <v>468</v>
      </c>
      <c r="M114" s="16">
        <v>0.24</v>
      </c>
      <c r="N114" t="s">
        <v>229</v>
      </c>
      <c r="O114" t="s">
        <v>230</v>
      </c>
      <c r="P114" s="17">
        <v>535000</v>
      </c>
      <c r="AC114" t="s">
        <v>231</v>
      </c>
      <c r="AD114" t="s">
        <v>306</v>
      </c>
      <c r="AF114" s="18">
        <v>0.44797333333333333</v>
      </c>
      <c r="AG114" s="43">
        <v>22</v>
      </c>
      <c r="AH114" s="43" t="s">
        <v>22</v>
      </c>
      <c r="AI114" s="43" t="s">
        <v>469</v>
      </c>
      <c r="AJ114" s="43"/>
      <c r="AK114" s="17">
        <v>450000</v>
      </c>
      <c r="AL114" s="19">
        <v>43282</v>
      </c>
      <c r="AM114" s="19">
        <v>43374</v>
      </c>
      <c r="AN114" t="s">
        <v>470</v>
      </c>
      <c r="AO114" t="s">
        <v>471</v>
      </c>
      <c r="AQ114" s="17">
        <f t="shared" si="14"/>
        <v>0</v>
      </c>
      <c r="AR114" t="b">
        <f t="shared" si="6"/>
        <v>0</v>
      </c>
      <c r="AS114" t="b">
        <f t="shared" si="7"/>
        <v>0</v>
      </c>
    </row>
    <row r="115" spans="2:45" x14ac:dyDescent="0.3">
      <c r="B115" s="7">
        <v>42</v>
      </c>
      <c r="C115" t="s">
        <v>303</v>
      </c>
      <c r="D115" t="s">
        <v>467</v>
      </c>
      <c r="AG115" s="43">
        <v>85</v>
      </c>
      <c r="AH115" s="43" t="s">
        <v>91</v>
      </c>
      <c r="AI115" s="43" t="s">
        <v>96</v>
      </c>
      <c r="AJ115" s="43" t="s">
        <v>100</v>
      </c>
      <c r="AK115" s="17">
        <v>85000</v>
      </c>
      <c r="AL115" s="19">
        <v>43252</v>
      </c>
      <c r="AM115" s="19">
        <v>43312</v>
      </c>
      <c r="AN115" t="s">
        <v>237</v>
      </c>
      <c r="AO115" t="s">
        <v>472</v>
      </c>
      <c r="AR115" t="b">
        <f t="shared" si="6"/>
        <v>1</v>
      </c>
      <c r="AS115" t="b">
        <f t="shared" si="7"/>
        <v>1</v>
      </c>
    </row>
    <row r="116" spans="2:45" x14ac:dyDescent="0.3">
      <c r="B116" s="7">
        <v>43</v>
      </c>
      <c r="C116" t="s">
        <v>226</v>
      </c>
      <c r="D116" t="s">
        <v>473</v>
      </c>
      <c r="E116" s="33" t="s">
        <v>474</v>
      </c>
      <c r="M116" s="16">
        <v>0.22</v>
      </c>
      <c r="N116" t="s">
        <v>229</v>
      </c>
      <c r="O116" t="s">
        <v>230</v>
      </c>
      <c r="P116" s="17">
        <v>150000</v>
      </c>
      <c r="AC116" t="s">
        <v>231</v>
      </c>
      <c r="AD116" t="s">
        <v>232</v>
      </c>
      <c r="AF116" s="18">
        <v>0.27932909090909086</v>
      </c>
      <c r="AG116" s="43">
        <v>60</v>
      </c>
      <c r="AH116" s="43" t="s">
        <v>57</v>
      </c>
      <c r="AI116" s="43" t="s">
        <v>64</v>
      </c>
      <c r="AJ116" s="43" t="s">
        <v>449</v>
      </c>
      <c r="AK116" s="17">
        <v>120000</v>
      </c>
      <c r="AL116" s="19">
        <v>43252</v>
      </c>
      <c r="AM116" s="19">
        <v>43281</v>
      </c>
      <c r="AN116" t="s">
        <v>475</v>
      </c>
      <c r="AO116" t="s">
        <v>247</v>
      </c>
      <c r="AQ116" s="17">
        <f>SUMIF(D:D,D116,P:P)-SUMIF(D:D,D116,AK:AK)</f>
        <v>11002.5</v>
      </c>
      <c r="AR116" t="b">
        <f t="shared" si="6"/>
        <v>0</v>
      </c>
      <c r="AS116" t="b">
        <f t="shared" si="7"/>
        <v>0</v>
      </c>
    </row>
    <row r="117" spans="2:45" x14ac:dyDescent="0.3">
      <c r="B117" s="7">
        <v>43</v>
      </c>
      <c r="C117" t="s">
        <v>226</v>
      </c>
      <c r="D117" t="s">
        <v>473</v>
      </c>
      <c r="AG117" s="43">
        <v>60</v>
      </c>
      <c r="AH117" s="43" t="s">
        <v>57</v>
      </c>
      <c r="AI117" s="43" t="s">
        <v>64</v>
      </c>
      <c r="AJ117" s="43" t="s">
        <v>449</v>
      </c>
      <c r="AK117" s="17">
        <v>18997.5</v>
      </c>
      <c r="AL117" s="19">
        <v>43252</v>
      </c>
      <c r="AM117" s="19">
        <v>43281</v>
      </c>
      <c r="AN117" t="s">
        <v>475</v>
      </c>
      <c r="AO117" t="s">
        <v>247</v>
      </c>
      <c r="AR117" t="b">
        <f t="shared" si="6"/>
        <v>1</v>
      </c>
      <c r="AS117" t="b">
        <f t="shared" si="7"/>
        <v>1</v>
      </c>
    </row>
    <row r="118" spans="2:45" x14ac:dyDescent="0.3">
      <c r="B118" s="7">
        <v>44</v>
      </c>
      <c r="C118" t="s">
        <v>476</v>
      </c>
      <c r="D118" t="s">
        <v>477</v>
      </c>
      <c r="E118" s="33" t="s">
        <v>478</v>
      </c>
      <c r="M118" s="16">
        <v>0</v>
      </c>
      <c r="N118" t="s">
        <v>229</v>
      </c>
      <c r="O118" t="s">
        <v>230</v>
      </c>
      <c r="P118" s="17">
        <v>450000</v>
      </c>
      <c r="AC118" t="s">
        <v>231</v>
      </c>
      <c r="AD118" t="s">
        <v>306</v>
      </c>
      <c r="AF118" s="18">
        <v>0.34773786407766993</v>
      </c>
      <c r="AG118" s="43">
        <v>67</v>
      </c>
      <c r="AH118" s="43" t="s">
        <v>75</v>
      </c>
      <c r="AI118" s="43" t="s">
        <v>79</v>
      </c>
      <c r="AJ118" s="43" t="s">
        <v>100</v>
      </c>
      <c r="AK118" s="17">
        <v>96000</v>
      </c>
      <c r="AL118" s="19">
        <v>43282</v>
      </c>
      <c r="AM118" s="19">
        <v>43282</v>
      </c>
      <c r="AN118" t="s">
        <v>479</v>
      </c>
      <c r="AO118" t="s">
        <v>480</v>
      </c>
      <c r="AQ118" s="17">
        <f>SUMIF(D:D,D118,P:P)-SUMIF(D:D,D118,AK:AK)</f>
        <v>1086.6624999999767</v>
      </c>
      <c r="AR118" t="b">
        <f t="shared" si="6"/>
        <v>0</v>
      </c>
      <c r="AS118" t="b">
        <f t="shared" si="7"/>
        <v>0</v>
      </c>
    </row>
    <row r="119" spans="2:45" x14ac:dyDescent="0.3">
      <c r="B119" s="7">
        <v>44</v>
      </c>
      <c r="C119" t="s">
        <v>476</v>
      </c>
      <c r="D119" t="s">
        <v>477</v>
      </c>
      <c r="AG119" s="43">
        <v>129</v>
      </c>
      <c r="AH119" s="43" t="s">
        <v>139</v>
      </c>
      <c r="AI119" s="43" t="s">
        <v>141</v>
      </c>
      <c r="AJ119" s="43"/>
      <c r="AK119" s="17">
        <v>201750</v>
      </c>
      <c r="AL119" s="19">
        <v>43287</v>
      </c>
      <c r="AM119" s="19">
        <v>43287</v>
      </c>
      <c r="AN119" t="s">
        <v>309</v>
      </c>
      <c r="AO119" t="s">
        <v>481</v>
      </c>
      <c r="AR119" t="b">
        <f t="shared" si="6"/>
        <v>1</v>
      </c>
      <c r="AS119" t="b">
        <f t="shared" si="7"/>
        <v>1</v>
      </c>
    </row>
    <row r="120" spans="2:45" x14ac:dyDescent="0.3">
      <c r="B120" s="7">
        <v>44</v>
      </c>
      <c r="C120" t="s">
        <v>476</v>
      </c>
      <c r="D120" t="s">
        <v>477</v>
      </c>
      <c r="AG120" s="43">
        <v>128</v>
      </c>
      <c r="AH120" s="43" t="s">
        <v>139</v>
      </c>
      <c r="AI120" s="43" t="s">
        <v>140</v>
      </c>
      <c r="AJ120" s="43"/>
      <c r="AK120" s="17">
        <v>60000</v>
      </c>
      <c r="AL120" s="19">
        <v>43287</v>
      </c>
      <c r="AM120" s="19">
        <v>43287</v>
      </c>
      <c r="AN120" t="s">
        <v>309</v>
      </c>
      <c r="AO120" t="s">
        <v>481</v>
      </c>
      <c r="AR120" t="b">
        <f t="shared" si="6"/>
        <v>1</v>
      </c>
      <c r="AS120" t="b">
        <f t="shared" si="7"/>
        <v>1</v>
      </c>
    </row>
    <row r="121" spans="2:45" x14ac:dyDescent="0.3">
      <c r="B121" s="7">
        <v>44</v>
      </c>
      <c r="C121" t="s">
        <v>476</v>
      </c>
      <c r="D121" t="s">
        <v>477</v>
      </c>
      <c r="AG121" s="43">
        <v>67</v>
      </c>
      <c r="AH121" s="43" t="s">
        <v>75</v>
      </c>
      <c r="AI121" s="43" t="s">
        <v>79</v>
      </c>
      <c r="AJ121" s="43" t="s">
        <v>100</v>
      </c>
      <c r="AK121" s="17">
        <v>63250</v>
      </c>
      <c r="AL121" s="19">
        <v>43287</v>
      </c>
      <c r="AM121" s="19">
        <v>43287</v>
      </c>
      <c r="AN121" t="s">
        <v>309</v>
      </c>
      <c r="AO121" t="s">
        <v>481</v>
      </c>
      <c r="AR121" t="b">
        <f t="shared" si="6"/>
        <v>1</v>
      </c>
      <c r="AS121" t="b">
        <f t="shared" si="7"/>
        <v>1</v>
      </c>
    </row>
    <row r="122" spans="2:45" x14ac:dyDescent="0.3">
      <c r="B122" s="7">
        <v>44</v>
      </c>
      <c r="C122" t="s">
        <v>476</v>
      </c>
      <c r="D122" s="8" t="s">
        <v>477</v>
      </c>
      <c r="AG122" s="43">
        <v>67</v>
      </c>
      <c r="AH122" s="43" t="s">
        <v>75</v>
      </c>
      <c r="AI122" s="43" t="s">
        <v>79</v>
      </c>
      <c r="AJ122" s="43" t="s">
        <v>100</v>
      </c>
      <c r="AK122" s="17">
        <v>24380</v>
      </c>
      <c r="AL122" s="19">
        <v>43297</v>
      </c>
      <c r="AM122" s="19">
        <v>43297</v>
      </c>
      <c r="AN122" t="s">
        <v>482</v>
      </c>
      <c r="AO122" t="s">
        <v>483</v>
      </c>
      <c r="AR122" t="b">
        <f t="shared" si="6"/>
        <v>1</v>
      </c>
      <c r="AS122" t="b">
        <f t="shared" si="7"/>
        <v>1</v>
      </c>
    </row>
    <row r="123" spans="2:45" x14ac:dyDescent="0.3">
      <c r="B123" s="7">
        <v>44</v>
      </c>
      <c r="C123" t="s">
        <v>476</v>
      </c>
      <c r="D123" s="8" t="s">
        <v>477</v>
      </c>
      <c r="AG123" s="43">
        <v>59</v>
      </c>
      <c r="AH123" s="43" t="s">
        <v>57</v>
      </c>
      <c r="AI123" s="43" t="s">
        <v>64</v>
      </c>
      <c r="AJ123" s="43" t="s">
        <v>323</v>
      </c>
      <c r="AK123" s="17">
        <v>3533.3375000000001</v>
      </c>
      <c r="AL123" s="19">
        <v>43297</v>
      </c>
      <c r="AM123" s="19">
        <v>43297</v>
      </c>
      <c r="AN123" t="s">
        <v>324</v>
      </c>
      <c r="AO123" t="s">
        <v>273</v>
      </c>
      <c r="AR123" t="b">
        <f t="shared" si="6"/>
        <v>1</v>
      </c>
      <c r="AS123" t="b">
        <f t="shared" si="7"/>
        <v>1</v>
      </c>
    </row>
    <row r="124" spans="2:45" x14ac:dyDescent="0.3">
      <c r="B124" s="7">
        <v>45</v>
      </c>
      <c r="C124" t="s">
        <v>226</v>
      </c>
      <c r="D124" t="s">
        <v>484</v>
      </c>
      <c r="E124" s="33" t="s">
        <v>485</v>
      </c>
      <c r="M124" s="16">
        <v>0.21</v>
      </c>
      <c r="N124" t="s">
        <v>229</v>
      </c>
      <c r="O124" t="s">
        <v>230</v>
      </c>
      <c r="P124" s="17">
        <v>125000</v>
      </c>
      <c r="AC124" t="s">
        <v>231</v>
      </c>
      <c r="AD124" t="s">
        <v>232</v>
      </c>
      <c r="AF124" s="18">
        <v>0.38803222222222228</v>
      </c>
      <c r="AG124" s="43">
        <v>85</v>
      </c>
      <c r="AH124" s="43" t="s">
        <v>91</v>
      </c>
      <c r="AI124" s="43" t="s">
        <v>96</v>
      </c>
      <c r="AJ124" s="43" t="s">
        <v>100</v>
      </c>
      <c r="AK124" s="17">
        <v>125000</v>
      </c>
      <c r="AL124" s="19">
        <v>43252</v>
      </c>
      <c r="AM124" s="19">
        <v>43282</v>
      </c>
      <c r="AN124" t="s">
        <v>237</v>
      </c>
      <c r="AO124" t="s">
        <v>257</v>
      </c>
      <c r="AQ124" s="17">
        <f t="shared" ref="AQ124:AQ126" si="15">SUMIF(D:D,D124,P:P)-SUMIF(D:D,D124,AK:AK)</f>
        <v>0</v>
      </c>
      <c r="AR124" t="b">
        <f t="shared" si="6"/>
        <v>0</v>
      </c>
      <c r="AS124" t="b">
        <f t="shared" si="7"/>
        <v>0</v>
      </c>
    </row>
    <row r="125" spans="2:45" x14ac:dyDescent="0.3">
      <c r="B125" s="7">
        <v>46</v>
      </c>
      <c r="C125" t="s">
        <v>407</v>
      </c>
      <c r="D125" t="s">
        <v>486</v>
      </c>
      <c r="E125" s="33" t="s">
        <v>487</v>
      </c>
      <c r="M125" s="16">
        <v>0.26</v>
      </c>
      <c r="N125" t="s">
        <v>229</v>
      </c>
      <c r="O125" t="s">
        <v>230</v>
      </c>
      <c r="P125" s="17">
        <v>249754</v>
      </c>
      <c r="AC125" t="s">
        <v>231</v>
      </c>
      <c r="AD125" t="s">
        <v>306</v>
      </c>
      <c r="AF125" s="18">
        <v>0.69740820987654328</v>
      </c>
      <c r="AG125" s="43">
        <v>85</v>
      </c>
      <c r="AH125" s="43" t="s">
        <v>91</v>
      </c>
      <c r="AI125" s="43" t="s">
        <v>96</v>
      </c>
      <c r="AJ125" s="43" t="s">
        <v>100</v>
      </c>
      <c r="AK125" s="17">
        <v>246000</v>
      </c>
      <c r="AL125" s="19">
        <v>43273</v>
      </c>
      <c r="AM125" s="19">
        <v>43343</v>
      </c>
      <c r="AN125" t="s">
        <v>242</v>
      </c>
      <c r="AO125" t="s">
        <v>488</v>
      </c>
      <c r="AQ125" s="17">
        <f t="shared" si="15"/>
        <v>3754</v>
      </c>
      <c r="AR125" t="b">
        <f t="shared" si="6"/>
        <v>0</v>
      </c>
      <c r="AS125" t="b">
        <f t="shared" si="7"/>
        <v>0</v>
      </c>
    </row>
    <row r="126" spans="2:45" x14ac:dyDescent="0.3">
      <c r="B126" s="7">
        <v>47</v>
      </c>
      <c r="C126" t="s">
        <v>326</v>
      </c>
      <c r="D126" t="s">
        <v>489</v>
      </c>
      <c r="E126" s="33" t="s">
        <v>490</v>
      </c>
      <c r="M126" s="16">
        <v>0.18</v>
      </c>
      <c r="N126" t="s">
        <v>230</v>
      </c>
      <c r="O126" t="s">
        <v>230</v>
      </c>
      <c r="P126" s="17">
        <v>100000</v>
      </c>
      <c r="AC126" t="s">
        <v>231</v>
      </c>
      <c r="AD126" t="s">
        <v>329</v>
      </c>
      <c r="AF126" s="18">
        <v>0.24462059259259261</v>
      </c>
      <c r="AG126" s="43">
        <v>85</v>
      </c>
      <c r="AH126" s="43" t="s">
        <v>91</v>
      </c>
      <c r="AI126" s="43" t="s">
        <v>96</v>
      </c>
      <c r="AJ126" s="43" t="s">
        <v>100</v>
      </c>
      <c r="AK126" s="17">
        <v>20000</v>
      </c>
      <c r="AL126" s="19">
        <v>43301</v>
      </c>
      <c r="AM126" s="19">
        <v>43301</v>
      </c>
      <c r="AN126" t="s">
        <v>242</v>
      </c>
      <c r="AO126" t="s">
        <v>491</v>
      </c>
      <c r="AQ126" s="17">
        <f t="shared" si="15"/>
        <v>9350</v>
      </c>
      <c r="AR126" t="b">
        <f t="shared" si="6"/>
        <v>0</v>
      </c>
      <c r="AS126" t="b">
        <f t="shared" si="7"/>
        <v>0</v>
      </c>
    </row>
    <row r="127" spans="2:45" x14ac:dyDescent="0.3">
      <c r="B127" s="7">
        <v>47</v>
      </c>
      <c r="C127" t="s">
        <v>326</v>
      </c>
      <c r="D127" t="s">
        <v>489</v>
      </c>
      <c r="AG127" s="43">
        <v>85</v>
      </c>
      <c r="AH127" s="43" t="s">
        <v>91</v>
      </c>
      <c r="AI127" s="43" t="s">
        <v>96</v>
      </c>
      <c r="AJ127" s="43" t="s">
        <v>100</v>
      </c>
      <c r="AK127" s="17">
        <v>70650</v>
      </c>
      <c r="AL127" s="19">
        <v>43336</v>
      </c>
      <c r="AM127" s="19">
        <v>43336</v>
      </c>
      <c r="AN127" t="s">
        <v>237</v>
      </c>
      <c r="AO127" t="s">
        <v>492</v>
      </c>
      <c r="AR127" t="b">
        <f t="shared" si="6"/>
        <v>1</v>
      </c>
      <c r="AS127" t="b">
        <f t="shared" si="7"/>
        <v>1</v>
      </c>
    </row>
    <row r="128" spans="2:45" x14ac:dyDescent="0.3">
      <c r="B128" s="7">
        <v>48</v>
      </c>
      <c r="C128" t="s">
        <v>226</v>
      </c>
      <c r="D128" t="s">
        <v>493</v>
      </c>
      <c r="E128" s="33" t="s">
        <v>494</v>
      </c>
      <c r="M128" s="16">
        <v>0.21</v>
      </c>
      <c r="N128" t="s">
        <v>229</v>
      </c>
      <c r="O128" t="s">
        <v>230</v>
      </c>
      <c r="P128" s="17">
        <v>85000</v>
      </c>
      <c r="AC128" t="s">
        <v>231</v>
      </c>
      <c r="AD128" t="s">
        <v>232</v>
      </c>
      <c r="AF128" s="18">
        <v>0.33090999999999993</v>
      </c>
      <c r="AG128" s="43">
        <v>131</v>
      </c>
      <c r="AH128" s="43" t="s">
        <v>139</v>
      </c>
      <c r="AI128" s="43" t="s">
        <v>143</v>
      </c>
      <c r="AJ128" s="43"/>
      <c r="AK128" s="17">
        <v>38000</v>
      </c>
      <c r="AL128" s="19">
        <v>43281</v>
      </c>
      <c r="AM128" s="19">
        <v>43281</v>
      </c>
      <c r="AN128" t="s">
        <v>495</v>
      </c>
      <c r="AO128" t="s">
        <v>496</v>
      </c>
      <c r="AQ128" s="17">
        <f>SUMIF(D:D,D128,P:P)-SUMIF(D:D,D128,AK:AK)</f>
        <v>9000</v>
      </c>
      <c r="AR128" t="b">
        <f t="shared" si="6"/>
        <v>0</v>
      </c>
      <c r="AS128" t="b">
        <f t="shared" si="7"/>
        <v>0</v>
      </c>
    </row>
    <row r="129" spans="2:45" x14ac:dyDescent="0.3">
      <c r="B129" s="7">
        <v>48</v>
      </c>
      <c r="C129" t="s">
        <v>226</v>
      </c>
      <c r="D129" t="s">
        <v>493</v>
      </c>
      <c r="AG129" s="43">
        <v>131</v>
      </c>
      <c r="AH129" s="43" t="s">
        <v>139</v>
      </c>
      <c r="AI129" s="43" t="s">
        <v>143</v>
      </c>
      <c r="AJ129" s="43"/>
      <c r="AK129" s="17">
        <v>38000</v>
      </c>
      <c r="AL129" s="19">
        <v>43295</v>
      </c>
      <c r="AM129" s="19">
        <v>43295</v>
      </c>
      <c r="AN129" t="s">
        <v>497</v>
      </c>
      <c r="AO129" t="s">
        <v>498</v>
      </c>
      <c r="AR129" t="b">
        <f t="shared" si="6"/>
        <v>1</v>
      </c>
      <c r="AS129" t="b">
        <f t="shared" si="7"/>
        <v>1</v>
      </c>
    </row>
    <row r="130" spans="2:45" x14ac:dyDescent="0.3">
      <c r="B130" s="7">
        <v>49</v>
      </c>
      <c r="C130" t="s">
        <v>226</v>
      </c>
      <c r="D130" t="s">
        <v>499</v>
      </c>
      <c r="E130" s="33" t="s">
        <v>500</v>
      </c>
      <c r="M130" s="16">
        <v>0</v>
      </c>
      <c r="N130" t="s">
        <v>229</v>
      </c>
      <c r="O130" t="s">
        <v>230</v>
      </c>
      <c r="P130" s="17">
        <v>300000</v>
      </c>
      <c r="AC130" t="s">
        <v>231</v>
      </c>
      <c r="AD130" t="s">
        <v>232</v>
      </c>
      <c r="AF130" s="18">
        <v>0.25100000000000006</v>
      </c>
      <c r="AG130" s="43">
        <v>128</v>
      </c>
      <c r="AH130" s="43" t="s">
        <v>139</v>
      </c>
      <c r="AI130" s="43" t="s">
        <v>140</v>
      </c>
      <c r="AJ130" s="43"/>
      <c r="AK130" s="17">
        <v>59360</v>
      </c>
      <c r="AL130" s="19">
        <v>43294</v>
      </c>
      <c r="AM130" s="19">
        <v>43294</v>
      </c>
      <c r="AN130" t="s">
        <v>242</v>
      </c>
      <c r="AO130" t="s">
        <v>501</v>
      </c>
      <c r="AQ130" s="17">
        <f>SUMIF(D:D,D130,P:P)-SUMIF(D:D,D130,AK:AK)</f>
        <v>65580</v>
      </c>
      <c r="AR130" t="b">
        <f t="shared" si="6"/>
        <v>0</v>
      </c>
      <c r="AS130" t="b">
        <f t="shared" si="7"/>
        <v>0</v>
      </c>
    </row>
    <row r="131" spans="2:45" x14ac:dyDescent="0.3">
      <c r="B131" s="7">
        <v>49</v>
      </c>
      <c r="C131" t="s">
        <v>226</v>
      </c>
      <c r="D131" s="8" t="s">
        <v>499</v>
      </c>
      <c r="AG131" s="43">
        <v>130</v>
      </c>
      <c r="AH131" s="43" t="s">
        <v>139</v>
      </c>
      <c r="AI131" s="43" t="s">
        <v>142</v>
      </c>
      <c r="AJ131" s="43"/>
      <c r="AK131" s="17">
        <v>6360</v>
      </c>
      <c r="AL131" s="19">
        <v>43294</v>
      </c>
      <c r="AM131" s="19">
        <v>43294</v>
      </c>
      <c r="AN131" t="s">
        <v>242</v>
      </c>
      <c r="AO131" t="s">
        <v>501</v>
      </c>
      <c r="AR131" t="b">
        <f t="shared" si="6"/>
        <v>1</v>
      </c>
      <c r="AS131" t="b">
        <f t="shared" si="7"/>
        <v>1</v>
      </c>
    </row>
    <row r="132" spans="2:45" x14ac:dyDescent="0.3">
      <c r="B132" s="7">
        <v>49</v>
      </c>
      <c r="C132" t="s">
        <v>226</v>
      </c>
      <c r="D132" s="8" t="s">
        <v>499</v>
      </c>
      <c r="AG132" s="43">
        <v>129</v>
      </c>
      <c r="AH132" s="43" t="s">
        <v>139</v>
      </c>
      <c r="AI132" s="43" t="s">
        <v>141</v>
      </c>
      <c r="AJ132" s="43"/>
      <c r="AK132" s="17">
        <v>168700</v>
      </c>
      <c r="AL132" s="19">
        <v>43294</v>
      </c>
      <c r="AM132" s="19">
        <v>43294</v>
      </c>
      <c r="AN132" t="s">
        <v>242</v>
      </c>
      <c r="AO132" t="s">
        <v>501</v>
      </c>
      <c r="AR132" t="b">
        <f t="shared" si="6"/>
        <v>1</v>
      </c>
      <c r="AS132" t="b">
        <f t="shared" si="7"/>
        <v>1</v>
      </c>
    </row>
    <row r="133" spans="2:45" x14ac:dyDescent="0.3">
      <c r="B133" s="7">
        <v>50</v>
      </c>
      <c r="C133" t="s">
        <v>226</v>
      </c>
      <c r="D133" t="s">
        <v>502</v>
      </c>
      <c r="E133" s="33" t="s">
        <v>503</v>
      </c>
      <c r="M133" s="16">
        <v>0.16</v>
      </c>
      <c r="N133" t="s">
        <v>229</v>
      </c>
      <c r="O133" t="s">
        <v>230</v>
      </c>
      <c r="P133" s="17">
        <v>1300000</v>
      </c>
      <c r="AC133" t="s">
        <v>231</v>
      </c>
      <c r="AD133" t="s">
        <v>232</v>
      </c>
      <c r="AF133" s="18">
        <v>0.37847428571428571</v>
      </c>
      <c r="AG133" s="43">
        <v>44</v>
      </c>
      <c r="AH133" s="43" t="s">
        <v>22</v>
      </c>
      <c r="AI133" s="43" t="s">
        <v>504</v>
      </c>
      <c r="AJ133" s="43"/>
      <c r="AK133" s="17">
        <v>800000</v>
      </c>
      <c r="AL133" s="19">
        <v>43345</v>
      </c>
      <c r="AM133" s="19">
        <v>43345</v>
      </c>
      <c r="AN133" t="s">
        <v>505</v>
      </c>
      <c r="AO133" t="s">
        <v>257</v>
      </c>
      <c r="AQ133" s="17">
        <f>SUMIF(D:D,D133,P:P)-SUMIF(D:D,D133,AK:AK)</f>
        <v>94660.780000000028</v>
      </c>
      <c r="AR133" t="b">
        <f t="shared" si="6"/>
        <v>0</v>
      </c>
      <c r="AS133" t="b">
        <f t="shared" si="7"/>
        <v>0</v>
      </c>
    </row>
    <row r="134" spans="2:45" x14ac:dyDescent="0.3">
      <c r="B134" s="7">
        <v>50</v>
      </c>
      <c r="C134" t="s">
        <v>226</v>
      </c>
      <c r="D134" t="s">
        <v>502</v>
      </c>
      <c r="AG134" s="43">
        <v>128</v>
      </c>
      <c r="AH134" s="43" t="s">
        <v>139</v>
      </c>
      <c r="AI134" s="43" t="s">
        <v>140</v>
      </c>
      <c r="AJ134" s="43"/>
      <c r="AK134" s="17">
        <v>100000</v>
      </c>
      <c r="AL134" s="19">
        <v>43337</v>
      </c>
      <c r="AM134" s="19">
        <v>43337</v>
      </c>
      <c r="AN134" t="s">
        <v>506</v>
      </c>
      <c r="AO134" t="s">
        <v>507</v>
      </c>
      <c r="AR134" t="b">
        <f t="shared" ref="AR134:AR197" si="16">B134=B133</f>
        <v>1</v>
      </c>
      <c r="AS134" t="b">
        <f t="shared" ref="AS134:AS197" si="17">D134=D133</f>
        <v>1</v>
      </c>
    </row>
    <row r="135" spans="2:45" x14ac:dyDescent="0.3">
      <c r="B135" s="7">
        <v>50</v>
      </c>
      <c r="C135" t="s">
        <v>226</v>
      </c>
      <c r="D135" t="s">
        <v>502</v>
      </c>
      <c r="AG135" s="43">
        <v>85</v>
      </c>
      <c r="AH135" s="43" t="s">
        <v>91</v>
      </c>
      <c r="AI135" s="43" t="s">
        <v>96</v>
      </c>
      <c r="AJ135" s="43" t="s">
        <v>100</v>
      </c>
      <c r="AK135" s="17">
        <v>55339.22</v>
      </c>
      <c r="AL135" s="19">
        <v>43327</v>
      </c>
      <c r="AM135" s="19">
        <v>43327</v>
      </c>
      <c r="AN135" t="s">
        <v>256</v>
      </c>
      <c r="AO135" t="s">
        <v>508</v>
      </c>
      <c r="AR135" t="b">
        <f t="shared" si="16"/>
        <v>1</v>
      </c>
      <c r="AS135" t="b">
        <f t="shared" si="17"/>
        <v>1</v>
      </c>
    </row>
    <row r="136" spans="2:45" x14ac:dyDescent="0.3">
      <c r="B136" s="7">
        <v>50</v>
      </c>
      <c r="C136" t="s">
        <v>226</v>
      </c>
      <c r="D136" s="8" t="s">
        <v>502</v>
      </c>
      <c r="AG136" s="43">
        <v>129</v>
      </c>
      <c r="AH136" t="s">
        <v>139</v>
      </c>
      <c r="AI136" t="s">
        <v>141</v>
      </c>
      <c r="AK136" s="17">
        <v>250000</v>
      </c>
      <c r="AL136" s="19">
        <v>43368</v>
      </c>
      <c r="AM136" s="19">
        <v>43368</v>
      </c>
      <c r="AN136" t="s">
        <v>2782</v>
      </c>
      <c r="AO136" t="s">
        <v>257</v>
      </c>
      <c r="AP136" t="s">
        <v>2781</v>
      </c>
      <c r="AQ136" s="17"/>
      <c r="AR136" t="b">
        <f t="shared" si="16"/>
        <v>1</v>
      </c>
      <c r="AS136" t="b">
        <f t="shared" si="17"/>
        <v>1</v>
      </c>
    </row>
    <row r="137" spans="2:45" x14ac:dyDescent="0.3">
      <c r="B137" s="7">
        <v>51</v>
      </c>
      <c r="C137" t="s">
        <v>226</v>
      </c>
      <c r="D137" t="s">
        <v>509</v>
      </c>
      <c r="E137" s="33" t="s">
        <v>510</v>
      </c>
      <c r="M137" s="16">
        <v>0.22</v>
      </c>
      <c r="N137" t="s">
        <v>229</v>
      </c>
      <c r="O137" t="s">
        <v>230</v>
      </c>
      <c r="P137" s="17">
        <v>2000000</v>
      </c>
      <c r="AC137" t="s">
        <v>231</v>
      </c>
      <c r="AD137" t="s">
        <v>232</v>
      </c>
      <c r="AF137" s="18">
        <v>0.3917533333333334</v>
      </c>
      <c r="AG137" s="43">
        <v>23</v>
      </c>
      <c r="AH137" s="43" t="s">
        <v>22</v>
      </c>
      <c r="AI137" s="43" t="s">
        <v>511</v>
      </c>
      <c r="AJ137" s="43"/>
      <c r="AK137" s="17">
        <v>287500</v>
      </c>
      <c r="AL137" s="19">
        <v>43287</v>
      </c>
      <c r="AM137" s="19">
        <v>43287</v>
      </c>
      <c r="AN137" t="s">
        <v>242</v>
      </c>
      <c r="AO137" t="s">
        <v>512</v>
      </c>
      <c r="AQ137" s="17">
        <f>SUMIF(D:D,D137,P:P)-SUMIF(D:D,D137,AK:AK)</f>
        <v>8569.5100000000093</v>
      </c>
      <c r="AR137" t="b">
        <f t="shared" si="16"/>
        <v>0</v>
      </c>
      <c r="AS137" t="b">
        <f t="shared" si="17"/>
        <v>0</v>
      </c>
    </row>
    <row r="138" spans="2:45" x14ac:dyDescent="0.3">
      <c r="B138" s="7">
        <v>51</v>
      </c>
      <c r="C138" t="s">
        <v>226</v>
      </c>
      <c r="D138" t="s">
        <v>509</v>
      </c>
      <c r="AG138" s="43">
        <v>42</v>
      </c>
      <c r="AH138" s="43" t="s">
        <v>22</v>
      </c>
      <c r="AI138" s="43" t="s">
        <v>513</v>
      </c>
      <c r="AJ138" s="43"/>
      <c r="AK138" s="17">
        <v>350000</v>
      </c>
      <c r="AL138" s="19">
        <v>43287</v>
      </c>
      <c r="AM138" s="19">
        <v>43287</v>
      </c>
      <c r="AN138" t="s">
        <v>514</v>
      </c>
      <c r="AO138" t="s">
        <v>515</v>
      </c>
      <c r="AR138" t="b">
        <f t="shared" si="16"/>
        <v>1</v>
      </c>
      <c r="AS138" t="b">
        <f t="shared" si="17"/>
        <v>1</v>
      </c>
    </row>
    <row r="139" spans="2:45" x14ac:dyDescent="0.3">
      <c r="B139" s="7">
        <v>51</v>
      </c>
      <c r="C139" t="s">
        <v>226</v>
      </c>
      <c r="D139" s="8" t="s">
        <v>509</v>
      </c>
      <c r="AG139" s="43">
        <v>67</v>
      </c>
      <c r="AH139" s="43" t="s">
        <v>3331</v>
      </c>
      <c r="AI139" s="43" t="s">
        <v>3332</v>
      </c>
      <c r="AJ139" s="43" t="s">
        <v>3333</v>
      </c>
      <c r="AK139" s="17">
        <v>80000</v>
      </c>
      <c r="AL139" s="19">
        <v>43287</v>
      </c>
      <c r="AM139" s="19">
        <v>43287</v>
      </c>
      <c r="AN139" t="s">
        <v>2764</v>
      </c>
      <c r="AO139" t="s">
        <v>2768</v>
      </c>
      <c r="AP139" t="s">
        <v>2772</v>
      </c>
      <c r="AQ139" s="17"/>
      <c r="AR139" t="b">
        <f t="shared" si="16"/>
        <v>1</v>
      </c>
      <c r="AS139" t="b">
        <f t="shared" si="17"/>
        <v>1</v>
      </c>
    </row>
    <row r="140" spans="2:45" x14ac:dyDescent="0.3">
      <c r="B140" s="7">
        <v>51</v>
      </c>
      <c r="C140" t="s">
        <v>226</v>
      </c>
      <c r="D140" s="8" t="s">
        <v>509</v>
      </c>
      <c r="AG140" s="43">
        <v>67</v>
      </c>
      <c r="AH140" s="43" t="s">
        <v>3331</v>
      </c>
      <c r="AI140" s="43" t="s">
        <v>3332</v>
      </c>
      <c r="AJ140" s="43" t="s">
        <v>3333</v>
      </c>
      <c r="AK140" s="17">
        <v>500000</v>
      </c>
      <c r="AL140" s="19">
        <v>43287</v>
      </c>
      <c r="AM140" s="19">
        <v>43287</v>
      </c>
      <c r="AN140" t="s">
        <v>317</v>
      </c>
      <c r="AO140" t="s">
        <v>2769</v>
      </c>
      <c r="AP140" t="s">
        <v>2773</v>
      </c>
      <c r="AR140" t="b">
        <f t="shared" si="16"/>
        <v>1</v>
      </c>
      <c r="AS140" t="b">
        <f t="shared" si="17"/>
        <v>1</v>
      </c>
    </row>
    <row r="141" spans="2:45" x14ac:dyDescent="0.3">
      <c r="B141" s="7">
        <v>51</v>
      </c>
      <c r="C141" t="s">
        <v>226</v>
      </c>
      <c r="D141" s="8" t="s">
        <v>509</v>
      </c>
      <c r="AG141" s="43">
        <v>202</v>
      </c>
      <c r="AH141" s="43" t="s">
        <v>3334</v>
      </c>
      <c r="AI141" s="43" t="s">
        <v>3335</v>
      </c>
      <c r="AJ141" s="43" t="s">
        <v>3333</v>
      </c>
      <c r="AK141" s="17">
        <v>55000</v>
      </c>
      <c r="AL141" s="19">
        <v>43287</v>
      </c>
      <c r="AM141" s="19">
        <v>43287</v>
      </c>
      <c r="AN141" t="s">
        <v>2765</v>
      </c>
      <c r="AO141" t="s">
        <v>2770</v>
      </c>
      <c r="AP141" t="s">
        <v>2774</v>
      </c>
      <c r="AR141" t="b">
        <f t="shared" si="16"/>
        <v>1</v>
      </c>
      <c r="AS141" t="b">
        <f t="shared" si="17"/>
        <v>1</v>
      </c>
    </row>
    <row r="142" spans="2:45" x14ac:dyDescent="0.3">
      <c r="B142" s="7">
        <v>51</v>
      </c>
      <c r="C142" t="s">
        <v>226</v>
      </c>
      <c r="D142" s="8" t="s">
        <v>509</v>
      </c>
      <c r="AG142" s="43">
        <v>86</v>
      </c>
      <c r="AH142" s="43" t="s">
        <v>3334</v>
      </c>
      <c r="AI142" s="43" t="s">
        <v>3336</v>
      </c>
      <c r="AJ142" s="43" t="s">
        <v>741</v>
      </c>
      <c r="AK142" s="17">
        <v>20195</v>
      </c>
      <c r="AL142" s="19">
        <v>43287</v>
      </c>
      <c r="AM142" s="19">
        <v>43287</v>
      </c>
      <c r="AN142" t="s">
        <v>2766</v>
      </c>
      <c r="AO142" t="s">
        <v>247</v>
      </c>
      <c r="AR142" t="b">
        <f t="shared" si="16"/>
        <v>1</v>
      </c>
      <c r="AS142" t="b">
        <f t="shared" si="17"/>
        <v>1</v>
      </c>
    </row>
    <row r="143" spans="2:45" x14ac:dyDescent="0.3">
      <c r="B143" s="7">
        <v>51</v>
      </c>
      <c r="C143" t="s">
        <v>226</v>
      </c>
      <c r="D143" s="8" t="s">
        <v>509</v>
      </c>
      <c r="AG143" s="43">
        <v>67</v>
      </c>
      <c r="AH143" s="43" t="s">
        <v>3331</v>
      </c>
      <c r="AI143" s="43" t="s">
        <v>3332</v>
      </c>
      <c r="AJ143" s="43" t="s">
        <v>3333</v>
      </c>
      <c r="AK143" s="17">
        <v>450000</v>
      </c>
      <c r="AL143" s="19">
        <v>43287</v>
      </c>
      <c r="AM143" s="19">
        <v>43287</v>
      </c>
      <c r="AN143" t="s">
        <v>317</v>
      </c>
      <c r="AO143" t="s">
        <v>2771</v>
      </c>
      <c r="AP143" t="s">
        <v>2775</v>
      </c>
      <c r="AR143" t="b">
        <f t="shared" si="16"/>
        <v>1</v>
      </c>
      <c r="AS143" t="b">
        <f t="shared" si="17"/>
        <v>1</v>
      </c>
    </row>
    <row r="144" spans="2:45" x14ac:dyDescent="0.3">
      <c r="B144" s="7">
        <v>51</v>
      </c>
      <c r="C144" t="s">
        <v>226</v>
      </c>
      <c r="D144" s="8" t="s">
        <v>509</v>
      </c>
      <c r="AG144" s="43">
        <v>33</v>
      </c>
      <c r="AH144" s="43" t="s">
        <v>3398</v>
      </c>
      <c r="AI144" s="43" t="s">
        <v>281</v>
      </c>
      <c r="AJ144" s="43"/>
      <c r="AK144" s="17">
        <v>235000</v>
      </c>
      <c r="AL144" s="19">
        <v>43287</v>
      </c>
      <c r="AM144" s="19">
        <v>43287</v>
      </c>
      <c r="AN144" t="s">
        <v>2767</v>
      </c>
      <c r="AO144" t="s">
        <v>257</v>
      </c>
      <c r="AP144" t="s">
        <v>2776</v>
      </c>
      <c r="AR144" t="b">
        <f t="shared" si="16"/>
        <v>1</v>
      </c>
      <c r="AS144" t="b">
        <f t="shared" si="17"/>
        <v>1</v>
      </c>
    </row>
    <row r="145" spans="2:45" x14ac:dyDescent="0.3">
      <c r="B145" s="7">
        <v>51</v>
      </c>
      <c r="C145" t="s">
        <v>226</v>
      </c>
      <c r="D145" s="8" t="s">
        <v>509</v>
      </c>
      <c r="AG145" s="43">
        <v>67</v>
      </c>
      <c r="AH145" s="43" t="s">
        <v>3331</v>
      </c>
      <c r="AI145" s="43" t="s">
        <v>3332</v>
      </c>
      <c r="AJ145" s="43" t="s">
        <v>3333</v>
      </c>
      <c r="AK145" s="17">
        <v>9500</v>
      </c>
      <c r="AL145" s="19">
        <v>43287</v>
      </c>
      <c r="AM145" s="19">
        <v>43287</v>
      </c>
      <c r="AN145" t="s">
        <v>317</v>
      </c>
      <c r="AO145" t="s">
        <v>247</v>
      </c>
      <c r="AP145" t="s">
        <v>2777</v>
      </c>
      <c r="AR145" t="b">
        <f t="shared" si="16"/>
        <v>1</v>
      </c>
      <c r="AS145" t="b">
        <f t="shared" si="17"/>
        <v>1</v>
      </c>
    </row>
    <row r="146" spans="2:45" x14ac:dyDescent="0.3">
      <c r="B146" s="7">
        <v>51</v>
      </c>
      <c r="C146" t="s">
        <v>226</v>
      </c>
      <c r="D146" s="8" t="s">
        <v>509</v>
      </c>
      <c r="AG146" s="43">
        <v>59</v>
      </c>
      <c r="AH146" s="43" t="s">
        <v>57</v>
      </c>
      <c r="AI146" s="43" t="s">
        <v>64</v>
      </c>
      <c r="AJ146" s="43" t="s">
        <v>323</v>
      </c>
      <c r="AK146" s="17">
        <v>4235.49</v>
      </c>
      <c r="AL146" s="19">
        <v>43287</v>
      </c>
      <c r="AM146" s="19">
        <v>43287</v>
      </c>
      <c r="AN146" t="s">
        <v>324</v>
      </c>
      <c r="AO146" t="s">
        <v>257</v>
      </c>
      <c r="AP146" t="s">
        <v>323</v>
      </c>
      <c r="AR146" t="b">
        <f t="shared" si="16"/>
        <v>1</v>
      </c>
      <c r="AS146" t="b">
        <f t="shared" si="17"/>
        <v>1</v>
      </c>
    </row>
    <row r="147" spans="2:45" x14ac:dyDescent="0.3">
      <c r="B147" s="7">
        <v>52</v>
      </c>
      <c r="C147" t="s">
        <v>407</v>
      </c>
      <c r="D147" t="s">
        <v>516</v>
      </c>
      <c r="E147" s="33" t="s">
        <v>517</v>
      </c>
      <c r="M147" s="16">
        <v>0.19</v>
      </c>
      <c r="N147" t="s">
        <v>229</v>
      </c>
      <c r="O147" t="s">
        <v>230</v>
      </c>
      <c r="P147" s="17">
        <v>23500</v>
      </c>
      <c r="AC147" t="s">
        <v>231</v>
      </c>
      <c r="AD147" t="s">
        <v>306</v>
      </c>
      <c r="AF147" s="18">
        <v>0.2287604087507196</v>
      </c>
      <c r="AG147" s="43">
        <v>62</v>
      </c>
      <c r="AH147" s="43" t="s">
        <v>518</v>
      </c>
      <c r="AI147" s="43" t="s">
        <v>519</v>
      </c>
      <c r="AJ147" s="43"/>
      <c r="AK147" s="17">
        <v>10000</v>
      </c>
      <c r="AL147" s="19">
        <v>43277</v>
      </c>
      <c r="AM147" s="19">
        <v>43277</v>
      </c>
      <c r="AN147" t="s">
        <v>520</v>
      </c>
      <c r="AO147" t="s">
        <v>521</v>
      </c>
      <c r="AQ147" s="17">
        <f>SUMIF(D:D,D147,P:P)-SUMIF(D:D,D147,AK:AK)</f>
        <v>3500</v>
      </c>
      <c r="AR147" t="b">
        <f t="shared" si="16"/>
        <v>0</v>
      </c>
      <c r="AS147" t="b">
        <f t="shared" si="17"/>
        <v>0</v>
      </c>
    </row>
    <row r="148" spans="2:45" x14ac:dyDescent="0.3">
      <c r="B148" s="7">
        <v>52</v>
      </c>
      <c r="C148" t="s">
        <v>407</v>
      </c>
      <c r="D148" t="s">
        <v>516</v>
      </c>
      <c r="AG148" s="43">
        <v>85</v>
      </c>
      <c r="AH148" s="43" t="s">
        <v>91</v>
      </c>
      <c r="AI148" s="43" t="s">
        <v>96</v>
      </c>
      <c r="AJ148" s="43" t="s">
        <v>100</v>
      </c>
      <c r="AK148" s="17">
        <v>10000</v>
      </c>
      <c r="AL148" s="19">
        <v>43277</v>
      </c>
      <c r="AM148" s="19">
        <v>43277</v>
      </c>
      <c r="AN148" t="s">
        <v>242</v>
      </c>
      <c r="AO148" t="s">
        <v>247</v>
      </c>
      <c r="AR148" t="b">
        <f t="shared" si="16"/>
        <v>1</v>
      </c>
      <c r="AS148" t="b">
        <f t="shared" si="17"/>
        <v>1</v>
      </c>
    </row>
    <row r="149" spans="2:45" x14ac:dyDescent="0.3">
      <c r="B149" s="7">
        <v>53</v>
      </c>
      <c r="C149" t="s">
        <v>332</v>
      </c>
      <c r="D149" t="s">
        <v>522</v>
      </c>
      <c r="E149" s="33" t="s">
        <v>523</v>
      </c>
      <c r="M149" s="16">
        <v>7.0000000000000007E-2</v>
      </c>
      <c r="N149" t="s">
        <v>229</v>
      </c>
      <c r="O149" t="s">
        <v>230</v>
      </c>
      <c r="P149" s="17">
        <v>620000</v>
      </c>
      <c r="AC149" t="s">
        <v>231</v>
      </c>
      <c r="AD149" t="s">
        <v>306</v>
      </c>
      <c r="AF149" s="18">
        <v>0.27777313152400834</v>
      </c>
      <c r="AG149" s="43">
        <v>68</v>
      </c>
      <c r="AH149" s="43" t="s">
        <v>75</v>
      </c>
      <c r="AI149" s="43" t="s">
        <v>419</v>
      </c>
      <c r="AJ149" s="43"/>
      <c r="AK149" s="17">
        <v>96302.42</v>
      </c>
      <c r="AL149" s="19">
        <v>43215</v>
      </c>
      <c r="AM149" s="19">
        <v>43215</v>
      </c>
      <c r="AN149" t="s">
        <v>524</v>
      </c>
      <c r="AO149" t="s">
        <v>525</v>
      </c>
      <c r="AQ149" s="17">
        <f>SUMIF(D:D,D149,P:P)-SUMIF(D:D,D149,AK:AK)</f>
        <v>151474.18000000005</v>
      </c>
      <c r="AR149" t="b">
        <f t="shared" si="16"/>
        <v>0</v>
      </c>
      <c r="AS149" t="b">
        <f t="shared" si="17"/>
        <v>0</v>
      </c>
    </row>
    <row r="150" spans="2:45" x14ac:dyDescent="0.3">
      <c r="B150" s="7">
        <v>53</v>
      </c>
      <c r="C150" t="s">
        <v>332</v>
      </c>
      <c r="D150" t="s">
        <v>522</v>
      </c>
      <c r="AG150" s="43">
        <v>54</v>
      </c>
      <c r="AH150" s="43" t="s">
        <v>57</v>
      </c>
      <c r="AI150" s="43" t="s">
        <v>58</v>
      </c>
      <c r="AJ150" s="43" t="s">
        <v>301</v>
      </c>
      <c r="AK150" s="17">
        <v>9552</v>
      </c>
      <c r="AL150" s="19">
        <v>43252</v>
      </c>
      <c r="AM150" s="19">
        <v>43281</v>
      </c>
      <c r="AN150" t="s">
        <v>526</v>
      </c>
      <c r="AO150" t="s">
        <v>247</v>
      </c>
      <c r="AR150" t="b">
        <f t="shared" si="16"/>
        <v>1</v>
      </c>
      <c r="AS150" t="b">
        <f t="shared" si="17"/>
        <v>1</v>
      </c>
    </row>
    <row r="151" spans="2:45" x14ac:dyDescent="0.3">
      <c r="B151" s="7">
        <v>53</v>
      </c>
      <c r="C151" t="s">
        <v>332</v>
      </c>
      <c r="D151" t="s">
        <v>522</v>
      </c>
      <c r="AG151" s="43">
        <v>54</v>
      </c>
      <c r="AH151" s="43" t="s">
        <v>57</v>
      </c>
      <c r="AI151" s="43" t="s">
        <v>58</v>
      </c>
      <c r="AJ151" s="43" t="s">
        <v>301</v>
      </c>
      <c r="AK151" s="17">
        <v>7164</v>
      </c>
      <c r="AL151" s="19">
        <v>43252</v>
      </c>
      <c r="AM151" s="19">
        <v>43281</v>
      </c>
      <c r="AN151" t="s">
        <v>527</v>
      </c>
      <c r="AO151" t="s">
        <v>247</v>
      </c>
      <c r="AR151" t="b">
        <f t="shared" si="16"/>
        <v>1</v>
      </c>
      <c r="AS151" t="b">
        <f t="shared" si="17"/>
        <v>1</v>
      </c>
    </row>
    <row r="152" spans="2:45" x14ac:dyDescent="0.3">
      <c r="B152" s="7">
        <v>53</v>
      </c>
      <c r="C152" t="s">
        <v>332</v>
      </c>
      <c r="D152" t="s">
        <v>522</v>
      </c>
      <c r="AG152" s="43">
        <v>54</v>
      </c>
      <c r="AH152" s="43" t="s">
        <v>57</v>
      </c>
      <c r="AI152" s="43" t="s">
        <v>58</v>
      </c>
      <c r="AJ152" s="43" t="s">
        <v>301</v>
      </c>
      <c r="AK152" s="17">
        <v>12736</v>
      </c>
      <c r="AL152" s="19">
        <v>43252</v>
      </c>
      <c r="AM152" s="19">
        <v>43281</v>
      </c>
      <c r="AN152" t="s">
        <v>528</v>
      </c>
      <c r="AO152" t="s">
        <v>247</v>
      </c>
      <c r="AR152" t="b">
        <f t="shared" si="16"/>
        <v>1</v>
      </c>
      <c r="AS152" t="b">
        <f t="shared" si="17"/>
        <v>1</v>
      </c>
    </row>
    <row r="153" spans="2:45" x14ac:dyDescent="0.3">
      <c r="B153" s="7">
        <v>53</v>
      </c>
      <c r="C153" t="s">
        <v>332</v>
      </c>
      <c r="D153" t="s">
        <v>522</v>
      </c>
      <c r="AG153" s="43">
        <v>54</v>
      </c>
      <c r="AH153" s="43" t="s">
        <v>57</v>
      </c>
      <c r="AI153" s="43" t="s">
        <v>58</v>
      </c>
      <c r="AJ153" s="43" t="s">
        <v>301</v>
      </c>
      <c r="AK153" s="17">
        <v>15920</v>
      </c>
      <c r="AL153" s="19">
        <v>43252</v>
      </c>
      <c r="AM153" s="19">
        <v>43281</v>
      </c>
      <c r="AN153" t="s">
        <v>529</v>
      </c>
      <c r="AO153" t="s">
        <v>247</v>
      </c>
      <c r="AR153" t="b">
        <f t="shared" si="16"/>
        <v>1</v>
      </c>
      <c r="AS153" t="b">
        <f t="shared" si="17"/>
        <v>1</v>
      </c>
    </row>
    <row r="154" spans="2:45" x14ac:dyDescent="0.3">
      <c r="B154" s="7">
        <v>53</v>
      </c>
      <c r="C154" t="s">
        <v>332</v>
      </c>
      <c r="D154" t="s">
        <v>522</v>
      </c>
      <c r="AG154" s="43">
        <v>54</v>
      </c>
      <c r="AH154" s="43" t="s">
        <v>57</v>
      </c>
      <c r="AI154" s="43" t="s">
        <v>58</v>
      </c>
      <c r="AJ154" s="43" t="s">
        <v>301</v>
      </c>
      <c r="AK154" s="17">
        <v>3184</v>
      </c>
      <c r="AL154" s="19">
        <v>43252</v>
      </c>
      <c r="AM154" s="19">
        <v>43281</v>
      </c>
      <c r="AN154" t="s">
        <v>530</v>
      </c>
      <c r="AO154" t="s">
        <v>247</v>
      </c>
      <c r="AR154" t="b">
        <f t="shared" si="16"/>
        <v>1</v>
      </c>
      <c r="AS154" t="b">
        <f t="shared" si="17"/>
        <v>1</v>
      </c>
    </row>
    <row r="155" spans="2:45" x14ac:dyDescent="0.3">
      <c r="B155" s="7">
        <v>53</v>
      </c>
      <c r="C155" t="s">
        <v>332</v>
      </c>
      <c r="D155" t="s">
        <v>522</v>
      </c>
      <c r="AG155" s="43">
        <v>54</v>
      </c>
      <c r="AH155" s="43" t="s">
        <v>57</v>
      </c>
      <c r="AI155" s="43" t="s">
        <v>58</v>
      </c>
      <c r="AJ155" s="43" t="s">
        <v>301</v>
      </c>
      <c r="AK155" s="17">
        <v>3383</v>
      </c>
      <c r="AL155" s="19">
        <v>43252</v>
      </c>
      <c r="AM155" s="19">
        <v>43281</v>
      </c>
      <c r="AN155" t="s">
        <v>531</v>
      </c>
      <c r="AO155" t="s">
        <v>247</v>
      </c>
      <c r="AR155" t="b">
        <f t="shared" si="16"/>
        <v>1</v>
      </c>
      <c r="AS155" t="b">
        <f t="shared" si="17"/>
        <v>1</v>
      </c>
    </row>
    <row r="156" spans="2:45" x14ac:dyDescent="0.3">
      <c r="B156" s="7">
        <v>53</v>
      </c>
      <c r="C156" t="s">
        <v>332</v>
      </c>
      <c r="D156" t="s">
        <v>522</v>
      </c>
      <c r="AG156" s="43">
        <v>54</v>
      </c>
      <c r="AH156" s="43" t="s">
        <v>57</v>
      </c>
      <c r="AI156" s="43" t="s">
        <v>58</v>
      </c>
      <c r="AJ156" s="43" t="s">
        <v>301</v>
      </c>
      <c r="AK156" s="17">
        <v>3383</v>
      </c>
      <c r="AL156" s="19">
        <v>43252</v>
      </c>
      <c r="AM156" s="19">
        <v>43281</v>
      </c>
      <c r="AN156" t="s">
        <v>532</v>
      </c>
      <c r="AO156" t="s">
        <v>247</v>
      </c>
      <c r="AR156" t="b">
        <f t="shared" si="16"/>
        <v>1</v>
      </c>
      <c r="AS156" t="b">
        <f t="shared" si="17"/>
        <v>1</v>
      </c>
    </row>
    <row r="157" spans="2:45" x14ac:dyDescent="0.3">
      <c r="B157" s="7">
        <v>53</v>
      </c>
      <c r="C157" t="s">
        <v>332</v>
      </c>
      <c r="D157" t="s">
        <v>522</v>
      </c>
      <c r="AG157" s="43">
        <v>54</v>
      </c>
      <c r="AH157" s="43" t="s">
        <v>57</v>
      </c>
      <c r="AI157" s="43" t="s">
        <v>58</v>
      </c>
      <c r="AJ157" s="43" t="s">
        <v>301</v>
      </c>
      <c r="AK157" s="17">
        <v>3184</v>
      </c>
      <c r="AL157" s="19">
        <v>43252</v>
      </c>
      <c r="AM157" s="19">
        <v>43281</v>
      </c>
      <c r="AN157" t="s">
        <v>533</v>
      </c>
      <c r="AO157" t="s">
        <v>247</v>
      </c>
      <c r="AR157" t="b">
        <f t="shared" si="16"/>
        <v>1</v>
      </c>
      <c r="AS157" t="b">
        <f t="shared" si="17"/>
        <v>1</v>
      </c>
    </row>
    <row r="158" spans="2:45" x14ac:dyDescent="0.3">
      <c r="B158" s="7">
        <v>53</v>
      </c>
      <c r="C158" t="s">
        <v>332</v>
      </c>
      <c r="D158" t="s">
        <v>522</v>
      </c>
      <c r="AG158" s="43">
        <v>54</v>
      </c>
      <c r="AH158" s="43" t="s">
        <v>57</v>
      </c>
      <c r="AI158" s="43" t="s">
        <v>58</v>
      </c>
      <c r="AJ158" s="43" t="s">
        <v>301</v>
      </c>
      <c r="AK158" s="17">
        <v>3383</v>
      </c>
      <c r="AL158" s="19">
        <v>43252</v>
      </c>
      <c r="AM158" s="19">
        <v>43281</v>
      </c>
      <c r="AN158" t="s">
        <v>534</v>
      </c>
      <c r="AO158" t="s">
        <v>247</v>
      </c>
      <c r="AR158" t="b">
        <f t="shared" si="16"/>
        <v>1</v>
      </c>
      <c r="AS158" t="b">
        <f t="shared" si="17"/>
        <v>1</v>
      </c>
    </row>
    <row r="159" spans="2:45" x14ac:dyDescent="0.3">
      <c r="B159" s="7">
        <v>53</v>
      </c>
      <c r="C159" t="s">
        <v>332</v>
      </c>
      <c r="D159" t="s">
        <v>522</v>
      </c>
      <c r="AG159" s="43">
        <v>54</v>
      </c>
      <c r="AH159" s="43" t="s">
        <v>57</v>
      </c>
      <c r="AI159" s="43" t="s">
        <v>58</v>
      </c>
      <c r="AJ159" s="43" t="s">
        <v>301</v>
      </c>
      <c r="AK159" s="17">
        <v>3383</v>
      </c>
      <c r="AL159" s="19">
        <v>43252</v>
      </c>
      <c r="AM159" s="19">
        <v>43281</v>
      </c>
      <c r="AN159" t="s">
        <v>534</v>
      </c>
      <c r="AO159" t="s">
        <v>247</v>
      </c>
      <c r="AR159" t="b">
        <f t="shared" si="16"/>
        <v>1</v>
      </c>
      <c r="AS159" t="b">
        <f t="shared" si="17"/>
        <v>1</v>
      </c>
    </row>
    <row r="160" spans="2:45" x14ac:dyDescent="0.3">
      <c r="B160" s="7">
        <v>53</v>
      </c>
      <c r="C160" t="s">
        <v>332</v>
      </c>
      <c r="D160" t="s">
        <v>522</v>
      </c>
      <c r="AG160" s="43">
        <v>54</v>
      </c>
      <c r="AH160" s="43" t="s">
        <v>57</v>
      </c>
      <c r="AI160" s="43" t="s">
        <v>58</v>
      </c>
      <c r="AJ160" s="43" t="s">
        <v>301</v>
      </c>
      <c r="AK160" s="17">
        <v>3184</v>
      </c>
      <c r="AL160" s="19">
        <v>43252</v>
      </c>
      <c r="AM160" s="19">
        <v>43281</v>
      </c>
      <c r="AN160" t="s">
        <v>535</v>
      </c>
      <c r="AO160" t="s">
        <v>247</v>
      </c>
      <c r="AR160" t="b">
        <f t="shared" si="16"/>
        <v>1</v>
      </c>
      <c r="AS160" t="b">
        <f t="shared" si="17"/>
        <v>1</v>
      </c>
    </row>
    <row r="161" spans="2:45" x14ac:dyDescent="0.3">
      <c r="B161" s="7">
        <v>53</v>
      </c>
      <c r="C161" t="s">
        <v>332</v>
      </c>
      <c r="D161" t="s">
        <v>522</v>
      </c>
      <c r="AG161" s="43">
        <v>54</v>
      </c>
      <c r="AH161" s="43" t="s">
        <v>57</v>
      </c>
      <c r="AI161" s="43" t="s">
        <v>58</v>
      </c>
      <c r="AJ161" s="43" t="s">
        <v>301</v>
      </c>
      <c r="AK161" s="17">
        <v>3383</v>
      </c>
      <c r="AL161" s="19">
        <v>43252</v>
      </c>
      <c r="AM161" s="19">
        <v>43281</v>
      </c>
      <c r="AN161" t="s">
        <v>536</v>
      </c>
      <c r="AO161" t="s">
        <v>247</v>
      </c>
      <c r="AR161" t="b">
        <f t="shared" si="16"/>
        <v>1</v>
      </c>
      <c r="AS161" t="b">
        <f t="shared" si="17"/>
        <v>1</v>
      </c>
    </row>
    <row r="162" spans="2:45" x14ac:dyDescent="0.3">
      <c r="B162" s="7">
        <v>53</v>
      </c>
      <c r="C162" t="s">
        <v>332</v>
      </c>
      <c r="D162" t="s">
        <v>522</v>
      </c>
      <c r="AG162" s="43">
        <v>54</v>
      </c>
      <c r="AH162" s="43" t="s">
        <v>57</v>
      </c>
      <c r="AI162" s="43" t="s">
        <v>58</v>
      </c>
      <c r="AJ162" s="43" t="s">
        <v>301</v>
      </c>
      <c r="AK162" s="17">
        <v>3502.4</v>
      </c>
      <c r="AL162" s="19">
        <v>43252</v>
      </c>
      <c r="AM162" s="19">
        <v>43281</v>
      </c>
      <c r="AN162" t="s">
        <v>537</v>
      </c>
      <c r="AO162" t="s">
        <v>247</v>
      </c>
      <c r="AR162" t="b">
        <f t="shared" si="16"/>
        <v>1</v>
      </c>
      <c r="AS162" t="b">
        <f t="shared" si="17"/>
        <v>1</v>
      </c>
    </row>
    <row r="163" spans="2:45" x14ac:dyDescent="0.3">
      <c r="B163" s="7">
        <v>53</v>
      </c>
      <c r="C163" t="s">
        <v>332</v>
      </c>
      <c r="D163" t="s">
        <v>522</v>
      </c>
      <c r="AG163" s="43">
        <v>54</v>
      </c>
      <c r="AH163" s="43" t="s">
        <v>57</v>
      </c>
      <c r="AI163" s="43" t="s">
        <v>58</v>
      </c>
      <c r="AJ163" s="43" t="s">
        <v>301</v>
      </c>
      <c r="AK163" s="17">
        <v>3383</v>
      </c>
      <c r="AL163" s="19">
        <v>43252</v>
      </c>
      <c r="AM163" s="19">
        <v>43281</v>
      </c>
      <c r="AN163" t="s">
        <v>538</v>
      </c>
      <c r="AO163" t="s">
        <v>247</v>
      </c>
      <c r="AR163" t="b">
        <f t="shared" si="16"/>
        <v>1</v>
      </c>
      <c r="AS163" t="b">
        <f t="shared" si="17"/>
        <v>1</v>
      </c>
    </row>
    <row r="164" spans="2:45" x14ac:dyDescent="0.3">
      <c r="B164" s="7">
        <v>53</v>
      </c>
      <c r="C164" t="s">
        <v>332</v>
      </c>
      <c r="D164" t="s">
        <v>522</v>
      </c>
      <c r="AG164" s="43">
        <v>54</v>
      </c>
      <c r="AH164" s="43" t="s">
        <v>57</v>
      </c>
      <c r="AI164" s="43" t="s">
        <v>58</v>
      </c>
      <c r="AJ164" s="43" t="s">
        <v>301</v>
      </c>
      <c r="AK164" s="17">
        <v>3383</v>
      </c>
      <c r="AL164" s="19">
        <v>43252</v>
      </c>
      <c r="AM164" s="19">
        <v>43281</v>
      </c>
      <c r="AN164" t="s">
        <v>539</v>
      </c>
      <c r="AO164" t="s">
        <v>247</v>
      </c>
      <c r="AR164" t="b">
        <f t="shared" si="16"/>
        <v>1</v>
      </c>
      <c r="AS164" t="b">
        <f t="shared" si="17"/>
        <v>1</v>
      </c>
    </row>
    <row r="165" spans="2:45" x14ac:dyDescent="0.3">
      <c r="B165" s="7">
        <v>53</v>
      </c>
      <c r="C165" t="s">
        <v>332</v>
      </c>
      <c r="D165" t="s">
        <v>522</v>
      </c>
      <c r="AG165" s="43">
        <v>54</v>
      </c>
      <c r="AH165" s="43" t="s">
        <v>57</v>
      </c>
      <c r="AI165" s="43" t="s">
        <v>58</v>
      </c>
      <c r="AJ165" s="43" t="s">
        <v>301</v>
      </c>
      <c r="AK165" s="17">
        <v>3980</v>
      </c>
      <c r="AL165" s="19">
        <v>43252</v>
      </c>
      <c r="AM165" s="19">
        <v>43281</v>
      </c>
      <c r="AN165" t="s">
        <v>540</v>
      </c>
      <c r="AO165" t="s">
        <v>247</v>
      </c>
      <c r="AR165" t="b">
        <f t="shared" si="16"/>
        <v>1</v>
      </c>
      <c r="AS165" t="b">
        <f t="shared" si="17"/>
        <v>1</v>
      </c>
    </row>
    <row r="166" spans="2:45" x14ac:dyDescent="0.3">
      <c r="B166" s="7">
        <v>53</v>
      </c>
      <c r="C166" t="s">
        <v>332</v>
      </c>
      <c r="D166" t="s">
        <v>522</v>
      </c>
      <c r="AG166" s="43">
        <v>54</v>
      </c>
      <c r="AH166" s="43" t="s">
        <v>57</v>
      </c>
      <c r="AI166" s="43" t="s">
        <v>58</v>
      </c>
      <c r="AJ166" s="43" t="s">
        <v>301</v>
      </c>
      <c r="AK166" s="17">
        <v>3383</v>
      </c>
      <c r="AL166" s="19">
        <v>43252</v>
      </c>
      <c r="AM166" s="19">
        <v>43281</v>
      </c>
      <c r="AN166" t="s">
        <v>541</v>
      </c>
      <c r="AO166" t="s">
        <v>247</v>
      </c>
      <c r="AR166" t="b">
        <f t="shared" si="16"/>
        <v>1</v>
      </c>
      <c r="AS166" t="b">
        <f t="shared" si="17"/>
        <v>1</v>
      </c>
    </row>
    <row r="167" spans="2:45" x14ac:dyDescent="0.3">
      <c r="B167" s="7">
        <v>53</v>
      </c>
      <c r="C167" t="s">
        <v>332</v>
      </c>
      <c r="D167" t="s">
        <v>522</v>
      </c>
      <c r="AG167" s="43">
        <v>54</v>
      </c>
      <c r="AH167" s="43" t="s">
        <v>57</v>
      </c>
      <c r="AI167" s="43" t="s">
        <v>58</v>
      </c>
      <c r="AJ167" s="43" t="s">
        <v>301</v>
      </c>
      <c r="AK167" s="17">
        <v>3383</v>
      </c>
      <c r="AL167" s="19">
        <v>43252</v>
      </c>
      <c r="AM167" s="19">
        <v>43281</v>
      </c>
      <c r="AN167" t="s">
        <v>542</v>
      </c>
      <c r="AO167" t="s">
        <v>247</v>
      </c>
      <c r="AR167" t="b">
        <f t="shared" si="16"/>
        <v>1</v>
      </c>
      <c r="AS167" t="b">
        <f t="shared" si="17"/>
        <v>1</v>
      </c>
    </row>
    <row r="168" spans="2:45" x14ac:dyDescent="0.3">
      <c r="B168" s="7">
        <v>53</v>
      </c>
      <c r="C168" t="s">
        <v>332</v>
      </c>
      <c r="D168" t="s">
        <v>522</v>
      </c>
      <c r="AG168" s="43">
        <v>54</v>
      </c>
      <c r="AH168" s="43" t="s">
        <v>57</v>
      </c>
      <c r="AI168" s="43" t="s">
        <v>58</v>
      </c>
      <c r="AJ168" s="43" t="s">
        <v>301</v>
      </c>
      <c r="AK168" s="17">
        <v>3383</v>
      </c>
      <c r="AL168" s="19">
        <v>43252</v>
      </c>
      <c r="AM168" s="19">
        <v>43281</v>
      </c>
      <c r="AN168" t="s">
        <v>543</v>
      </c>
      <c r="AO168" t="s">
        <v>247</v>
      </c>
      <c r="AR168" t="b">
        <f t="shared" si="16"/>
        <v>1</v>
      </c>
      <c r="AS168" t="b">
        <f t="shared" si="17"/>
        <v>1</v>
      </c>
    </row>
    <row r="169" spans="2:45" x14ac:dyDescent="0.3">
      <c r="B169" s="7">
        <v>53</v>
      </c>
      <c r="C169" t="s">
        <v>332</v>
      </c>
      <c r="D169" t="s">
        <v>522</v>
      </c>
      <c r="AG169" s="43">
        <v>54</v>
      </c>
      <c r="AH169" s="43" t="s">
        <v>57</v>
      </c>
      <c r="AI169" s="43" t="s">
        <v>58</v>
      </c>
      <c r="AJ169" s="43" t="s">
        <v>301</v>
      </c>
      <c r="AK169" s="17">
        <v>3184</v>
      </c>
      <c r="AL169" s="19">
        <v>43252</v>
      </c>
      <c r="AM169" s="19">
        <v>43281</v>
      </c>
      <c r="AN169" t="s">
        <v>544</v>
      </c>
      <c r="AO169" t="s">
        <v>247</v>
      </c>
      <c r="AR169" t="b">
        <f t="shared" si="16"/>
        <v>1</v>
      </c>
      <c r="AS169" t="b">
        <f t="shared" si="17"/>
        <v>1</v>
      </c>
    </row>
    <row r="170" spans="2:45" x14ac:dyDescent="0.3">
      <c r="B170" s="7">
        <v>53</v>
      </c>
      <c r="C170" t="s">
        <v>332</v>
      </c>
      <c r="D170" t="s">
        <v>522</v>
      </c>
      <c r="AG170" s="43">
        <v>54</v>
      </c>
      <c r="AH170" s="43" t="s">
        <v>57</v>
      </c>
      <c r="AI170" s="43" t="s">
        <v>58</v>
      </c>
      <c r="AJ170" s="43" t="s">
        <v>301</v>
      </c>
      <c r="AK170" s="17">
        <v>3184</v>
      </c>
      <c r="AL170" s="19">
        <v>43252</v>
      </c>
      <c r="AM170" s="19">
        <v>43281</v>
      </c>
      <c r="AN170" t="s">
        <v>545</v>
      </c>
      <c r="AO170" t="s">
        <v>247</v>
      </c>
      <c r="AR170" t="b">
        <f t="shared" si="16"/>
        <v>1</v>
      </c>
      <c r="AS170" t="b">
        <f t="shared" si="17"/>
        <v>1</v>
      </c>
    </row>
    <row r="171" spans="2:45" x14ac:dyDescent="0.3">
      <c r="B171" s="7">
        <v>53</v>
      </c>
      <c r="C171" t="s">
        <v>332</v>
      </c>
      <c r="D171" t="s">
        <v>522</v>
      </c>
      <c r="AG171" s="43">
        <v>54</v>
      </c>
      <c r="AH171" s="43" t="s">
        <v>57</v>
      </c>
      <c r="AI171" s="43" t="s">
        <v>58</v>
      </c>
      <c r="AJ171" s="43" t="s">
        <v>301</v>
      </c>
      <c r="AK171" s="17">
        <v>3184</v>
      </c>
      <c r="AL171" s="19">
        <v>43252</v>
      </c>
      <c r="AM171" s="19">
        <v>43281</v>
      </c>
      <c r="AN171" t="s">
        <v>546</v>
      </c>
      <c r="AO171" t="s">
        <v>247</v>
      </c>
      <c r="AR171" t="b">
        <f t="shared" si="16"/>
        <v>1</v>
      </c>
      <c r="AS171" t="b">
        <f t="shared" si="17"/>
        <v>1</v>
      </c>
    </row>
    <row r="172" spans="2:45" x14ac:dyDescent="0.3">
      <c r="B172" s="7">
        <v>53</v>
      </c>
      <c r="C172" t="s">
        <v>332</v>
      </c>
      <c r="D172" t="s">
        <v>522</v>
      </c>
      <c r="AG172" s="43">
        <v>54</v>
      </c>
      <c r="AH172" s="43" t="s">
        <v>57</v>
      </c>
      <c r="AI172" s="43" t="s">
        <v>58</v>
      </c>
      <c r="AJ172" s="43" t="s">
        <v>301</v>
      </c>
      <c r="AK172" s="17">
        <v>3383</v>
      </c>
      <c r="AL172" s="19">
        <v>43252</v>
      </c>
      <c r="AM172" s="19">
        <v>43281</v>
      </c>
      <c r="AN172" t="s">
        <v>547</v>
      </c>
      <c r="AO172" t="s">
        <v>247</v>
      </c>
      <c r="AR172" t="b">
        <f t="shared" si="16"/>
        <v>1</v>
      </c>
      <c r="AS172" t="b">
        <f t="shared" si="17"/>
        <v>1</v>
      </c>
    </row>
    <row r="173" spans="2:45" x14ac:dyDescent="0.3">
      <c r="B173" s="7">
        <v>53</v>
      </c>
      <c r="C173" t="s">
        <v>332</v>
      </c>
      <c r="D173" t="s">
        <v>522</v>
      </c>
      <c r="AG173" s="43">
        <v>54</v>
      </c>
      <c r="AH173" s="43" t="s">
        <v>57</v>
      </c>
      <c r="AI173" s="43" t="s">
        <v>58</v>
      </c>
      <c r="AJ173" s="43" t="s">
        <v>301</v>
      </c>
      <c r="AK173" s="17">
        <v>3382.8</v>
      </c>
      <c r="AL173" s="19">
        <v>43252</v>
      </c>
      <c r="AM173" s="19">
        <v>43281</v>
      </c>
      <c r="AN173" t="s">
        <v>547</v>
      </c>
      <c r="AO173" t="s">
        <v>247</v>
      </c>
      <c r="AR173" t="b">
        <f t="shared" si="16"/>
        <v>1</v>
      </c>
      <c r="AS173" t="b">
        <f t="shared" si="17"/>
        <v>1</v>
      </c>
    </row>
    <row r="174" spans="2:45" x14ac:dyDescent="0.3">
      <c r="B174" s="7">
        <v>53</v>
      </c>
      <c r="C174" t="s">
        <v>332</v>
      </c>
      <c r="D174" t="s">
        <v>522</v>
      </c>
      <c r="AG174" s="43">
        <v>54</v>
      </c>
      <c r="AH174" s="43" t="s">
        <v>57</v>
      </c>
      <c r="AI174" s="43" t="s">
        <v>58</v>
      </c>
      <c r="AJ174" s="43" t="s">
        <v>301</v>
      </c>
      <c r="AK174" s="17">
        <v>3383</v>
      </c>
      <c r="AL174" s="19">
        <v>43252</v>
      </c>
      <c r="AM174" s="19">
        <v>43281</v>
      </c>
      <c r="AN174" t="s">
        <v>548</v>
      </c>
      <c r="AO174" t="s">
        <v>247</v>
      </c>
      <c r="AR174" t="b">
        <f t="shared" si="16"/>
        <v>1</v>
      </c>
      <c r="AS174" t="b">
        <f t="shared" si="17"/>
        <v>1</v>
      </c>
    </row>
    <row r="175" spans="2:45" x14ac:dyDescent="0.3">
      <c r="B175" s="7">
        <v>53</v>
      </c>
      <c r="C175" t="s">
        <v>332</v>
      </c>
      <c r="D175" t="s">
        <v>522</v>
      </c>
      <c r="AG175" s="43">
        <v>54</v>
      </c>
      <c r="AH175" s="43" t="s">
        <v>57</v>
      </c>
      <c r="AI175" s="43" t="s">
        <v>58</v>
      </c>
      <c r="AJ175" s="43" t="s">
        <v>301</v>
      </c>
      <c r="AK175" s="17">
        <v>3383</v>
      </c>
      <c r="AL175" s="19">
        <v>43252</v>
      </c>
      <c r="AM175" s="19">
        <v>43281</v>
      </c>
      <c r="AN175" t="s">
        <v>549</v>
      </c>
      <c r="AO175" t="s">
        <v>247</v>
      </c>
      <c r="AR175" t="b">
        <f t="shared" si="16"/>
        <v>1</v>
      </c>
      <c r="AS175" t="b">
        <f t="shared" si="17"/>
        <v>1</v>
      </c>
    </row>
    <row r="176" spans="2:45" x14ac:dyDescent="0.3">
      <c r="B176" s="7">
        <v>53</v>
      </c>
      <c r="C176" t="s">
        <v>332</v>
      </c>
      <c r="D176" t="s">
        <v>522</v>
      </c>
      <c r="AG176" s="43">
        <v>54</v>
      </c>
      <c r="AH176" s="43" t="s">
        <v>57</v>
      </c>
      <c r="AI176" s="43" t="s">
        <v>58</v>
      </c>
      <c r="AJ176" s="43" t="s">
        <v>301</v>
      </c>
      <c r="AK176" s="17">
        <v>3383</v>
      </c>
      <c r="AL176" s="19">
        <v>43252</v>
      </c>
      <c r="AM176" s="19">
        <v>43281</v>
      </c>
      <c r="AN176" t="s">
        <v>549</v>
      </c>
      <c r="AO176" t="s">
        <v>247</v>
      </c>
      <c r="AR176" t="b">
        <f t="shared" si="16"/>
        <v>1</v>
      </c>
      <c r="AS176" t="b">
        <f t="shared" si="17"/>
        <v>1</v>
      </c>
    </row>
    <row r="177" spans="2:45" x14ac:dyDescent="0.3">
      <c r="B177" s="7">
        <v>53</v>
      </c>
      <c r="C177" t="s">
        <v>332</v>
      </c>
      <c r="D177" t="s">
        <v>522</v>
      </c>
      <c r="AG177" s="43">
        <v>54</v>
      </c>
      <c r="AH177" s="43" t="s">
        <v>57</v>
      </c>
      <c r="AI177" s="43" t="s">
        <v>58</v>
      </c>
      <c r="AJ177" s="43" t="s">
        <v>301</v>
      </c>
      <c r="AK177" s="17">
        <v>3502.4</v>
      </c>
      <c r="AL177" s="19">
        <v>43252</v>
      </c>
      <c r="AM177" s="19">
        <v>43281</v>
      </c>
      <c r="AN177" t="s">
        <v>550</v>
      </c>
      <c r="AO177" t="s">
        <v>247</v>
      </c>
      <c r="AR177" t="b">
        <f t="shared" si="16"/>
        <v>1</v>
      </c>
      <c r="AS177" t="b">
        <f t="shared" si="17"/>
        <v>1</v>
      </c>
    </row>
    <row r="178" spans="2:45" x14ac:dyDescent="0.3">
      <c r="B178" s="7">
        <v>53</v>
      </c>
      <c r="C178" t="s">
        <v>332</v>
      </c>
      <c r="D178" t="s">
        <v>522</v>
      </c>
      <c r="AG178" s="43">
        <v>54</v>
      </c>
      <c r="AH178" s="43" t="s">
        <v>57</v>
      </c>
      <c r="AI178" s="43" t="s">
        <v>58</v>
      </c>
      <c r="AJ178" s="43" t="s">
        <v>301</v>
      </c>
      <c r="AK178" s="17">
        <v>3582</v>
      </c>
      <c r="AL178" s="19">
        <v>43252</v>
      </c>
      <c r="AM178" s="19">
        <v>43281</v>
      </c>
      <c r="AN178" t="s">
        <v>551</v>
      </c>
      <c r="AO178" t="s">
        <v>247</v>
      </c>
      <c r="AR178" t="b">
        <f t="shared" si="16"/>
        <v>1</v>
      </c>
      <c r="AS178" t="b">
        <f t="shared" si="17"/>
        <v>1</v>
      </c>
    </row>
    <row r="179" spans="2:45" x14ac:dyDescent="0.3">
      <c r="B179" s="7">
        <v>53</v>
      </c>
      <c r="C179" t="s">
        <v>332</v>
      </c>
      <c r="D179" t="s">
        <v>522</v>
      </c>
      <c r="AG179" s="43">
        <v>54</v>
      </c>
      <c r="AH179" s="43" t="s">
        <v>57</v>
      </c>
      <c r="AI179" s="43" t="s">
        <v>58</v>
      </c>
      <c r="AJ179" s="43" t="s">
        <v>301</v>
      </c>
      <c r="AK179" s="17">
        <v>3383</v>
      </c>
      <c r="AL179" s="19">
        <v>43252</v>
      </c>
      <c r="AM179" s="19">
        <v>43281</v>
      </c>
      <c r="AN179" t="s">
        <v>552</v>
      </c>
      <c r="AO179" t="s">
        <v>247</v>
      </c>
      <c r="AR179" t="b">
        <f t="shared" si="16"/>
        <v>1</v>
      </c>
      <c r="AS179" t="b">
        <f t="shared" si="17"/>
        <v>1</v>
      </c>
    </row>
    <row r="180" spans="2:45" x14ac:dyDescent="0.3">
      <c r="B180" s="7">
        <v>53</v>
      </c>
      <c r="C180" t="s">
        <v>332</v>
      </c>
      <c r="D180" t="s">
        <v>522</v>
      </c>
      <c r="AG180" s="43">
        <v>54</v>
      </c>
      <c r="AH180" s="43" t="s">
        <v>57</v>
      </c>
      <c r="AI180" s="43" t="s">
        <v>58</v>
      </c>
      <c r="AJ180" s="43" t="s">
        <v>301</v>
      </c>
      <c r="AK180" s="17">
        <v>3383</v>
      </c>
      <c r="AL180" s="19">
        <v>43252</v>
      </c>
      <c r="AM180" s="19">
        <v>43281</v>
      </c>
      <c r="AN180" t="s">
        <v>553</v>
      </c>
      <c r="AO180" t="s">
        <v>247</v>
      </c>
      <c r="AR180" t="b">
        <f t="shared" si="16"/>
        <v>1</v>
      </c>
      <c r="AS180" t="b">
        <f t="shared" si="17"/>
        <v>1</v>
      </c>
    </row>
    <row r="181" spans="2:45" x14ac:dyDescent="0.3">
      <c r="B181" s="7">
        <v>53</v>
      </c>
      <c r="C181" t="s">
        <v>332</v>
      </c>
      <c r="D181" t="s">
        <v>522</v>
      </c>
      <c r="AG181" s="43">
        <v>54</v>
      </c>
      <c r="AH181" s="43" t="s">
        <v>57</v>
      </c>
      <c r="AI181" s="43" t="s">
        <v>58</v>
      </c>
      <c r="AJ181" s="43" t="s">
        <v>301</v>
      </c>
      <c r="AK181" s="17">
        <v>3582</v>
      </c>
      <c r="AL181" s="19">
        <v>43252</v>
      </c>
      <c r="AM181" s="19">
        <v>43281</v>
      </c>
      <c r="AN181" t="s">
        <v>554</v>
      </c>
      <c r="AO181" t="s">
        <v>247</v>
      </c>
      <c r="AR181" t="b">
        <f t="shared" si="16"/>
        <v>1</v>
      </c>
      <c r="AS181" t="b">
        <f t="shared" si="17"/>
        <v>1</v>
      </c>
    </row>
    <row r="182" spans="2:45" x14ac:dyDescent="0.3">
      <c r="B182" s="7">
        <v>53</v>
      </c>
      <c r="C182" t="s">
        <v>332</v>
      </c>
      <c r="D182" t="s">
        <v>522</v>
      </c>
      <c r="AG182" s="43">
        <v>54</v>
      </c>
      <c r="AH182" s="43" t="s">
        <v>57</v>
      </c>
      <c r="AI182" s="43" t="s">
        <v>58</v>
      </c>
      <c r="AJ182" s="43" t="s">
        <v>301</v>
      </c>
      <c r="AK182" s="17">
        <v>3582</v>
      </c>
      <c r="AL182" s="19">
        <v>43252</v>
      </c>
      <c r="AM182" s="19">
        <v>43281</v>
      </c>
      <c r="AN182" t="s">
        <v>555</v>
      </c>
      <c r="AO182" t="s">
        <v>247</v>
      </c>
      <c r="AR182" t="b">
        <f t="shared" si="16"/>
        <v>1</v>
      </c>
      <c r="AS182" t="b">
        <f t="shared" si="17"/>
        <v>1</v>
      </c>
    </row>
    <row r="183" spans="2:45" x14ac:dyDescent="0.3">
      <c r="B183" s="7">
        <v>53</v>
      </c>
      <c r="C183" t="s">
        <v>332</v>
      </c>
      <c r="D183" t="s">
        <v>522</v>
      </c>
      <c r="AG183" s="43">
        <v>54</v>
      </c>
      <c r="AH183" s="43" t="s">
        <v>57</v>
      </c>
      <c r="AI183" s="43" t="s">
        <v>58</v>
      </c>
      <c r="AJ183" s="43" t="s">
        <v>301</v>
      </c>
      <c r="AK183" s="17">
        <v>3582</v>
      </c>
      <c r="AL183" s="19">
        <v>43252</v>
      </c>
      <c r="AM183" s="19">
        <v>43281</v>
      </c>
      <c r="AN183" t="s">
        <v>556</v>
      </c>
      <c r="AO183" t="s">
        <v>247</v>
      </c>
      <c r="AR183" t="b">
        <f t="shared" si="16"/>
        <v>1</v>
      </c>
      <c r="AS183" t="b">
        <f t="shared" si="17"/>
        <v>1</v>
      </c>
    </row>
    <row r="184" spans="2:45" x14ac:dyDescent="0.3">
      <c r="B184" s="7">
        <v>53</v>
      </c>
      <c r="C184" t="s">
        <v>332</v>
      </c>
      <c r="D184" t="s">
        <v>522</v>
      </c>
      <c r="AG184" s="43">
        <v>54</v>
      </c>
      <c r="AH184" s="43" t="s">
        <v>57</v>
      </c>
      <c r="AI184" s="43" t="s">
        <v>58</v>
      </c>
      <c r="AJ184" s="43" t="s">
        <v>301</v>
      </c>
      <c r="AK184" s="17">
        <v>3502.4</v>
      </c>
      <c r="AL184" s="19">
        <v>43252</v>
      </c>
      <c r="AM184" s="19">
        <v>43281</v>
      </c>
      <c r="AN184" t="s">
        <v>557</v>
      </c>
      <c r="AO184" t="s">
        <v>247</v>
      </c>
      <c r="AR184" t="b">
        <f t="shared" si="16"/>
        <v>1</v>
      </c>
      <c r="AS184" t="b">
        <f t="shared" si="17"/>
        <v>1</v>
      </c>
    </row>
    <row r="185" spans="2:45" x14ac:dyDescent="0.3">
      <c r="B185" s="7">
        <v>53</v>
      </c>
      <c r="C185" t="s">
        <v>332</v>
      </c>
      <c r="D185" t="s">
        <v>522</v>
      </c>
      <c r="AG185" s="43">
        <v>54</v>
      </c>
      <c r="AH185" s="43" t="s">
        <v>57</v>
      </c>
      <c r="AI185" s="43" t="s">
        <v>58</v>
      </c>
      <c r="AJ185" s="43" t="s">
        <v>301</v>
      </c>
      <c r="AK185" s="17">
        <v>3383</v>
      </c>
      <c r="AL185" s="19">
        <v>43252</v>
      </c>
      <c r="AM185" s="19">
        <v>43281</v>
      </c>
      <c r="AN185" t="s">
        <v>558</v>
      </c>
      <c r="AO185" t="s">
        <v>247</v>
      </c>
      <c r="AR185" t="b">
        <f t="shared" si="16"/>
        <v>1</v>
      </c>
      <c r="AS185" t="b">
        <f t="shared" si="17"/>
        <v>1</v>
      </c>
    </row>
    <row r="186" spans="2:45" x14ac:dyDescent="0.3">
      <c r="B186" s="7">
        <v>53</v>
      </c>
      <c r="C186" t="s">
        <v>332</v>
      </c>
      <c r="D186" t="s">
        <v>522</v>
      </c>
      <c r="AG186" s="43">
        <v>54</v>
      </c>
      <c r="AH186" s="43" t="s">
        <v>57</v>
      </c>
      <c r="AI186" s="43" t="s">
        <v>58</v>
      </c>
      <c r="AJ186" s="43" t="s">
        <v>301</v>
      </c>
      <c r="AK186" s="17">
        <v>3383</v>
      </c>
      <c r="AL186" s="19">
        <v>43252</v>
      </c>
      <c r="AM186" s="19">
        <v>43281</v>
      </c>
      <c r="AN186" t="s">
        <v>558</v>
      </c>
      <c r="AO186" t="s">
        <v>247</v>
      </c>
      <c r="AR186" t="b">
        <f t="shared" si="16"/>
        <v>1</v>
      </c>
      <c r="AS186" t="b">
        <f t="shared" si="17"/>
        <v>1</v>
      </c>
    </row>
    <row r="187" spans="2:45" x14ac:dyDescent="0.3">
      <c r="B187" s="7">
        <v>53</v>
      </c>
      <c r="C187" t="s">
        <v>332</v>
      </c>
      <c r="D187" t="s">
        <v>522</v>
      </c>
      <c r="AG187" s="43">
        <v>54</v>
      </c>
      <c r="AH187" s="43" t="s">
        <v>57</v>
      </c>
      <c r="AI187" s="43" t="s">
        <v>58</v>
      </c>
      <c r="AJ187" s="43" t="s">
        <v>301</v>
      </c>
      <c r="AK187" s="17">
        <v>3184</v>
      </c>
      <c r="AL187" s="19">
        <v>43252</v>
      </c>
      <c r="AM187" s="19">
        <v>43281</v>
      </c>
      <c r="AN187" t="s">
        <v>559</v>
      </c>
      <c r="AO187" t="s">
        <v>247</v>
      </c>
      <c r="AR187" t="b">
        <f t="shared" si="16"/>
        <v>1</v>
      </c>
      <c r="AS187" t="b">
        <f t="shared" si="17"/>
        <v>1</v>
      </c>
    </row>
    <row r="188" spans="2:45" x14ac:dyDescent="0.3">
      <c r="B188" s="7">
        <v>53</v>
      </c>
      <c r="C188" t="s">
        <v>332</v>
      </c>
      <c r="D188" t="s">
        <v>522</v>
      </c>
      <c r="AG188" s="43">
        <v>54</v>
      </c>
      <c r="AH188" s="43" t="s">
        <v>57</v>
      </c>
      <c r="AI188" s="43" t="s">
        <v>58</v>
      </c>
      <c r="AJ188" s="43" t="s">
        <v>301</v>
      </c>
      <c r="AK188" s="17">
        <v>3184</v>
      </c>
      <c r="AL188" s="19">
        <v>43252</v>
      </c>
      <c r="AM188" s="19">
        <v>43281</v>
      </c>
      <c r="AN188" t="s">
        <v>560</v>
      </c>
      <c r="AO188" t="s">
        <v>247</v>
      </c>
      <c r="AR188" t="b">
        <f t="shared" si="16"/>
        <v>1</v>
      </c>
      <c r="AS188" t="b">
        <f t="shared" si="17"/>
        <v>1</v>
      </c>
    </row>
    <row r="189" spans="2:45" x14ac:dyDescent="0.3">
      <c r="B189" s="7">
        <v>53</v>
      </c>
      <c r="C189" t="s">
        <v>332</v>
      </c>
      <c r="D189" t="s">
        <v>522</v>
      </c>
      <c r="AG189" s="43">
        <v>54</v>
      </c>
      <c r="AH189" s="43" t="s">
        <v>57</v>
      </c>
      <c r="AI189" s="43" t="s">
        <v>58</v>
      </c>
      <c r="AJ189" s="43" t="s">
        <v>301</v>
      </c>
      <c r="AK189" s="17">
        <v>3383</v>
      </c>
      <c r="AL189" s="19">
        <v>43252</v>
      </c>
      <c r="AM189" s="19">
        <v>43281</v>
      </c>
      <c r="AN189" t="s">
        <v>561</v>
      </c>
      <c r="AO189" t="s">
        <v>247</v>
      </c>
      <c r="AR189" t="b">
        <f t="shared" si="16"/>
        <v>1</v>
      </c>
      <c r="AS189" t="b">
        <f t="shared" si="17"/>
        <v>1</v>
      </c>
    </row>
    <row r="190" spans="2:45" x14ac:dyDescent="0.3">
      <c r="B190" s="7">
        <v>53</v>
      </c>
      <c r="C190" t="s">
        <v>332</v>
      </c>
      <c r="D190" t="s">
        <v>522</v>
      </c>
      <c r="AG190" s="43">
        <v>54</v>
      </c>
      <c r="AH190" s="43" t="s">
        <v>57</v>
      </c>
      <c r="AI190" s="43" t="s">
        <v>58</v>
      </c>
      <c r="AJ190" s="43" t="s">
        <v>301</v>
      </c>
      <c r="AK190" s="17">
        <v>23728</v>
      </c>
      <c r="AL190" s="19">
        <v>43282</v>
      </c>
      <c r="AM190" s="19">
        <v>43373</v>
      </c>
      <c r="AN190" t="s">
        <v>559</v>
      </c>
      <c r="AO190" t="s">
        <v>257</v>
      </c>
      <c r="AR190" t="b">
        <f t="shared" si="16"/>
        <v>1</v>
      </c>
      <c r="AS190" t="b">
        <f t="shared" si="17"/>
        <v>1</v>
      </c>
    </row>
    <row r="191" spans="2:45" x14ac:dyDescent="0.3">
      <c r="B191" s="7">
        <v>53</v>
      </c>
      <c r="C191" t="s">
        <v>332</v>
      </c>
      <c r="D191" t="s">
        <v>522</v>
      </c>
      <c r="AG191" s="43">
        <v>54</v>
      </c>
      <c r="AH191" s="43" t="s">
        <v>57</v>
      </c>
      <c r="AI191" s="43" t="s">
        <v>58</v>
      </c>
      <c r="AJ191" s="43" t="s">
        <v>301</v>
      </c>
      <c r="AK191" s="17">
        <v>27088</v>
      </c>
      <c r="AL191" s="19">
        <v>43282</v>
      </c>
      <c r="AM191" s="19">
        <v>43373</v>
      </c>
      <c r="AN191" t="s">
        <v>526</v>
      </c>
      <c r="AO191" t="s">
        <v>257</v>
      </c>
      <c r="AR191" t="b">
        <f t="shared" si="16"/>
        <v>1</v>
      </c>
      <c r="AS191" t="b">
        <f t="shared" si="17"/>
        <v>1</v>
      </c>
    </row>
    <row r="192" spans="2:45" x14ac:dyDescent="0.3">
      <c r="B192" s="7">
        <v>53</v>
      </c>
      <c r="C192" t="s">
        <v>332</v>
      </c>
      <c r="D192" t="s">
        <v>522</v>
      </c>
      <c r="AG192" s="43">
        <v>54</v>
      </c>
      <c r="AH192" s="43" t="s">
        <v>57</v>
      </c>
      <c r="AI192" s="43" t="s">
        <v>58</v>
      </c>
      <c r="AJ192" s="43" t="s">
        <v>301</v>
      </c>
      <c r="AK192" s="17">
        <v>48528</v>
      </c>
      <c r="AL192" s="19">
        <v>43282</v>
      </c>
      <c r="AM192" s="19">
        <v>43373</v>
      </c>
      <c r="AN192" t="s">
        <v>527</v>
      </c>
      <c r="AO192" t="s">
        <v>562</v>
      </c>
      <c r="AR192" t="b">
        <f t="shared" si="16"/>
        <v>1</v>
      </c>
      <c r="AS192" t="b">
        <f t="shared" si="17"/>
        <v>1</v>
      </c>
    </row>
    <row r="193" spans="2:45" x14ac:dyDescent="0.3">
      <c r="B193" s="7">
        <v>53</v>
      </c>
      <c r="C193" t="s">
        <v>332</v>
      </c>
      <c r="D193" t="s">
        <v>522</v>
      </c>
      <c r="AG193" s="43">
        <v>54</v>
      </c>
      <c r="AH193" s="43" t="s">
        <v>57</v>
      </c>
      <c r="AI193" s="43" t="s">
        <v>58</v>
      </c>
      <c r="AJ193" s="43" t="s">
        <v>301</v>
      </c>
      <c r="AK193" s="17">
        <v>30638.400000000001</v>
      </c>
      <c r="AL193" s="19">
        <v>43282</v>
      </c>
      <c r="AM193" s="19">
        <v>43373</v>
      </c>
      <c r="AN193" t="s">
        <v>529</v>
      </c>
      <c r="AO193" t="s">
        <v>563</v>
      </c>
      <c r="AR193" t="b">
        <f t="shared" si="16"/>
        <v>1</v>
      </c>
      <c r="AS193" t="b">
        <f t="shared" si="17"/>
        <v>1</v>
      </c>
    </row>
    <row r="194" spans="2:45" x14ac:dyDescent="0.3">
      <c r="B194" s="7">
        <v>53</v>
      </c>
      <c r="C194" t="s">
        <v>332</v>
      </c>
      <c r="D194" s="8" t="s">
        <v>522</v>
      </c>
      <c r="AG194" s="43">
        <v>129</v>
      </c>
      <c r="AH194" t="s">
        <v>139</v>
      </c>
      <c r="AI194" t="s">
        <v>141</v>
      </c>
      <c r="AK194" s="17">
        <v>74922</v>
      </c>
      <c r="AL194" s="19">
        <v>43282</v>
      </c>
      <c r="AM194" s="19">
        <v>43373</v>
      </c>
      <c r="AN194" t="s">
        <v>242</v>
      </c>
      <c r="AO194" t="s">
        <v>2780</v>
      </c>
      <c r="AQ194" s="17"/>
      <c r="AR194" t="b">
        <f t="shared" si="16"/>
        <v>1</v>
      </c>
      <c r="AS194" t="b">
        <f t="shared" si="17"/>
        <v>1</v>
      </c>
    </row>
    <row r="195" spans="2:45" x14ac:dyDescent="0.3">
      <c r="B195" s="7">
        <v>54</v>
      </c>
      <c r="C195" t="s">
        <v>407</v>
      </c>
      <c r="D195" t="s">
        <v>564</v>
      </c>
      <c r="E195" s="33" t="s">
        <v>565</v>
      </c>
      <c r="M195" s="16">
        <v>0.26</v>
      </c>
      <c r="N195" t="s">
        <v>229</v>
      </c>
      <c r="O195" t="s">
        <v>230</v>
      </c>
      <c r="P195" s="17">
        <v>49000</v>
      </c>
      <c r="AC195" t="s">
        <v>231</v>
      </c>
      <c r="AD195" t="s">
        <v>306</v>
      </c>
      <c r="AF195" s="18">
        <v>0.32879999999999998</v>
      </c>
      <c r="AG195" s="43">
        <v>85</v>
      </c>
      <c r="AH195" s="43" t="s">
        <v>91</v>
      </c>
      <c r="AI195" s="43" t="s">
        <v>96</v>
      </c>
      <c r="AJ195" s="43" t="s">
        <v>100</v>
      </c>
      <c r="AK195" s="17">
        <v>35860</v>
      </c>
      <c r="AL195" s="19">
        <v>43252</v>
      </c>
      <c r="AM195" s="19">
        <v>43332</v>
      </c>
      <c r="AN195" t="s">
        <v>237</v>
      </c>
      <c r="AO195" t="s">
        <v>566</v>
      </c>
      <c r="AQ195" s="17">
        <f t="shared" ref="AQ195:AQ196" si="18">SUMIF(D:D,D195,P:P)-SUMIF(D:D,D195,AK:AK)</f>
        <v>13140</v>
      </c>
      <c r="AR195" t="b">
        <f t="shared" si="16"/>
        <v>0</v>
      </c>
      <c r="AS195" t="b">
        <f t="shared" si="17"/>
        <v>0</v>
      </c>
    </row>
    <row r="196" spans="2:45" x14ac:dyDescent="0.3">
      <c r="B196" s="7">
        <v>55</v>
      </c>
      <c r="C196" t="s">
        <v>226</v>
      </c>
      <c r="D196" t="s">
        <v>567</v>
      </c>
      <c r="E196" s="33" t="s">
        <v>568</v>
      </c>
      <c r="M196" s="16">
        <v>0.16</v>
      </c>
      <c r="N196" t="s">
        <v>229</v>
      </c>
      <c r="O196" t="s">
        <v>230</v>
      </c>
      <c r="P196" s="17">
        <v>350000</v>
      </c>
      <c r="AC196" t="s">
        <v>231</v>
      </c>
      <c r="AD196" t="s">
        <v>232</v>
      </c>
      <c r="AF196" s="18">
        <v>0.50192666666666663</v>
      </c>
      <c r="AG196" s="43">
        <v>129</v>
      </c>
      <c r="AH196" s="43" t="s">
        <v>139</v>
      </c>
      <c r="AI196" s="43" t="s">
        <v>141</v>
      </c>
      <c r="AJ196" s="43"/>
      <c r="AK196" s="17">
        <v>123920.94543219381</v>
      </c>
      <c r="AL196" s="19">
        <v>43292</v>
      </c>
      <c r="AM196" s="19">
        <v>43297</v>
      </c>
      <c r="AN196" t="s">
        <v>309</v>
      </c>
      <c r="AO196" t="s">
        <v>569</v>
      </c>
      <c r="AQ196" s="17">
        <f t="shared" si="18"/>
        <v>65000</v>
      </c>
      <c r="AR196" t="b">
        <f t="shared" si="16"/>
        <v>0</v>
      </c>
      <c r="AS196" t="b">
        <f t="shared" si="17"/>
        <v>0</v>
      </c>
    </row>
    <row r="197" spans="2:45" x14ac:dyDescent="0.3">
      <c r="B197" s="7">
        <v>55</v>
      </c>
      <c r="C197" t="s">
        <v>226</v>
      </c>
      <c r="D197" t="s">
        <v>567</v>
      </c>
      <c r="P197" s="48"/>
      <c r="AC197" t="s">
        <v>231</v>
      </c>
      <c r="AD197" t="s">
        <v>232</v>
      </c>
      <c r="AG197" s="43">
        <v>129</v>
      </c>
      <c r="AH197" s="43" t="s">
        <v>139</v>
      </c>
      <c r="AI197" s="43" t="s">
        <v>141</v>
      </c>
      <c r="AJ197" s="43"/>
      <c r="AK197" s="17">
        <v>161079.05456780619</v>
      </c>
      <c r="AL197" s="19">
        <v>43292</v>
      </c>
      <c r="AM197" s="19">
        <v>43297</v>
      </c>
      <c r="AN197" t="s">
        <v>309</v>
      </c>
      <c r="AO197" t="s">
        <v>569</v>
      </c>
      <c r="AR197" t="b">
        <f t="shared" si="16"/>
        <v>1</v>
      </c>
      <c r="AS197" t="b">
        <f t="shared" si="17"/>
        <v>1</v>
      </c>
    </row>
    <row r="198" spans="2:45" x14ac:dyDescent="0.3">
      <c r="B198" s="7">
        <v>56</v>
      </c>
      <c r="C198" t="s">
        <v>226</v>
      </c>
      <c r="D198" t="s">
        <v>570</v>
      </c>
      <c r="E198" s="33" t="s">
        <v>571</v>
      </c>
      <c r="M198" s="16">
        <v>0.16</v>
      </c>
      <c r="N198" t="s">
        <v>229</v>
      </c>
      <c r="O198" t="s">
        <v>230</v>
      </c>
      <c r="P198" s="17">
        <v>60000</v>
      </c>
      <c r="AC198" t="s">
        <v>231</v>
      </c>
      <c r="AD198" t="s">
        <v>232</v>
      </c>
      <c r="AF198" s="18">
        <v>0.32255591836734693</v>
      </c>
      <c r="AG198" s="43">
        <v>33</v>
      </c>
      <c r="AH198" s="43" t="s">
        <v>22</v>
      </c>
      <c r="AI198" s="43" t="s">
        <v>572</v>
      </c>
      <c r="AJ198" s="43"/>
      <c r="AK198" s="17">
        <v>21275</v>
      </c>
      <c r="AL198" s="19">
        <v>43298</v>
      </c>
      <c r="AM198" s="19">
        <v>43298</v>
      </c>
      <c r="AN198" t="s">
        <v>573</v>
      </c>
      <c r="AO198" t="s">
        <v>574</v>
      </c>
      <c r="AP198" t="s">
        <v>575</v>
      </c>
      <c r="AQ198" s="17">
        <f>SUMIF(D:D,D198,P:P)-SUMIF(D:D,D198,AK:AK)</f>
        <v>25</v>
      </c>
      <c r="AR198" t="b">
        <f t="shared" ref="AR198:AR261" si="19">B198=B197</f>
        <v>0</v>
      </c>
      <c r="AS198" t="b">
        <f t="shared" ref="AS198:AS261" si="20">D198=D197</f>
        <v>0</v>
      </c>
    </row>
    <row r="199" spans="2:45" x14ac:dyDescent="0.3">
      <c r="B199" s="7">
        <v>56</v>
      </c>
      <c r="C199" t="s">
        <v>226</v>
      </c>
      <c r="D199" t="s">
        <v>570</v>
      </c>
      <c r="P199" s="48"/>
      <c r="AC199" t="s">
        <v>231</v>
      </c>
      <c r="AD199" t="s">
        <v>232</v>
      </c>
      <c r="AG199" s="43">
        <v>33</v>
      </c>
      <c r="AH199" s="43" t="s">
        <v>22</v>
      </c>
      <c r="AI199" s="43" t="s">
        <v>572</v>
      </c>
      <c r="AJ199" s="43"/>
      <c r="AK199" s="17">
        <v>19550</v>
      </c>
      <c r="AL199" s="19">
        <v>43298</v>
      </c>
      <c r="AM199" s="19">
        <v>43298</v>
      </c>
      <c r="AN199" t="s">
        <v>573</v>
      </c>
      <c r="AO199" t="s">
        <v>574</v>
      </c>
      <c r="AP199" t="s">
        <v>576</v>
      </c>
      <c r="AR199" t="b">
        <f t="shared" si="19"/>
        <v>1</v>
      </c>
      <c r="AS199" t="b">
        <f t="shared" si="20"/>
        <v>1</v>
      </c>
    </row>
    <row r="200" spans="2:45" x14ac:dyDescent="0.3">
      <c r="B200" s="7">
        <v>56</v>
      </c>
      <c r="C200" t="s">
        <v>226</v>
      </c>
      <c r="D200" t="s">
        <v>570</v>
      </c>
      <c r="P200" s="48"/>
      <c r="AC200" t="s">
        <v>231</v>
      </c>
      <c r="AD200" t="s">
        <v>232</v>
      </c>
      <c r="AG200" s="43">
        <v>85</v>
      </c>
      <c r="AH200" s="43" t="s">
        <v>91</v>
      </c>
      <c r="AI200" s="43" t="s">
        <v>96</v>
      </c>
      <c r="AJ200" s="43" t="s">
        <v>100</v>
      </c>
      <c r="AK200" s="17">
        <v>1150</v>
      </c>
      <c r="AL200" s="19">
        <v>43298</v>
      </c>
      <c r="AM200" s="19">
        <v>43298</v>
      </c>
      <c r="AN200" t="s">
        <v>573</v>
      </c>
      <c r="AO200" t="s">
        <v>574</v>
      </c>
      <c r="AR200" t="b">
        <f t="shared" si="19"/>
        <v>1</v>
      </c>
      <c r="AS200" t="b">
        <f t="shared" si="20"/>
        <v>1</v>
      </c>
    </row>
    <row r="201" spans="2:45" x14ac:dyDescent="0.3">
      <c r="B201" s="7">
        <v>56</v>
      </c>
      <c r="C201" t="s">
        <v>226</v>
      </c>
      <c r="D201" t="s">
        <v>570</v>
      </c>
      <c r="AG201" s="43">
        <v>85</v>
      </c>
      <c r="AH201" s="43" t="s">
        <v>91</v>
      </c>
      <c r="AI201" s="43" t="s">
        <v>96</v>
      </c>
      <c r="AJ201" s="43" t="s">
        <v>100</v>
      </c>
      <c r="AK201" s="17">
        <v>18000</v>
      </c>
      <c r="AL201" s="19">
        <v>43298</v>
      </c>
      <c r="AM201" s="19">
        <v>43298</v>
      </c>
      <c r="AN201" t="s">
        <v>577</v>
      </c>
      <c r="AO201" t="s">
        <v>300</v>
      </c>
      <c r="AR201" t="b">
        <f t="shared" si="19"/>
        <v>1</v>
      </c>
      <c r="AS201" t="b">
        <f t="shared" si="20"/>
        <v>1</v>
      </c>
    </row>
    <row r="202" spans="2:45" x14ac:dyDescent="0.3">
      <c r="B202" s="7">
        <v>57</v>
      </c>
      <c r="C202" t="s">
        <v>226</v>
      </c>
      <c r="D202" t="s">
        <v>578</v>
      </c>
      <c r="E202" s="33" t="s">
        <v>579</v>
      </c>
      <c r="M202" s="16">
        <v>0.27</v>
      </c>
      <c r="N202" t="s">
        <v>229</v>
      </c>
      <c r="O202" t="s">
        <v>230</v>
      </c>
      <c r="P202" s="17">
        <v>90000</v>
      </c>
      <c r="AC202" t="s">
        <v>231</v>
      </c>
      <c r="AD202" t="s">
        <v>232</v>
      </c>
      <c r="AF202" s="18">
        <v>0.33973297577854666</v>
      </c>
      <c r="AG202" s="43">
        <v>60</v>
      </c>
      <c r="AH202" s="43" t="s">
        <v>57</v>
      </c>
      <c r="AI202" s="43" t="s">
        <v>64</v>
      </c>
      <c r="AJ202" s="43" t="s">
        <v>449</v>
      </c>
      <c r="AK202" s="17">
        <v>82800</v>
      </c>
      <c r="AL202" s="19">
        <v>43282</v>
      </c>
      <c r="AM202" s="19">
        <v>43312</v>
      </c>
      <c r="AN202" t="s">
        <v>580</v>
      </c>
      <c r="AO202" t="s">
        <v>581</v>
      </c>
      <c r="AQ202" s="17">
        <f t="shared" ref="AQ202:AQ203" si="21">SUMIF(D:D,D202,P:P)-SUMIF(D:D,D202,AK:AK)</f>
        <v>7200</v>
      </c>
      <c r="AR202" t="b">
        <f t="shared" si="19"/>
        <v>0</v>
      </c>
      <c r="AS202" t="b">
        <f t="shared" si="20"/>
        <v>0</v>
      </c>
    </row>
    <row r="203" spans="2:45" x14ac:dyDescent="0.3">
      <c r="B203" s="7">
        <v>59</v>
      </c>
      <c r="C203" t="s">
        <v>407</v>
      </c>
      <c r="D203" t="s">
        <v>582</v>
      </c>
      <c r="E203" s="33" t="s">
        <v>583</v>
      </c>
      <c r="M203" s="16">
        <v>0.25</v>
      </c>
      <c r="N203" t="s">
        <v>230</v>
      </c>
      <c r="O203" t="s">
        <v>230</v>
      </c>
      <c r="P203" s="17">
        <v>6499000</v>
      </c>
      <c r="AC203" t="s">
        <v>231</v>
      </c>
      <c r="AD203" t="s">
        <v>306</v>
      </c>
      <c r="AF203" s="18">
        <v>0.68515000000000004</v>
      </c>
      <c r="AG203" s="43">
        <v>128</v>
      </c>
      <c r="AH203" s="43" t="s">
        <v>139</v>
      </c>
      <c r="AI203" s="43" t="s">
        <v>140</v>
      </c>
      <c r="AJ203" s="43"/>
      <c r="AK203" s="17">
        <v>115000</v>
      </c>
      <c r="AL203" s="19">
        <v>43233</v>
      </c>
      <c r="AM203" s="19">
        <v>43233</v>
      </c>
      <c r="AN203" t="s">
        <v>584</v>
      </c>
      <c r="AO203" t="s">
        <v>585</v>
      </c>
      <c r="AQ203" s="17">
        <f t="shared" si="21"/>
        <v>17700</v>
      </c>
      <c r="AR203" t="b">
        <f t="shared" si="19"/>
        <v>0</v>
      </c>
      <c r="AS203" t="b">
        <f t="shared" si="20"/>
        <v>0</v>
      </c>
    </row>
    <row r="204" spans="2:45" x14ac:dyDescent="0.3">
      <c r="B204" s="7">
        <v>59</v>
      </c>
      <c r="C204" t="s">
        <v>407</v>
      </c>
      <c r="D204" t="s">
        <v>582</v>
      </c>
      <c r="AG204" s="43">
        <v>129</v>
      </c>
      <c r="AH204" s="43" t="s">
        <v>139</v>
      </c>
      <c r="AI204" s="43" t="s">
        <v>141</v>
      </c>
      <c r="AJ204" s="43"/>
      <c r="AK204" s="17">
        <v>460808.9328193448</v>
      </c>
      <c r="AL204" s="19">
        <v>43233</v>
      </c>
      <c r="AM204" s="19">
        <v>43233</v>
      </c>
      <c r="AN204" t="s">
        <v>309</v>
      </c>
      <c r="AO204" t="s">
        <v>586</v>
      </c>
      <c r="AR204" t="b">
        <f t="shared" si="19"/>
        <v>1</v>
      </c>
      <c r="AS204" t="b">
        <f t="shared" si="20"/>
        <v>1</v>
      </c>
    </row>
    <row r="205" spans="2:45" x14ac:dyDescent="0.3">
      <c r="B205" s="7">
        <v>59</v>
      </c>
      <c r="C205" t="s">
        <v>407</v>
      </c>
      <c r="D205" t="s">
        <v>582</v>
      </c>
      <c r="AG205" s="43">
        <v>33</v>
      </c>
      <c r="AH205" s="43" t="s">
        <v>22</v>
      </c>
      <c r="AI205" s="43" t="s">
        <v>445</v>
      </c>
      <c r="AJ205" s="43"/>
      <c r="AK205" s="17">
        <v>77772.400263552307</v>
      </c>
      <c r="AL205" s="19">
        <v>43233</v>
      </c>
      <c r="AM205" s="19">
        <v>43233</v>
      </c>
      <c r="AN205" t="s">
        <v>309</v>
      </c>
      <c r="AO205" t="s">
        <v>586</v>
      </c>
      <c r="AP205" t="s">
        <v>587</v>
      </c>
      <c r="AR205" t="b">
        <f t="shared" si="19"/>
        <v>1</v>
      </c>
      <c r="AS205" t="b">
        <f t="shared" si="20"/>
        <v>1</v>
      </c>
    </row>
    <row r="206" spans="2:45" x14ac:dyDescent="0.3">
      <c r="B206" s="7">
        <v>59</v>
      </c>
      <c r="C206" t="s">
        <v>407</v>
      </c>
      <c r="D206" t="s">
        <v>582</v>
      </c>
      <c r="AG206" s="43">
        <v>15</v>
      </c>
      <c r="AH206" s="43" t="s">
        <v>22</v>
      </c>
      <c r="AI206" s="43" t="s">
        <v>588</v>
      </c>
      <c r="AJ206" s="43"/>
      <c r="AK206" s="17">
        <v>38886.200131776153</v>
      </c>
      <c r="AL206" s="19">
        <v>43233</v>
      </c>
      <c r="AM206" s="19">
        <v>43233</v>
      </c>
      <c r="AN206" t="s">
        <v>309</v>
      </c>
      <c r="AO206" t="s">
        <v>586</v>
      </c>
      <c r="AR206" t="b">
        <f t="shared" si="19"/>
        <v>1</v>
      </c>
      <c r="AS206" t="b">
        <f t="shared" si="20"/>
        <v>1</v>
      </c>
    </row>
    <row r="207" spans="2:45" x14ac:dyDescent="0.3">
      <c r="B207" s="7">
        <v>59</v>
      </c>
      <c r="C207" t="s">
        <v>407</v>
      </c>
      <c r="D207" t="s">
        <v>582</v>
      </c>
      <c r="AG207" s="43">
        <v>60</v>
      </c>
      <c r="AH207" s="43" t="s">
        <v>57</v>
      </c>
      <c r="AI207" s="43" t="s">
        <v>64</v>
      </c>
      <c r="AJ207" s="43" t="s">
        <v>449</v>
      </c>
      <c r="AK207" s="17">
        <v>12532.466785326716</v>
      </c>
      <c r="AL207" s="19">
        <v>43233</v>
      </c>
      <c r="AM207" s="19">
        <v>43233</v>
      </c>
      <c r="AN207" t="s">
        <v>309</v>
      </c>
      <c r="AO207" t="s">
        <v>586</v>
      </c>
      <c r="AR207" t="b">
        <f t="shared" si="19"/>
        <v>1</v>
      </c>
      <c r="AS207" t="b">
        <f t="shared" si="20"/>
        <v>1</v>
      </c>
    </row>
    <row r="208" spans="2:45" x14ac:dyDescent="0.3">
      <c r="B208" s="7">
        <v>59</v>
      </c>
      <c r="C208" t="s">
        <v>407</v>
      </c>
      <c r="D208" t="s">
        <v>582</v>
      </c>
      <c r="AG208" s="43">
        <v>15</v>
      </c>
      <c r="AH208" s="43" t="s">
        <v>22</v>
      </c>
      <c r="AI208" s="43" t="s">
        <v>588</v>
      </c>
      <c r="AJ208" s="43"/>
      <c r="AK208" s="17">
        <v>400000</v>
      </c>
      <c r="AL208" s="19">
        <v>43233</v>
      </c>
      <c r="AM208" s="19">
        <v>43233</v>
      </c>
      <c r="AN208" t="s">
        <v>589</v>
      </c>
      <c r="AO208" t="s">
        <v>266</v>
      </c>
      <c r="AR208" t="b">
        <f t="shared" si="19"/>
        <v>1</v>
      </c>
      <c r="AS208" t="b">
        <f t="shared" si="20"/>
        <v>1</v>
      </c>
    </row>
    <row r="209" spans="2:45" x14ac:dyDescent="0.3">
      <c r="B209" s="7">
        <v>59</v>
      </c>
      <c r="C209" t="s">
        <v>407</v>
      </c>
      <c r="D209" t="s">
        <v>582</v>
      </c>
      <c r="AG209" s="43">
        <v>128</v>
      </c>
      <c r="AH209" s="43" t="s">
        <v>139</v>
      </c>
      <c r="AI209" s="43" t="s">
        <v>140</v>
      </c>
      <c r="AJ209" s="43"/>
      <c r="AK209" s="17">
        <v>75000</v>
      </c>
      <c r="AL209" s="19">
        <v>43238</v>
      </c>
      <c r="AM209" s="19">
        <v>43239</v>
      </c>
      <c r="AN209" t="s">
        <v>590</v>
      </c>
      <c r="AO209" t="s">
        <v>591</v>
      </c>
      <c r="AR209" t="b">
        <f t="shared" si="19"/>
        <v>1</v>
      </c>
      <c r="AS209" t="b">
        <f t="shared" si="20"/>
        <v>1</v>
      </c>
    </row>
    <row r="210" spans="2:45" x14ac:dyDescent="0.3">
      <c r="B210" s="7">
        <v>59</v>
      </c>
      <c r="C210" t="s">
        <v>407</v>
      </c>
      <c r="D210" t="s">
        <v>582</v>
      </c>
      <c r="AG210" s="43">
        <v>129</v>
      </c>
      <c r="AH210" s="43" t="s">
        <v>139</v>
      </c>
      <c r="AI210" s="43" t="s">
        <v>141</v>
      </c>
      <c r="AJ210" s="43"/>
      <c r="AK210" s="17">
        <v>408464.860754436</v>
      </c>
      <c r="AL210" s="19">
        <v>43238</v>
      </c>
      <c r="AM210" s="19">
        <v>43239</v>
      </c>
      <c r="AN210" t="s">
        <v>309</v>
      </c>
      <c r="AO210" t="s">
        <v>586</v>
      </c>
      <c r="AR210" t="b">
        <f t="shared" si="19"/>
        <v>1</v>
      </c>
      <c r="AS210" t="b">
        <f t="shared" si="20"/>
        <v>1</v>
      </c>
    </row>
    <row r="211" spans="2:45" x14ac:dyDescent="0.3">
      <c r="B211" s="7">
        <v>59</v>
      </c>
      <c r="C211" t="s">
        <v>407</v>
      </c>
      <c r="D211" t="s">
        <v>582</v>
      </c>
      <c r="AG211" s="43">
        <v>130</v>
      </c>
      <c r="AH211" s="43" t="s">
        <v>139</v>
      </c>
      <c r="AI211" s="43" t="s">
        <v>142</v>
      </c>
      <c r="AJ211" s="43"/>
      <c r="AK211" s="17">
        <v>19962.798133151358</v>
      </c>
      <c r="AL211" s="19">
        <v>43238</v>
      </c>
      <c r="AM211" s="19">
        <v>43239</v>
      </c>
      <c r="AN211" t="s">
        <v>309</v>
      </c>
      <c r="AO211" t="s">
        <v>586</v>
      </c>
      <c r="AR211" t="b">
        <f t="shared" si="19"/>
        <v>1</v>
      </c>
      <c r="AS211" t="b">
        <f t="shared" si="20"/>
        <v>1</v>
      </c>
    </row>
    <row r="212" spans="2:45" x14ac:dyDescent="0.3">
      <c r="B212" s="7">
        <v>59</v>
      </c>
      <c r="C212" t="s">
        <v>407</v>
      </c>
      <c r="D212" t="s">
        <v>582</v>
      </c>
      <c r="AG212" s="43">
        <v>34</v>
      </c>
      <c r="AH212" s="43" t="s">
        <v>22</v>
      </c>
      <c r="AI212" s="43" t="s">
        <v>41</v>
      </c>
      <c r="AJ212" s="43"/>
      <c r="AK212" s="17">
        <v>113685.73649495811</v>
      </c>
      <c r="AL212" s="19">
        <v>43238</v>
      </c>
      <c r="AM212" s="19">
        <v>43239</v>
      </c>
      <c r="AN212" t="s">
        <v>309</v>
      </c>
      <c r="AO212" t="s">
        <v>586</v>
      </c>
      <c r="AR212" t="b">
        <f t="shared" si="19"/>
        <v>1</v>
      </c>
      <c r="AS212" t="b">
        <f t="shared" si="20"/>
        <v>1</v>
      </c>
    </row>
    <row r="213" spans="2:45" x14ac:dyDescent="0.3">
      <c r="B213" s="7">
        <v>59</v>
      </c>
      <c r="C213" t="s">
        <v>407</v>
      </c>
      <c r="D213" t="s">
        <v>582</v>
      </c>
      <c r="AG213" s="43">
        <v>20</v>
      </c>
      <c r="AH213" s="43" t="s">
        <v>22</v>
      </c>
      <c r="AI213" s="43" t="s">
        <v>592</v>
      </c>
      <c r="AJ213" s="43"/>
      <c r="AK213" s="17">
        <v>45474.294597983244</v>
      </c>
      <c r="AL213" s="19">
        <v>43238</v>
      </c>
      <c r="AM213" s="19">
        <v>43239</v>
      </c>
      <c r="AN213" t="s">
        <v>309</v>
      </c>
      <c r="AO213" t="s">
        <v>586</v>
      </c>
      <c r="AR213" t="b">
        <f t="shared" si="19"/>
        <v>1</v>
      </c>
      <c r="AS213" t="b">
        <f t="shared" si="20"/>
        <v>1</v>
      </c>
    </row>
    <row r="214" spans="2:45" x14ac:dyDescent="0.3">
      <c r="B214" s="7">
        <v>59</v>
      </c>
      <c r="C214" t="s">
        <v>407</v>
      </c>
      <c r="D214" t="s">
        <v>582</v>
      </c>
      <c r="AG214" s="43">
        <v>60</v>
      </c>
      <c r="AH214" s="43" t="s">
        <v>57</v>
      </c>
      <c r="AI214" s="43" t="s">
        <v>64</v>
      </c>
      <c r="AJ214" s="43" t="s">
        <v>449</v>
      </c>
      <c r="AK214" s="17">
        <v>7412.3100194712688</v>
      </c>
      <c r="AL214" s="19">
        <v>43238</v>
      </c>
      <c r="AM214" s="19">
        <v>43239</v>
      </c>
      <c r="AN214" t="s">
        <v>309</v>
      </c>
      <c r="AO214" t="s">
        <v>586</v>
      </c>
      <c r="AR214" t="b">
        <f t="shared" si="19"/>
        <v>1</v>
      </c>
      <c r="AS214" t="b">
        <f t="shared" si="20"/>
        <v>1</v>
      </c>
    </row>
    <row r="215" spans="2:45" x14ac:dyDescent="0.3">
      <c r="B215" s="7">
        <v>59</v>
      </c>
      <c r="C215" t="s">
        <v>407</v>
      </c>
      <c r="D215" t="s">
        <v>582</v>
      </c>
      <c r="AG215" s="43">
        <v>20</v>
      </c>
      <c r="AH215" s="43" t="s">
        <v>22</v>
      </c>
      <c r="AI215" s="43" t="s">
        <v>592</v>
      </c>
      <c r="AJ215" s="43"/>
      <c r="AK215" s="17">
        <v>820000</v>
      </c>
      <c r="AL215" s="19">
        <v>43239</v>
      </c>
      <c r="AM215" s="19">
        <v>43239</v>
      </c>
      <c r="AN215" t="s">
        <v>593</v>
      </c>
      <c r="AO215" t="s">
        <v>594</v>
      </c>
      <c r="AR215" t="b">
        <f t="shared" si="19"/>
        <v>1</v>
      </c>
      <c r="AS215" t="b">
        <f t="shared" si="20"/>
        <v>1</v>
      </c>
    </row>
    <row r="216" spans="2:45" x14ac:dyDescent="0.3">
      <c r="B216" s="7">
        <v>59</v>
      </c>
      <c r="C216" t="s">
        <v>407</v>
      </c>
      <c r="D216" t="s">
        <v>582</v>
      </c>
      <c r="AG216" s="43">
        <v>128</v>
      </c>
      <c r="AH216" s="43" t="s">
        <v>139</v>
      </c>
      <c r="AI216" s="43" t="s">
        <v>140</v>
      </c>
      <c r="AJ216" s="43"/>
      <c r="AK216" s="17">
        <v>47000</v>
      </c>
      <c r="AL216" s="19">
        <v>43246</v>
      </c>
      <c r="AM216" s="19">
        <v>43246</v>
      </c>
      <c r="AN216" t="s">
        <v>595</v>
      </c>
      <c r="AO216" t="s">
        <v>596</v>
      </c>
      <c r="AR216" t="b">
        <f t="shared" si="19"/>
        <v>1</v>
      </c>
      <c r="AS216" t="b">
        <f t="shared" si="20"/>
        <v>1</v>
      </c>
    </row>
    <row r="217" spans="2:45" x14ac:dyDescent="0.3">
      <c r="B217" s="7">
        <v>59</v>
      </c>
      <c r="C217" t="s">
        <v>407</v>
      </c>
      <c r="D217" t="s">
        <v>582</v>
      </c>
      <c r="AG217" s="43">
        <v>32</v>
      </c>
      <c r="AH217" s="43" t="s">
        <v>22</v>
      </c>
      <c r="AI217" s="43" t="s">
        <v>39</v>
      </c>
      <c r="AJ217" s="43"/>
      <c r="AK217" s="17">
        <v>608300</v>
      </c>
      <c r="AL217" s="19">
        <v>43246</v>
      </c>
      <c r="AM217" s="19">
        <v>43246</v>
      </c>
      <c r="AN217" t="s">
        <v>597</v>
      </c>
      <c r="AO217" t="s">
        <v>266</v>
      </c>
      <c r="AR217" t="b">
        <f t="shared" si="19"/>
        <v>1</v>
      </c>
      <c r="AS217" t="b">
        <f t="shared" si="20"/>
        <v>1</v>
      </c>
    </row>
    <row r="218" spans="2:45" x14ac:dyDescent="0.3">
      <c r="B218" s="7">
        <v>59</v>
      </c>
      <c r="C218" t="s">
        <v>407</v>
      </c>
      <c r="D218" t="s">
        <v>582</v>
      </c>
      <c r="AG218" s="43">
        <v>129</v>
      </c>
      <c r="AH218" s="43" t="s">
        <v>139</v>
      </c>
      <c r="AI218" s="43" t="s">
        <v>141</v>
      </c>
      <c r="AJ218" s="43"/>
      <c r="AK218" s="17">
        <f>435075.168*0.98163284352541</f>
        <v>427084.07431113551</v>
      </c>
      <c r="AL218" s="19">
        <v>43246</v>
      </c>
      <c r="AM218" s="19">
        <v>43246</v>
      </c>
      <c r="AN218" t="s">
        <v>309</v>
      </c>
      <c r="AO218" t="s">
        <v>598</v>
      </c>
      <c r="AR218" t="b">
        <f t="shared" si="19"/>
        <v>1</v>
      </c>
      <c r="AS218" t="b">
        <f t="shared" si="20"/>
        <v>1</v>
      </c>
    </row>
    <row r="219" spans="2:45" x14ac:dyDescent="0.3">
      <c r="B219" s="7">
        <v>59</v>
      </c>
      <c r="C219" t="s">
        <v>407</v>
      </c>
      <c r="D219" t="s">
        <v>582</v>
      </c>
      <c r="AG219" s="43">
        <v>32</v>
      </c>
      <c r="AH219" s="43" t="s">
        <v>22</v>
      </c>
      <c r="AI219" s="43" t="s">
        <v>39</v>
      </c>
      <c r="AJ219" s="43"/>
      <c r="AK219" s="17">
        <f>46000*0.98163284352541</f>
        <v>45155.110802168863</v>
      </c>
      <c r="AL219" s="19">
        <v>43246</v>
      </c>
      <c r="AM219" s="19">
        <v>43246</v>
      </c>
      <c r="AN219" t="s">
        <v>309</v>
      </c>
      <c r="AO219" t="s">
        <v>598</v>
      </c>
      <c r="AR219" t="b">
        <f t="shared" si="19"/>
        <v>1</v>
      </c>
      <c r="AS219" t="b">
        <f t="shared" si="20"/>
        <v>1</v>
      </c>
    </row>
    <row r="220" spans="2:45" x14ac:dyDescent="0.3">
      <c r="B220" s="7">
        <v>59</v>
      </c>
      <c r="C220" t="s">
        <v>407</v>
      </c>
      <c r="D220" t="s">
        <v>582</v>
      </c>
      <c r="AG220" s="43">
        <v>33</v>
      </c>
      <c r="AH220" s="43" t="s">
        <v>22</v>
      </c>
      <c r="AI220" s="43" t="s">
        <v>281</v>
      </c>
      <c r="AJ220" s="43"/>
      <c r="AK220" s="17">
        <f>92000*0.98163284352541</f>
        <v>90310.221604337727</v>
      </c>
      <c r="AL220" s="19">
        <v>43246</v>
      </c>
      <c r="AM220" s="19">
        <v>43246</v>
      </c>
      <c r="AN220" t="s">
        <v>309</v>
      </c>
      <c r="AO220" t="s">
        <v>598</v>
      </c>
      <c r="AP220" t="s">
        <v>599</v>
      </c>
      <c r="AR220" t="b">
        <f t="shared" si="19"/>
        <v>1</v>
      </c>
      <c r="AS220" t="b">
        <f t="shared" si="20"/>
        <v>1</v>
      </c>
    </row>
    <row r="221" spans="2:45" x14ac:dyDescent="0.3">
      <c r="B221" s="7">
        <v>59</v>
      </c>
      <c r="C221" t="s">
        <v>407</v>
      </c>
      <c r="D221" t="s">
        <v>582</v>
      </c>
      <c r="AG221" s="43">
        <v>60</v>
      </c>
      <c r="AH221" s="43" t="s">
        <v>57</v>
      </c>
      <c r="AI221" s="43" t="s">
        <v>64</v>
      </c>
      <c r="AJ221" s="43" t="s">
        <v>449</v>
      </c>
      <c r="AK221" s="17">
        <f>7590*0.98163284352541</f>
        <v>7450.5932823578623</v>
      </c>
      <c r="AL221" s="19">
        <v>43246</v>
      </c>
      <c r="AM221" s="19">
        <v>43246</v>
      </c>
      <c r="AN221" t="s">
        <v>309</v>
      </c>
      <c r="AO221" t="s">
        <v>598</v>
      </c>
      <c r="AR221" t="b">
        <f t="shared" si="19"/>
        <v>1</v>
      </c>
      <c r="AS221" t="b">
        <f t="shared" si="20"/>
        <v>1</v>
      </c>
    </row>
    <row r="222" spans="2:45" x14ac:dyDescent="0.3">
      <c r="B222" s="7">
        <v>59</v>
      </c>
      <c r="C222" t="s">
        <v>407</v>
      </c>
      <c r="D222" t="s">
        <v>582</v>
      </c>
      <c r="AG222" s="43">
        <v>128</v>
      </c>
      <c r="AH222" s="43" t="s">
        <v>139</v>
      </c>
      <c r="AI222" s="43" t="s">
        <v>140</v>
      </c>
      <c r="AJ222" s="43"/>
      <c r="AK222" s="17">
        <v>60000</v>
      </c>
      <c r="AL222" s="19">
        <v>43253</v>
      </c>
      <c r="AM222" s="19">
        <v>43253</v>
      </c>
      <c r="AN222" t="s">
        <v>600</v>
      </c>
      <c r="AO222" t="s">
        <v>601</v>
      </c>
      <c r="AR222" t="b">
        <f t="shared" si="19"/>
        <v>1</v>
      </c>
      <c r="AS222" t="b">
        <f t="shared" si="20"/>
        <v>1</v>
      </c>
    </row>
    <row r="223" spans="2:45" x14ac:dyDescent="0.3">
      <c r="B223" s="7">
        <v>59</v>
      </c>
      <c r="C223" t="s">
        <v>407</v>
      </c>
      <c r="D223" t="s">
        <v>582</v>
      </c>
      <c r="AG223" s="43">
        <v>129</v>
      </c>
      <c r="AH223" s="43" t="s">
        <v>139</v>
      </c>
      <c r="AI223" s="43" t="s">
        <v>141</v>
      </c>
      <c r="AJ223" s="43"/>
      <c r="AK223" s="17">
        <f>389305.396*0.974015308874581</f>
        <v>379189.41553148109</v>
      </c>
      <c r="AL223" s="19">
        <v>43253</v>
      </c>
      <c r="AM223" s="19">
        <v>43253</v>
      </c>
      <c r="AN223" t="s">
        <v>309</v>
      </c>
      <c r="AO223" t="s">
        <v>598</v>
      </c>
      <c r="AR223" t="b">
        <f t="shared" si="19"/>
        <v>1</v>
      </c>
      <c r="AS223" t="b">
        <f t="shared" si="20"/>
        <v>1</v>
      </c>
    </row>
    <row r="224" spans="2:45" x14ac:dyDescent="0.3">
      <c r="B224" s="7">
        <v>59</v>
      </c>
      <c r="C224" t="s">
        <v>407</v>
      </c>
      <c r="D224" t="s">
        <v>582</v>
      </c>
      <c r="AG224" s="43">
        <v>31</v>
      </c>
      <c r="AH224" s="43" t="s">
        <v>22</v>
      </c>
      <c r="AI224" s="43" t="s">
        <v>38</v>
      </c>
      <c r="AJ224" s="43"/>
      <c r="AK224" s="17">
        <f>103500*0.974015308874581</f>
        <v>100810.58446851913</v>
      </c>
      <c r="AL224" s="19">
        <v>43253</v>
      </c>
      <c r="AM224" s="19">
        <v>43253</v>
      </c>
      <c r="AN224" t="s">
        <v>309</v>
      </c>
      <c r="AO224" t="s">
        <v>598</v>
      </c>
      <c r="AR224" t="b">
        <f t="shared" si="19"/>
        <v>1</v>
      </c>
      <c r="AS224" t="b">
        <f t="shared" si="20"/>
        <v>1</v>
      </c>
    </row>
    <row r="225" spans="2:45" x14ac:dyDescent="0.3">
      <c r="B225" s="7">
        <v>59</v>
      </c>
      <c r="C225" t="s">
        <v>407</v>
      </c>
      <c r="D225" t="s">
        <v>582</v>
      </c>
      <c r="AG225" s="43">
        <v>48</v>
      </c>
      <c r="AH225" s="43" t="s">
        <v>22</v>
      </c>
      <c r="AI225" s="43" t="s">
        <v>602</v>
      </c>
      <c r="AJ225" s="43"/>
      <c r="AK225" s="17">
        <v>610000</v>
      </c>
      <c r="AL225" s="19">
        <v>43253</v>
      </c>
      <c r="AM225" s="19">
        <v>43253</v>
      </c>
      <c r="AN225" t="s">
        <v>603</v>
      </c>
      <c r="AO225" t="s">
        <v>604</v>
      </c>
      <c r="AR225" t="b">
        <f t="shared" si="19"/>
        <v>1</v>
      </c>
      <c r="AS225" t="b">
        <f t="shared" si="20"/>
        <v>1</v>
      </c>
    </row>
    <row r="226" spans="2:45" x14ac:dyDescent="0.3">
      <c r="B226" s="7">
        <v>59</v>
      </c>
      <c r="C226" t="s">
        <v>407</v>
      </c>
      <c r="D226" t="s">
        <v>582</v>
      </c>
      <c r="AG226" s="43">
        <v>128</v>
      </c>
      <c r="AH226" s="43" t="s">
        <v>139</v>
      </c>
      <c r="AI226" s="43" t="s">
        <v>140</v>
      </c>
      <c r="AJ226" s="43"/>
      <c r="AK226" s="17">
        <v>81000</v>
      </c>
      <c r="AL226" s="19">
        <v>43259</v>
      </c>
      <c r="AM226" s="19">
        <v>43260</v>
      </c>
      <c r="AN226" t="s">
        <v>605</v>
      </c>
      <c r="AO226" t="s">
        <v>606</v>
      </c>
      <c r="AR226" t="b">
        <f t="shared" si="19"/>
        <v>1</v>
      </c>
      <c r="AS226" t="b">
        <f t="shared" si="20"/>
        <v>1</v>
      </c>
    </row>
    <row r="227" spans="2:45" x14ac:dyDescent="0.3">
      <c r="B227" s="7">
        <v>59</v>
      </c>
      <c r="C227" t="s">
        <v>407</v>
      </c>
      <c r="D227" t="s">
        <v>582</v>
      </c>
      <c r="AG227" s="43">
        <v>129</v>
      </c>
      <c r="AH227" s="43" t="s">
        <v>139</v>
      </c>
      <c r="AI227" s="43" t="s">
        <v>141</v>
      </c>
      <c r="AJ227" s="43"/>
      <c r="AK227" s="17">
        <f>521878.432*0.969831420146378</f>
        <v>506134.10085032496</v>
      </c>
      <c r="AL227" s="19">
        <v>43260</v>
      </c>
      <c r="AM227" s="19">
        <v>43260</v>
      </c>
      <c r="AN227" t="s">
        <v>309</v>
      </c>
      <c r="AO227" t="s">
        <v>598</v>
      </c>
      <c r="AR227" t="b">
        <f t="shared" si="19"/>
        <v>1</v>
      </c>
      <c r="AS227" t="b">
        <f t="shared" si="20"/>
        <v>1</v>
      </c>
    </row>
    <row r="228" spans="2:45" x14ac:dyDescent="0.3">
      <c r="B228" s="7">
        <v>59</v>
      </c>
      <c r="C228" t="s">
        <v>407</v>
      </c>
      <c r="D228" t="s">
        <v>582</v>
      </c>
      <c r="AG228" s="43">
        <v>47</v>
      </c>
      <c r="AH228" s="43" t="s">
        <v>22</v>
      </c>
      <c r="AI228" s="43" t="s">
        <v>54</v>
      </c>
      <c r="AJ228" s="43"/>
      <c r="AK228" s="17">
        <f>115000*0.969831420146378</f>
        <v>111530.61331683348</v>
      </c>
      <c r="AL228" s="19">
        <v>43260</v>
      </c>
      <c r="AM228" s="19">
        <v>43260</v>
      </c>
      <c r="AN228" t="s">
        <v>309</v>
      </c>
      <c r="AO228" t="s">
        <v>598</v>
      </c>
      <c r="AR228" t="b">
        <f t="shared" si="19"/>
        <v>1</v>
      </c>
      <c r="AS228" t="b">
        <f t="shared" si="20"/>
        <v>1</v>
      </c>
    </row>
    <row r="229" spans="2:45" x14ac:dyDescent="0.3">
      <c r="B229" s="7">
        <v>59</v>
      </c>
      <c r="C229" t="s">
        <v>407</v>
      </c>
      <c r="D229" t="s">
        <v>582</v>
      </c>
      <c r="AG229" s="43">
        <v>60</v>
      </c>
      <c r="AH229" s="43" t="s">
        <v>57</v>
      </c>
      <c r="AI229" s="43" t="s">
        <v>64</v>
      </c>
      <c r="AJ229" s="43" t="s">
        <v>449</v>
      </c>
      <c r="AK229" s="17">
        <f>12719*0.969831420146378</f>
        <v>12335.285832841782</v>
      </c>
      <c r="AL229" s="19">
        <v>43260</v>
      </c>
      <c r="AM229" s="19">
        <v>43260</v>
      </c>
      <c r="AN229" t="s">
        <v>309</v>
      </c>
      <c r="AO229" t="s">
        <v>598</v>
      </c>
      <c r="AR229" t="b">
        <f t="shared" si="19"/>
        <v>1</v>
      </c>
      <c r="AS229" t="b">
        <f t="shared" si="20"/>
        <v>1</v>
      </c>
    </row>
    <row r="230" spans="2:45" x14ac:dyDescent="0.3">
      <c r="B230" s="7">
        <v>59</v>
      </c>
      <c r="C230" t="s">
        <v>407</v>
      </c>
      <c r="D230" t="s">
        <v>582</v>
      </c>
      <c r="AG230" s="43">
        <v>67</v>
      </c>
      <c r="AH230" s="43" t="s">
        <v>75</v>
      </c>
      <c r="AI230" s="43" t="s">
        <v>79</v>
      </c>
      <c r="AJ230" s="43" t="s">
        <v>100</v>
      </c>
      <c r="AK230" s="17">
        <v>300000</v>
      </c>
      <c r="AL230" s="19">
        <v>43273</v>
      </c>
      <c r="AM230" s="19">
        <v>43273</v>
      </c>
      <c r="AN230" t="s">
        <v>607</v>
      </c>
      <c r="AO230" t="s">
        <v>266</v>
      </c>
      <c r="AR230" t="b">
        <f t="shared" si="19"/>
        <v>1</v>
      </c>
      <c r="AS230" t="b">
        <f t="shared" si="20"/>
        <v>1</v>
      </c>
    </row>
    <row r="231" spans="2:45" x14ac:dyDescent="0.3">
      <c r="B231" s="7">
        <v>59</v>
      </c>
      <c r="C231" t="s">
        <v>407</v>
      </c>
      <c r="D231" t="s">
        <v>582</v>
      </c>
      <c r="AG231" s="43">
        <v>24</v>
      </c>
      <c r="AH231" s="43" t="s">
        <v>22</v>
      </c>
      <c r="AI231" s="43" t="s">
        <v>608</v>
      </c>
      <c r="AJ231" s="43"/>
      <c r="AK231" s="17">
        <v>300000</v>
      </c>
      <c r="AL231" s="19">
        <v>43260</v>
      </c>
      <c r="AM231" s="19">
        <v>43260</v>
      </c>
      <c r="AN231" t="s">
        <v>607</v>
      </c>
      <c r="AO231" t="s">
        <v>266</v>
      </c>
      <c r="AR231" t="b">
        <f t="shared" si="19"/>
        <v>1</v>
      </c>
      <c r="AS231" t="b">
        <f t="shared" si="20"/>
        <v>1</v>
      </c>
    </row>
    <row r="232" spans="2:45" x14ac:dyDescent="0.3">
      <c r="B232" s="7">
        <v>59</v>
      </c>
      <c r="C232" t="s">
        <v>407</v>
      </c>
      <c r="D232" t="s">
        <v>582</v>
      </c>
      <c r="AG232" s="43">
        <v>85</v>
      </c>
      <c r="AH232" s="43" t="s">
        <v>91</v>
      </c>
      <c r="AI232" s="43" t="s">
        <v>96</v>
      </c>
      <c r="AJ232" s="43" t="s">
        <v>100</v>
      </c>
      <c r="AK232" s="17">
        <v>200000</v>
      </c>
      <c r="AL232" s="19">
        <v>43246</v>
      </c>
      <c r="AM232" s="19">
        <v>43260</v>
      </c>
      <c r="AN232" t="s">
        <v>309</v>
      </c>
      <c r="AO232" t="s">
        <v>598</v>
      </c>
      <c r="AR232" t="b">
        <f t="shared" si="19"/>
        <v>1</v>
      </c>
      <c r="AS232" t="b">
        <f t="shared" si="20"/>
        <v>1</v>
      </c>
    </row>
    <row r="233" spans="2:45" x14ac:dyDescent="0.3">
      <c r="B233" s="7">
        <v>60</v>
      </c>
      <c r="C233" t="s">
        <v>411</v>
      </c>
      <c r="D233" t="s">
        <v>609</v>
      </c>
      <c r="E233" s="33" t="s">
        <v>610</v>
      </c>
      <c r="M233" s="16">
        <v>0.17</v>
      </c>
      <c r="N233" t="s">
        <v>229</v>
      </c>
      <c r="O233" t="s">
        <v>230</v>
      </c>
      <c r="P233" s="17">
        <v>37500</v>
      </c>
      <c r="AC233" t="s">
        <v>231</v>
      </c>
      <c r="AD233" t="s">
        <v>329</v>
      </c>
      <c r="AF233" s="18">
        <v>0.27737000000000001</v>
      </c>
      <c r="AG233" s="43">
        <v>60</v>
      </c>
      <c r="AH233" s="43" t="s">
        <v>57</v>
      </c>
      <c r="AI233" s="43" t="s">
        <v>64</v>
      </c>
      <c r="AJ233" s="43" t="s">
        <v>449</v>
      </c>
      <c r="AK233" s="17">
        <f>22192.5*2*0.7</f>
        <v>31069.499999999996</v>
      </c>
      <c r="AL233" s="19">
        <v>43282</v>
      </c>
      <c r="AM233" s="19">
        <v>43312</v>
      </c>
      <c r="AN233" t="s">
        <v>611</v>
      </c>
      <c r="AO233" t="s">
        <v>612</v>
      </c>
      <c r="AQ233" s="17">
        <f t="shared" ref="AQ233:AQ236" si="22">SUMIF(D:D,D233,P:P)-SUMIF(D:D,D233,AK:AK)</f>
        <v>6430.5000000000036</v>
      </c>
      <c r="AR233" t="b">
        <f t="shared" si="19"/>
        <v>0</v>
      </c>
      <c r="AS233" t="b">
        <f t="shared" si="20"/>
        <v>0</v>
      </c>
    </row>
    <row r="234" spans="2:45" x14ac:dyDescent="0.3">
      <c r="B234" s="7">
        <v>61</v>
      </c>
      <c r="C234" t="s">
        <v>411</v>
      </c>
      <c r="D234" t="s">
        <v>613</v>
      </c>
      <c r="E234" s="33" t="s">
        <v>614</v>
      </c>
      <c r="M234" s="16">
        <v>0.26</v>
      </c>
      <c r="N234" t="s">
        <v>229</v>
      </c>
      <c r="O234" t="s">
        <v>230</v>
      </c>
      <c r="P234" s="17">
        <v>20000</v>
      </c>
      <c r="AC234" t="s">
        <v>231</v>
      </c>
      <c r="AD234" t="s">
        <v>329</v>
      </c>
      <c r="AF234" s="18">
        <v>0.33050000000000002</v>
      </c>
      <c r="AG234" s="43">
        <v>60</v>
      </c>
      <c r="AH234" s="43" t="s">
        <v>57</v>
      </c>
      <c r="AI234" s="43" t="s">
        <v>64</v>
      </c>
      <c r="AJ234" s="43" t="s">
        <v>449</v>
      </c>
      <c r="AK234" s="17">
        <f>22192.5*2*0.3</f>
        <v>13315.5</v>
      </c>
      <c r="AL234" s="19">
        <v>43282</v>
      </c>
      <c r="AM234" s="19">
        <v>43312</v>
      </c>
      <c r="AN234" t="s">
        <v>611</v>
      </c>
      <c r="AO234" t="s">
        <v>612</v>
      </c>
      <c r="AQ234" s="17">
        <f t="shared" si="22"/>
        <v>6684.5</v>
      </c>
      <c r="AR234" t="b">
        <f t="shared" si="19"/>
        <v>0</v>
      </c>
      <c r="AS234" t="b">
        <f t="shared" si="20"/>
        <v>0</v>
      </c>
    </row>
    <row r="235" spans="2:45" x14ac:dyDescent="0.3">
      <c r="B235" s="7">
        <v>63</v>
      </c>
      <c r="C235" t="s">
        <v>615</v>
      </c>
      <c r="D235" t="s">
        <v>616</v>
      </c>
      <c r="E235" s="33" t="s">
        <v>617</v>
      </c>
      <c r="M235" s="16">
        <v>0</v>
      </c>
      <c r="N235" t="s">
        <v>229</v>
      </c>
      <c r="O235" t="s">
        <v>230</v>
      </c>
      <c r="P235" s="17">
        <v>4081</v>
      </c>
      <c r="AC235" t="s">
        <v>231</v>
      </c>
      <c r="AD235" t="s">
        <v>232</v>
      </c>
      <c r="AF235" s="18">
        <v>4.0918069905544079E-2</v>
      </c>
      <c r="AG235" s="43">
        <v>92</v>
      </c>
      <c r="AH235" s="43" t="s">
        <v>91</v>
      </c>
      <c r="AI235" s="43" t="s">
        <v>248</v>
      </c>
      <c r="AJ235" s="43" t="s">
        <v>100</v>
      </c>
      <c r="AK235" s="17">
        <v>4081</v>
      </c>
      <c r="AL235" s="19">
        <v>43282</v>
      </c>
      <c r="AM235" s="19">
        <v>43312</v>
      </c>
      <c r="AN235" t="s">
        <v>618</v>
      </c>
      <c r="AO235" t="s">
        <v>247</v>
      </c>
      <c r="AQ235" s="17">
        <f t="shared" si="22"/>
        <v>0</v>
      </c>
      <c r="AR235" t="b">
        <f t="shared" si="19"/>
        <v>0</v>
      </c>
      <c r="AS235" t="b">
        <f t="shared" si="20"/>
        <v>0</v>
      </c>
    </row>
    <row r="236" spans="2:45" x14ac:dyDescent="0.3">
      <c r="B236" s="7">
        <v>64</v>
      </c>
      <c r="C236" t="s">
        <v>226</v>
      </c>
      <c r="D236" t="s">
        <v>619</v>
      </c>
      <c r="E236" s="33" t="s">
        <v>620</v>
      </c>
      <c r="M236" s="16">
        <v>0.26</v>
      </c>
      <c r="N236" t="s">
        <v>229</v>
      </c>
      <c r="O236" t="s">
        <v>230</v>
      </c>
      <c r="P236" s="17">
        <v>355000</v>
      </c>
      <c r="AC236" t="s">
        <v>231</v>
      </c>
      <c r="AD236" t="s">
        <v>232</v>
      </c>
      <c r="AF236" s="18">
        <v>0.31780615384615385</v>
      </c>
      <c r="AG236" s="43">
        <v>60</v>
      </c>
      <c r="AH236" s="43" t="s">
        <v>57</v>
      </c>
      <c r="AI236" s="43" t="s">
        <v>64</v>
      </c>
      <c r="AJ236" s="43" t="s">
        <v>449</v>
      </c>
      <c r="AK236" s="17">
        <v>196487.5</v>
      </c>
      <c r="AL236" s="19">
        <v>43252</v>
      </c>
      <c r="AM236" s="19">
        <v>43286</v>
      </c>
      <c r="AN236" t="s">
        <v>621</v>
      </c>
      <c r="AO236" t="s">
        <v>622</v>
      </c>
      <c r="AQ236" s="17">
        <f t="shared" si="22"/>
        <v>54742.5</v>
      </c>
      <c r="AR236" t="b">
        <f t="shared" si="19"/>
        <v>0</v>
      </c>
      <c r="AS236" t="b">
        <f t="shared" si="20"/>
        <v>0</v>
      </c>
    </row>
    <row r="237" spans="2:45" x14ac:dyDescent="0.3">
      <c r="B237" s="7">
        <v>64</v>
      </c>
      <c r="C237" t="s">
        <v>226</v>
      </c>
      <c r="D237" t="s">
        <v>619</v>
      </c>
      <c r="AG237" s="43">
        <v>8</v>
      </c>
      <c r="AH237" s="43" t="s">
        <v>4</v>
      </c>
      <c r="AI237" s="43" t="s">
        <v>10</v>
      </c>
      <c r="AJ237" s="43" t="s">
        <v>9</v>
      </c>
      <c r="AK237" s="17">
        <v>11970</v>
      </c>
      <c r="AL237" s="19">
        <v>43266</v>
      </c>
      <c r="AM237" s="19">
        <v>43296</v>
      </c>
      <c r="AN237" t="s">
        <v>279</v>
      </c>
      <c r="AO237" t="s">
        <v>247</v>
      </c>
      <c r="AR237" t="b">
        <f t="shared" si="19"/>
        <v>1</v>
      </c>
      <c r="AS237" t="b">
        <f t="shared" si="20"/>
        <v>1</v>
      </c>
    </row>
    <row r="238" spans="2:45" x14ac:dyDescent="0.3">
      <c r="B238" s="7">
        <v>64</v>
      </c>
      <c r="C238" t="s">
        <v>226</v>
      </c>
      <c r="D238" t="s">
        <v>619</v>
      </c>
      <c r="AG238" s="43">
        <v>67</v>
      </c>
      <c r="AH238" s="43" t="s">
        <v>75</v>
      </c>
      <c r="AI238" s="43" t="s">
        <v>79</v>
      </c>
      <c r="AJ238" s="43" t="s">
        <v>100</v>
      </c>
      <c r="AK238" s="17">
        <v>4000</v>
      </c>
      <c r="AL238" s="19">
        <v>43266</v>
      </c>
      <c r="AM238" s="19">
        <v>43296</v>
      </c>
      <c r="AN238" t="s">
        <v>270</v>
      </c>
      <c r="AO238" t="s">
        <v>247</v>
      </c>
      <c r="AR238" t="b">
        <f t="shared" si="19"/>
        <v>1</v>
      </c>
      <c r="AS238" t="b">
        <f t="shared" si="20"/>
        <v>1</v>
      </c>
    </row>
    <row r="239" spans="2:45" x14ac:dyDescent="0.3">
      <c r="B239" s="7">
        <v>64</v>
      </c>
      <c r="C239" t="s">
        <v>226</v>
      </c>
      <c r="D239" t="s">
        <v>619</v>
      </c>
      <c r="AG239" s="43">
        <v>67</v>
      </c>
      <c r="AH239" s="43" t="s">
        <v>75</v>
      </c>
      <c r="AI239" s="43" t="s">
        <v>79</v>
      </c>
      <c r="AJ239" s="43" t="s">
        <v>100</v>
      </c>
      <c r="AK239" s="17">
        <v>24000</v>
      </c>
      <c r="AL239" s="19">
        <v>43301</v>
      </c>
      <c r="AM239" s="19">
        <v>43301</v>
      </c>
      <c r="AN239" t="s">
        <v>623</v>
      </c>
      <c r="AO239" t="s">
        <v>624</v>
      </c>
      <c r="AR239" t="b">
        <f t="shared" si="19"/>
        <v>1</v>
      </c>
      <c r="AS239" t="b">
        <f t="shared" si="20"/>
        <v>1</v>
      </c>
    </row>
    <row r="240" spans="2:45" x14ac:dyDescent="0.3">
      <c r="B240" s="7">
        <v>64</v>
      </c>
      <c r="C240" t="s">
        <v>226</v>
      </c>
      <c r="D240" t="s">
        <v>619</v>
      </c>
      <c r="AG240" s="43">
        <v>67</v>
      </c>
      <c r="AH240" s="43" t="s">
        <v>75</v>
      </c>
      <c r="AI240" s="43" t="s">
        <v>79</v>
      </c>
      <c r="AJ240" s="43" t="s">
        <v>100</v>
      </c>
      <c r="AK240" s="17">
        <v>63800</v>
      </c>
      <c r="AL240" s="19">
        <v>43301</v>
      </c>
      <c r="AM240" s="19">
        <v>43301</v>
      </c>
      <c r="AN240" t="s">
        <v>242</v>
      </c>
      <c r="AO240" t="s">
        <v>257</v>
      </c>
      <c r="AR240" t="b">
        <f t="shared" si="19"/>
        <v>1</v>
      </c>
      <c r="AS240" t="b">
        <f t="shared" si="20"/>
        <v>1</v>
      </c>
    </row>
    <row r="241" spans="2:45" x14ac:dyDescent="0.3">
      <c r="B241" s="7">
        <v>65</v>
      </c>
      <c r="C241" t="s">
        <v>389</v>
      </c>
      <c r="D241" t="s">
        <v>625</v>
      </c>
      <c r="E241" s="33" t="s">
        <v>626</v>
      </c>
      <c r="M241" s="16">
        <v>0.24</v>
      </c>
      <c r="N241" t="s">
        <v>230</v>
      </c>
      <c r="O241" t="s">
        <v>230</v>
      </c>
      <c r="P241" s="17">
        <v>295592</v>
      </c>
      <c r="AC241" t="s">
        <v>231</v>
      </c>
      <c r="AD241" t="s">
        <v>329</v>
      </c>
      <c r="AF241" s="18">
        <v>0.36133852972232106</v>
      </c>
      <c r="AG241" s="43">
        <v>57</v>
      </c>
      <c r="AH241" s="43" t="s">
        <v>57</v>
      </c>
      <c r="AI241" s="43" t="s">
        <v>64</v>
      </c>
      <c r="AJ241" s="43" t="s">
        <v>627</v>
      </c>
      <c r="AK241" s="17">
        <v>1564.2</v>
      </c>
      <c r="AL241" s="19">
        <v>43344</v>
      </c>
      <c r="AM241" s="19">
        <v>43373</v>
      </c>
      <c r="AN241" t="s">
        <v>628</v>
      </c>
      <c r="AO241" t="s">
        <v>300</v>
      </c>
      <c r="AQ241" s="17">
        <f>SUMIF(D:D,D241,P:P)-SUMIF(D:D,D241,AK:AK)</f>
        <v>44027.799999999988</v>
      </c>
      <c r="AR241" t="b">
        <f t="shared" si="19"/>
        <v>0</v>
      </c>
      <c r="AS241" t="b">
        <f t="shared" si="20"/>
        <v>0</v>
      </c>
    </row>
    <row r="242" spans="2:45" x14ac:dyDescent="0.3">
      <c r="B242" s="7">
        <v>65</v>
      </c>
      <c r="C242" t="s">
        <v>389</v>
      </c>
      <c r="D242" t="s">
        <v>625</v>
      </c>
      <c r="AG242" s="43">
        <v>89</v>
      </c>
      <c r="AH242" s="43" t="s">
        <v>91</v>
      </c>
      <c r="AI242" s="43" t="s">
        <v>241</v>
      </c>
      <c r="AJ242" s="43" t="s">
        <v>100</v>
      </c>
      <c r="AK242" s="17">
        <v>195000</v>
      </c>
      <c r="AL242" s="19">
        <v>43350</v>
      </c>
      <c r="AM242" s="19">
        <v>43358</v>
      </c>
      <c r="AN242" t="s">
        <v>237</v>
      </c>
      <c r="AO242" t="s">
        <v>302</v>
      </c>
      <c r="AR242" t="b">
        <f t="shared" si="19"/>
        <v>1</v>
      </c>
      <c r="AS242" t="b">
        <f t="shared" si="20"/>
        <v>1</v>
      </c>
    </row>
    <row r="243" spans="2:45" x14ac:dyDescent="0.3">
      <c r="B243" s="7">
        <v>65</v>
      </c>
      <c r="C243" t="s">
        <v>389</v>
      </c>
      <c r="D243" t="s">
        <v>625</v>
      </c>
      <c r="AG243" s="43">
        <v>67</v>
      </c>
      <c r="AH243" s="43" t="s">
        <v>75</v>
      </c>
      <c r="AI243" s="43" t="s">
        <v>79</v>
      </c>
      <c r="AJ243" s="43" t="s">
        <v>100</v>
      </c>
      <c r="AK243" s="17">
        <v>55000</v>
      </c>
      <c r="AL243" s="19">
        <v>43738</v>
      </c>
      <c r="AM243" s="19">
        <v>43738</v>
      </c>
      <c r="AN243" t="s">
        <v>270</v>
      </c>
      <c r="AO243" t="s">
        <v>302</v>
      </c>
      <c r="AR243" t="b">
        <f t="shared" si="19"/>
        <v>1</v>
      </c>
      <c r="AS243" t="b">
        <f t="shared" si="20"/>
        <v>1</v>
      </c>
    </row>
    <row r="244" spans="2:45" x14ac:dyDescent="0.3">
      <c r="B244" s="7">
        <v>66</v>
      </c>
      <c r="C244" t="s">
        <v>226</v>
      </c>
      <c r="D244" t="s">
        <v>629</v>
      </c>
      <c r="E244" s="33" t="s">
        <v>630</v>
      </c>
      <c r="M244" s="16">
        <v>0.15</v>
      </c>
      <c r="N244" t="s">
        <v>229</v>
      </c>
      <c r="O244" t="s">
        <v>230</v>
      </c>
      <c r="P244" s="17">
        <v>139500</v>
      </c>
      <c r="AC244" t="s">
        <v>231</v>
      </c>
      <c r="AD244" t="s">
        <v>232</v>
      </c>
      <c r="AF244" s="18">
        <v>0.40773991494532202</v>
      </c>
      <c r="AG244" s="43">
        <v>5</v>
      </c>
      <c r="AH244" s="43" t="s">
        <v>4</v>
      </c>
      <c r="AI244" s="43" t="s">
        <v>5</v>
      </c>
      <c r="AJ244" s="43" t="s">
        <v>9</v>
      </c>
      <c r="AK244" s="17">
        <v>55800</v>
      </c>
      <c r="AL244" s="19">
        <v>43353</v>
      </c>
      <c r="AM244" s="19">
        <v>43353</v>
      </c>
      <c r="AN244" t="s">
        <v>631</v>
      </c>
      <c r="AO244" t="s">
        <v>632</v>
      </c>
      <c r="AQ244" s="17">
        <f>SUMIF(D:D,D244,P:P)-SUMIF(D:D,D244,AK:AK)</f>
        <v>6200</v>
      </c>
      <c r="AR244" t="b">
        <f t="shared" si="19"/>
        <v>0</v>
      </c>
      <c r="AS244" t="b">
        <f t="shared" si="20"/>
        <v>0</v>
      </c>
    </row>
    <row r="245" spans="2:45" x14ac:dyDescent="0.3">
      <c r="B245" s="7">
        <v>66</v>
      </c>
      <c r="C245" t="s">
        <v>226</v>
      </c>
      <c r="D245" t="s">
        <v>629</v>
      </c>
      <c r="AG245" s="43">
        <v>67</v>
      </c>
      <c r="AH245" s="43" t="s">
        <v>75</v>
      </c>
      <c r="AI245" s="43" t="s">
        <v>79</v>
      </c>
      <c r="AJ245" s="43" t="s">
        <v>100</v>
      </c>
      <c r="AK245" s="17">
        <v>22400</v>
      </c>
      <c r="AL245" s="19">
        <v>43353</v>
      </c>
      <c r="AM245" s="19">
        <v>43353</v>
      </c>
      <c r="AN245" t="s">
        <v>633</v>
      </c>
      <c r="AO245" t="s">
        <v>634</v>
      </c>
      <c r="AR245" t="b">
        <f t="shared" si="19"/>
        <v>1</v>
      </c>
      <c r="AS245" t="b">
        <f t="shared" si="20"/>
        <v>1</v>
      </c>
    </row>
    <row r="246" spans="2:45" x14ac:dyDescent="0.3">
      <c r="B246" s="7">
        <v>66</v>
      </c>
      <c r="C246" t="s">
        <v>226</v>
      </c>
      <c r="D246" t="s">
        <v>629</v>
      </c>
      <c r="AG246" s="43">
        <v>67</v>
      </c>
      <c r="AH246" s="43" t="s">
        <v>75</v>
      </c>
      <c r="AI246" s="43" t="s">
        <v>79</v>
      </c>
      <c r="AJ246" s="43" t="s">
        <v>100</v>
      </c>
      <c r="AK246" s="17">
        <v>19500</v>
      </c>
      <c r="AL246" s="19">
        <v>43353</v>
      </c>
      <c r="AM246" s="19">
        <v>43353</v>
      </c>
      <c r="AN246" t="s">
        <v>633</v>
      </c>
      <c r="AO246" t="s">
        <v>634</v>
      </c>
      <c r="AR246" t="b">
        <f t="shared" si="19"/>
        <v>1</v>
      </c>
      <c r="AS246" t="b">
        <f t="shared" si="20"/>
        <v>1</v>
      </c>
    </row>
    <row r="247" spans="2:45" x14ac:dyDescent="0.3">
      <c r="B247" s="7">
        <v>66</v>
      </c>
      <c r="C247" t="s">
        <v>226</v>
      </c>
      <c r="D247" t="s">
        <v>629</v>
      </c>
      <c r="AG247" s="43">
        <v>67</v>
      </c>
      <c r="AH247" s="43" t="s">
        <v>75</v>
      </c>
      <c r="AI247" s="43" t="s">
        <v>79</v>
      </c>
      <c r="AJ247" s="43" t="s">
        <v>100</v>
      </c>
      <c r="AK247" s="17">
        <v>35600</v>
      </c>
      <c r="AL247" s="19">
        <v>43355</v>
      </c>
      <c r="AM247" s="19">
        <v>43355</v>
      </c>
      <c r="AN247" t="s">
        <v>633</v>
      </c>
      <c r="AO247" t="s">
        <v>634</v>
      </c>
      <c r="AR247" t="b">
        <f t="shared" si="19"/>
        <v>1</v>
      </c>
      <c r="AS247" t="b">
        <f t="shared" si="20"/>
        <v>1</v>
      </c>
    </row>
    <row r="248" spans="2:45" x14ac:dyDescent="0.3">
      <c r="B248" s="7">
        <v>67</v>
      </c>
      <c r="C248" t="s">
        <v>226</v>
      </c>
      <c r="D248" t="s">
        <v>635</v>
      </c>
      <c r="E248" s="33" t="s">
        <v>636</v>
      </c>
      <c r="M248" s="16">
        <v>0.16</v>
      </c>
      <c r="N248" t="s">
        <v>229</v>
      </c>
      <c r="O248" t="s">
        <v>230</v>
      </c>
      <c r="P248" s="17">
        <v>290000</v>
      </c>
      <c r="AC248" t="s">
        <v>231</v>
      </c>
      <c r="AD248" t="s">
        <v>232</v>
      </c>
      <c r="AF248" s="18">
        <v>0.35039999999999999</v>
      </c>
      <c r="AG248" s="43">
        <v>89</v>
      </c>
      <c r="AH248" s="43" t="s">
        <v>91</v>
      </c>
      <c r="AI248" s="43" t="s">
        <v>241</v>
      </c>
      <c r="AJ248" s="43" t="s">
        <v>100</v>
      </c>
      <c r="AK248" s="17">
        <v>200000</v>
      </c>
      <c r="AL248" s="19">
        <v>43356</v>
      </c>
      <c r="AM248" s="19">
        <v>43358</v>
      </c>
      <c r="AN248" t="s">
        <v>637</v>
      </c>
      <c r="AO248" t="s">
        <v>257</v>
      </c>
      <c r="AQ248" s="17">
        <f>SUMIF(D:D,D248,P:P)-SUMIF(D:D,D248,AK:AK)</f>
        <v>15000</v>
      </c>
      <c r="AR248" t="b">
        <f t="shared" si="19"/>
        <v>0</v>
      </c>
      <c r="AS248" t="b">
        <f t="shared" si="20"/>
        <v>0</v>
      </c>
    </row>
    <row r="249" spans="2:45" x14ac:dyDescent="0.3">
      <c r="B249" s="7">
        <v>67</v>
      </c>
      <c r="C249" t="s">
        <v>226</v>
      </c>
      <c r="D249" t="s">
        <v>635</v>
      </c>
      <c r="AG249" s="43">
        <v>33</v>
      </c>
      <c r="AH249" s="43" t="s">
        <v>22</v>
      </c>
      <c r="AI249" s="43" t="s">
        <v>638</v>
      </c>
      <c r="AJ249" s="43"/>
      <c r="AK249" s="17">
        <v>75000</v>
      </c>
      <c r="AL249" s="19">
        <v>43356</v>
      </c>
      <c r="AM249" s="19">
        <v>43358</v>
      </c>
      <c r="AN249" t="s">
        <v>242</v>
      </c>
      <c r="AO249" t="s">
        <v>639</v>
      </c>
      <c r="AP249" t="s">
        <v>640</v>
      </c>
      <c r="AR249" t="b">
        <f t="shared" si="19"/>
        <v>1</v>
      </c>
      <c r="AS249" t="b">
        <f t="shared" si="20"/>
        <v>1</v>
      </c>
    </row>
    <row r="250" spans="2:45" x14ac:dyDescent="0.3">
      <c r="B250" s="7">
        <v>68</v>
      </c>
      <c r="C250" t="s">
        <v>641</v>
      </c>
      <c r="D250" t="s">
        <v>642</v>
      </c>
      <c r="E250" s="33" t="s">
        <v>643</v>
      </c>
      <c r="M250" s="16">
        <v>0.25</v>
      </c>
      <c r="N250" t="s">
        <v>229</v>
      </c>
      <c r="O250" t="s">
        <v>229</v>
      </c>
      <c r="P250" s="17">
        <v>30000</v>
      </c>
      <c r="AC250" t="s">
        <v>231</v>
      </c>
      <c r="AD250" t="s">
        <v>329</v>
      </c>
      <c r="AF250" s="18">
        <v>0.30719999999999997</v>
      </c>
      <c r="AG250" s="43">
        <v>60</v>
      </c>
      <c r="AH250" s="43" t="s">
        <v>57</v>
      </c>
      <c r="AI250" s="43" t="s">
        <v>64</v>
      </c>
      <c r="AJ250" s="43" t="s">
        <v>449</v>
      </c>
      <c r="AK250" s="17">
        <v>15000</v>
      </c>
      <c r="AL250" s="19">
        <v>43101</v>
      </c>
      <c r="AM250" s="19">
        <v>43159</v>
      </c>
      <c r="AN250" t="s">
        <v>644</v>
      </c>
      <c r="AO250" t="s">
        <v>247</v>
      </c>
      <c r="AQ250" s="17">
        <f>SUMIF(D:D,D250,P:P)-SUMIF(D:D,D250,AK:AK)</f>
        <v>1448</v>
      </c>
      <c r="AR250" t="b">
        <f t="shared" si="19"/>
        <v>0</v>
      </c>
      <c r="AS250" t="b">
        <f t="shared" si="20"/>
        <v>0</v>
      </c>
    </row>
    <row r="251" spans="2:45" x14ac:dyDescent="0.3">
      <c r="B251" s="7">
        <v>68</v>
      </c>
      <c r="C251" t="s">
        <v>641</v>
      </c>
      <c r="D251" t="s">
        <v>642</v>
      </c>
      <c r="AG251" s="43">
        <v>60</v>
      </c>
      <c r="AH251" s="43" t="s">
        <v>57</v>
      </c>
      <c r="AI251" s="43" t="s">
        <v>64</v>
      </c>
      <c r="AJ251" s="43" t="s">
        <v>449</v>
      </c>
      <c r="AK251" s="17">
        <v>13000</v>
      </c>
      <c r="AL251" s="19">
        <v>43101</v>
      </c>
      <c r="AM251" s="19">
        <v>43159</v>
      </c>
      <c r="AN251" t="s">
        <v>645</v>
      </c>
      <c r="AO251" t="s">
        <v>247</v>
      </c>
      <c r="AR251" t="b">
        <f t="shared" si="19"/>
        <v>1</v>
      </c>
      <c r="AS251" t="b">
        <f t="shared" si="20"/>
        <v>1</v>
      </c>
    </row>
    <row r="252" spans="2:45" x14ac:dyDescent="0.3">
      <c r="B252" s="7">
        <v>68</v>
      </c>
      <c r="C252" t="s">
        <v>641</v>
      </c>
      <c r="D252" t="s">
        <v>642</v>
      </c>
      <c r="AG252" s="43">
        <v>60</v>
      </c>
      <c r="AH252" s="43" t="s">
        <v>57</v>
      </c>
      <c r="AI252" s="43" t="s">
        <v>64</v>
      </c>
      <c r="AJ252" s="43" t="s">
        <v>449</v>
      </c>
      <c r="AK252" s="17">
        <v>552</v>
      </c>
      <c r="AL252" s="19">
        <v>43101</v>
      </c>
      <c r="AM252" s="19">
        <v>43159</v>
      </c>
      <c r="AN252" t="s">
        <v>645</v>
      </c>
      <c r="AO252" t="s">
        <v>247</v>
      </c>
      <c r="AR252" t="b">
        <f t="shared" si="19"/>
        <v>1</v>
      </c>
      <c r="AS252" t="b">
        <f t="shared" si="20"/>
        <v>1</v>
      </c>
    </row>
    <row r="253" spans="2:45" x14ac:dyDescent="0.3">
      <c r="B253" s="7">
        <v>69</v>
      </c>
      <c r="C253" t="s">
        <v>326</v>
      </c>
      <c r="D253" t="s">
        <v>646</v>
      </c>
      <c r="E253" s="33" t="s">
        <v>647</v>
      </c>
      <c r="M253" s="16">
        <v>0.18</v>
      </c>
      <c r="N253" t="s">
        <v>648</v>
      </c>
      <c r="O253" t="s">
        <v>649</v>
      </c>
      <c r="P253" s="17">
        <v>228000</v>
      </c>
      <c r="AC253" t="s">
        <v>231</v>
      </c>
      <c r="AD253" t="s">
        <v>329</v>
      </c>
      <c r="AF253" s="18">
        <v>0.3462466666666667</v>
      </c>
      <c r="AG253" s="43">
        <v>59</v>
      </c>
      <c r="AH253" s="43" t="s">
        <v>57</v>
      </c>
      <c r="AI253" s="43" t="s">
        <v>64</v>
      </c>
      <c r="AJ253" s="43" t="s">
        <v>323</v>
      </c>
      <c r="AK253" s="17">
        <v>228000</v>
      </c>
      <c r="AL253" s="19">
        <v>43101</v>
      </c>
      <c r="AM253" s="19">
        <v>43131</v>
      </c>
      <c r="AN253" t="s">
        <v>324</v>
      </c>
      <c r="AO253" t="s">
        <v>325</v>
      </c>
      <c r="AQ253" s="17">
        <f t="shared" ref="AQ253:AQ255" si="23">SUMIF(D:D,D253,P:P)-SUMIF(D:D,D253,AK:AK)</f>
        <v>0</v>
      </c>
      <c r="AR253" t="b">
        <f t="shared" si="19"/>
        <v>0</v>
      </c>
      <c r="AS253" t="b">
        <f t="shared" si="20"/>
        <v>0</v>
      </c>
    </row>
    <row r="254" spans="2:45" x14ac:dyDescent="0.3">
      <c r="B254" s="7">
        <v>70</v>
      </c>
      <c r="C254" t="s">
        <v>303</v>
      </c>
      <c r="D254" t="s">
        <v>650</v>
      </c>
      <c r="E254" s="33" t="s">
        <v>651</v>
      </c>
      <c r="M254" s="16">
        <v>0.25</v>
      </c>
      <c r="N254" t="s">
        <v>229</v>
      </c>
      <c r="O254" t="s">
        <v>230</v>
      </c>
      <c r="P254" s="17">
        <v>88033</v>
      </c>
      <c r="AC254" t="s">
        <v>231</v>
      </c>
      <c r="AD254" t="s">
        <v>306</v>
      </c>
      <c r="AF254" s="18">
        <v>0.74582490000000001</v>
      </c>
      <c r="AG254" s="43">
        <v>85</v>
      </c>
      <c r="AH254" s="43" t="s">
        <v>91</v>
      </c>
      <c r="AI254" s="43" t="s">
        <v>96</v>
      </c>
      <c r="AJ254" s="43" t="s">
        <v>100</v>
      </c>
      <c r="AK254" s="17">
        <v>80560</v>
      </c>
      <c r="AL254" s="19">
        <v>43108</v>
      </c>
      <c r="AM254" s="19">
        <v>43131</v>
      </c>
      <c r="AN254" t="s">
        <v>309</v>
      </c>
      <c r="AO254" t="s">
        <v>652</v>
      </c>
      <c r="AQ254" s="17">
        <f t="shared" si="23"/>
        <v>7473</v>
      </c>
      <c r="AR254" t="b">
        <f t="shared" si="19"/>
        <v>0</v>
      </c>
      <c r="AS254" t="b">
        <f t="shared" si="20"/>
        <v>0</v>
      </c>
    </row>
    <row r="255" spans="2:45" x14ac:dyDescent="0.3">
      <c r="B255" s="7">
        <v>71</v>
      </c>
      <c r="C255" t="s">
        <v>226</v>
      </c>
      <c r="D255" t="s">
        <v>653</v>
      </c>
      <c r="E255" s="33" t="s">
        <v>654</v>
      </c>
      <c r="M255" s="16">
        <v>0.15</v>
      </c>
      <c r="N255" t="s">
        <v>229</v>
      </c>
      <c r="O255" t="s">
        <v>230</v>
      </c>
      <c r="P255" s="17">
        <v>125000</v>
      </c>
      <c r="AC255" t="s">
        <v>231</v>
      </c>
      <c r="AD255" t="s">
        <v>232</v>
      </c>
      <c r="AF255" s="18">
        <v>0.21689005305039788</v>
      </c>
      <c r="AG255" s="43">
        <v>59</v>
      </c>
      <c r="AH255" s="43" t="s">
        <v>57</v>
      </c>
      <c r="AI255" s="43" t="s">
        <v>64</v>
      </c>
      <c r="AJ255" s="43" t="s">
        <v>323</v>
      </c>
      <c r="AK255" s="17">
        <v>58800</v>
      </c>
      <c r="AL255" s="19">
        <v>43101</v>
      </c>
      <c r="AM255" s="19">
        <v>43131</v>
      </c>
      <c r="AN255" t="s">
        <v>324</v>
      </c>
      <c r="AO255" t="s">
        <v>655</v>
      </c>
      <c r="AQ255" s="17">
        <f t="shared" si="23"/>
        <v>5015.7300000000105</v>
      </c>
      <c r="AR255" t="b">
        <f t="shared" si="19"/>
        <v>0</v>
      </c>
      <c r="AS255" t="b">
        <f t="shared" si="20"/>
        <v>0</v>
      </c>
    </row>
    <row r="256" spans="2:45" x14ac:dyDescent="0.3">
      <c r="B256" s="7">
        <v>71</v>
      </c>
      <c r="C256" t="s">
        <v>226</v>
      </c>
      <c r="D256" t="s">
        <v>653</v>
      </c>
      <c r="AG256" s="43">
        <v>21</v>
      </c>
      <c r="AH256" s="43" t="s">
        <v>22</v>
      </c>
      <c r="AI256" s="43" t="s">
        <v>878</v>
      </c>
      <c r="AJ256" s="43"/>
      <c r="AK256" s="17">
        <v>61184.27</v>
      </c>
      <c r="AL256" s="19">
        <v>43101</v>
      </c>
      <c r="AM256" s="19">
        <v>43131</v>
      </c>
      <c r="AN256" t="s">
        <v>656</v>
      </c>
      <c r="AO256" t="s">
        <v>302</v>
      </c>
      <c r="AP256" t="s">
        <v>657</v>
      </c>
      <c r="AR256" t="b">
        <f t="shared" si="19"/>
        <v>1</v>
      </c>
      <c r="AS256" t="b">
        <f t="shared" si="20"/>
        <v>1</v>
      </c>
    </row>
    <row r="257" spans="2:45" x14ac:dyDescent="0.3">
      <c r="B257" s="7">
        <v>72</v>
      </c>
      <c r="C257" t="s">
        <v>658</v>
      </c>
      <c r="D257" t="s">
        <v>659</v>
      </c>
      <c r="E257" s="33" t="s">
        <v>660</v>
      </c>
      <c r="M257" s="16">
        <v>0.18</v>
      </c>
      <c r="N257" t="s">
        <v>229</v>
      </c>
      <c r="O257" t="s">
        <v>230</v>
      </c>
      <c r="P257" s="17">
        <v>25000</v>
      </c>
      <c r="AC257" t="s">
        <v>231</v>
      </c>
      <c r="AD257" t="s">
        <v>329</v>
      </c>
      <c r="AF257" s="18">
        <v>0.25066613138686133</v>
      </c>
      <c r="AG257" s="43">
        <v>85</v>
      </c>
      <c r="AH257" s="43" t="s">
        <v>91</v>
      </c>
      <c r="AI257" s="43" t="s">
        <v>96</v>
      </c>
      <c r="AJ257" s="43" t="s">
        <v>100</v>
      </c>
      <c r="AK257" s="17">
        <v>19900</v>
      </c>
      <c r="AL257" s="19">
        <v>43101</v>
      </c>
      <c r="AM257" s="19">
        <v>43131</v>
      </c>
      <c r="AN257" t="s">
        <v>237</v>
      </c>
      <c r="AO257" t="s">
        <v>247</v>
      </c>
      <c r="AQ257" s="17">
        <f t="shared" ref="AQ257:AQ258" si="24">SUMIF(D:D,D257,P:P)-SUMIF(D:D,D257,AK:AK)</f>
        <v>5100</v>
      </c>
      <c r="AR257" t="b">
        <f t="shared" si="19"/>
        <v>0</v>
      </c>
      <c r="AS257" t="b">
        <f t="shared" si="20"/>
        <v>0</v>
      </c>
    </row>
    <row r="258" spans="2:45" x14ac:dyDescent="0.3">
      <c r="B258" s="7">
        <v>73</v>
      </c>
      <c r="C258" t="s">
        <v>407</v>
      </c>
      <c r="D258" t="s">
        <v>667</v>
      </c>
      <c r="E258" s="33" t="s">
        <v>668</v>
      </c>
      <c r="M258" s="16">
        <v>0.22</v>
      </c>
      <c r="N258" t="s">
        <v>229</v>
      </c>
      <c r="O258" t="s">
        <v>229</v>
      </c>
      <c r="P258" s="17">
        <v>1895600</v>
      </c>
      <c r="AC258" t="s">
        <v>231</v>
      </c>
      <c r="AD258" t="s">
        <v>306</v>
      </c>
      <c r="AF258" s="18">
        <v>0.73357500000000009</v>
      </c>
      <c r="AG258" s="43">
        <v>36</v>
      </c>
      <c r="AH258" s="43" t="s">
        <v>22</v>
      </c>
      <c r="AI258" s="43" t="s">
        <v>669</v>
      </c>
      <c r="AJ258" s="43"/>
      <c r="AK258" s="17">
        <v>106000</v>
      </c>
      <c r="AL258" s="19">
        <v>43121</v>
      </c>
      <c r="AM258" s="19">
        <v>43122</v>
      </c>
      <c r="AN258" t="s">
        <v>670</v>
      </c>
      <c r="AO258" t="s">
        <v>257</v>
      </c>
      <c r="AQ258" s="17">
        <f t="shared" si="24"/>
        <v>6058.4200000001583</v>
      </c>
      <c r="AR258" t="b">
        <f t="shared" si="19"/>
        <v>0</v>
      </c>
      <c r="AS258" t="b">
        <f t="shared" si="20"/>
        <v>0</v>
      </c>
    </row>
    <row r="259" spans="2:45" x14ac:dyDescent="0.3">
      <c r="B259" s="7">
        <v>73</v>
      </c>
      <c r="C259" t="s">
        <v>407</v>
      </c>
      <c r="D259" t="s">
        <v>667</v>
      </c>
      <c r="AG259" s="43">
        <v>129</v>
      </c>
      <c r="AH259" s="43" t="s">
        <v>139</v>
      </c>
      <c r="AI259" s="43" t="s">
        <v>141</v>
      </c>
      <c r="AJ259" s="43"/>
      <c r="AK259" s="17">
        <v>630000</v>
      </c>
      <c r="AL259" s="19">
        <v>43113</v>
      </c>
      <c r="AM259" s="19">
        <v>43113</v>
      </c>
      <c r="AN259" t="s">
        <v>309</v>
      </c>
      <c r="AO259" t="s">
        <v>257</v>
      </c>
      <c r="AR259" t="b">
        <f t="shared" si="19"/>
        <v>1</v>
      </c>
      <c r="AS259" t="b">
        <f t="shared" si="20"/>
        <v>1</v>
      </c>
    </row>
    <row r="260" spans="2:45" x14ac:dyDescent="0.3">
      <c r="B260" s="7">
        <v>73</v>
      </c>
      <c r="C260" t="s">
        <v>407</v>
      </c>
      <c r="D260" t="s">
        <v>667</v>
      </c>
      <c r="AG260" s="43">
        <v>25</v>
      </c>
      <c r="AH260" s="43" t="s">
        <v>22</v>
      </c>
      <c r="AI260" s="43" t="s">
        <v>32</v>
      </c>
      <c r="AJ260" s="43"/>
      <c r="AK260" s="17">
        <v>115000</v>
      </c>
      <c r="AL260" s="19">
        <v>43113</v>
      </c>
      <c r="AM260" s="19">
        <v>43113</v>
      </c>
      <c r="AN260" t="s">
        <v>309</v>
      </c>
      <c r="AO260" t="s">
        <v>257</v>
      </c>
      <c r="AR260" t="b">
        <f t="shared" si="19"/>
        <v>1</v>
      </c>
      <c r="AS260" t="b">
        <f t="shared" si="20"/>
        <v>1</v>
      </c>
    </row>
    <row r="261" spans="2:45" x14ac:dyDescent="0.3">
      <c r="B261" s="7">
        <v>73</v>
      </c>
      <c r="C261" t="s">
        <v>407</v>
      </c>
      <c r="D261" t="s">
        <v>667</v>
      </c>
      <c r="AG261" s="43">
        <v>129</v>
      </c>
      <c r="AH261" s="43" t="s">
        <v>139</v>
      </c>
      <c r="AI261" s="43" t="s">
        <v>141</v>
      </c>
      <c r="AJ261" s="43"/>
      <c r="AK261" s="17">
        <v>490000</v>
      </c>
      <c r="AL261" s="19">
        <v>43121</v>
      </c>
      <c r="AM261" s="19">
        <v>43121</v>
      </c>
      <c r="AN261" t="s">
        <v>309</v>
      </c>
      <c r="AO261" t="s">
        <v>257</v>
      </c>
      <c r="AR261" t="b">
        <f t="shared" si="19"/>
        <v>1</v>
      </c>
      <c r="AS261" t="b">
        <f t="shared" si="20"/>
        <v>1</v>
      </c>
    </row>
    <row r="262" spans="2:45" x14ac:dyDescent="0.3">
      <c r="B262" s="7">
        <v>73</v>
      </c>
      <c r="C262" t="s">
        <v>407</v>
      </c>
      <c r="D262" t="s">
        <v>667</v>
      </c>
      <c r="AG262" s="43">
        <v>129</v>
      </c>
      <c r="AH262" s="43" t="s">
        <v>139</v>
      </c>
      <c r="AI262" s="43" t="s">
        <v>141</v>
      </c>
      <c r="AJ262" s="43"/>
      <c r="AK262" s="17">
        <f>418000-AK263</f>
        <v>303000</v>
      </c>
      <c r="AL262" s="19">
        <v>43134</v>
      </c>
      <c r="AM262" s="19">
        <v>43135</v>
      </c>
      <c r="AN262" t="s">
        <v>246</v>
      </c>
      <c r="AO262" t="s">
        <v>257</v>
      </c>
      <c r="AR262" t="b">
        <f t="shared" ref="AR262:AR325" si="25">B262=B261</f>
        <v>1</v>
      </c>
      <c r="AS262" t="b">
        <f t="shared" ref="AS262:AS325" si="26">D262=D261</f>
        <v>1</v>
      </c>
    </row>
    <row r="263" spans="2:45" x14ac:dyDescent="0.3">
      <c r="B263" s="7">
        <v>73</v>
      </c>
      <c r="C263" t="s">
        <v>407</v>
      </c>
      <c r="D263" t="s">
        <v>667</v>
      </c>
      <c r="AG263" s="43">
        <v>23</v>
      </c>
      <c r="AH263" s="43" t="s">
        <v>22</v>
      </c>
      <c r="AI263" s="43" t="s">
        <v>30</v>
      </c>
      <c r="AJ263" s="43"/>
      <c r="AK263" s="17">
        <v>115000</v>
      </c>
      <c r="AL263" s="19">
        <v>43134</v>
      </c>
      <c r="AM263" s="19">
        <v>43135</v>
      </c>
      <c r="AN263" t="s">
        <v>246</v>
      </c>
      <c r="AO263" t="s">
        <v>257</v>
      </c>
      <c r="AR263" t="b">
        <f t="shared" si="25"/>
        <v>1</v>
      </c>
      <c r="AS263" t="b">
        <f t="shared" si="26"/>
        <v>1</v>
      </c>
    </row>
    <row r="264" spans="2:45" x14ac:dyDescent="0.3">
      <c r="B264" s="7">
        <v>73</v>
      </c>
      <c r="C264" t="s">
        <v>407</v>
      </c>
      <c r="D264" t="s">
        <v>667</v>
      </c>
      <c r="AG264" s="43">
        <v>59</v>
      </c>
      <c r="AH264" s="43" t="s">
        <v>57</v>
      </c>
      <c r="AI264" s="43" t="s">
        <v>64</v>
      </c>
      <c r="AJ264" s="43" t="s">
        <v>323</v>
      </c>
      <c r="AK264" s="17">
        <v>103756.88</v>
      </c>
      <c r="AL264" s="19">
        <v>43101</v>
      </c>
      <c r="AM264" s="19">
        <v>43159</v>
      </c>
      <c r="AN264" t="s">
        <v>324</v>
      </c>
      <c r="AO264" t="s">
        <v>325</v>
      </c>
      <c r="AR264" t="b">
        <f t="shared" si="25"/>
        <v>1</v>
      </c>
      <c r="AS264" t="b">
        <f t="shared" si="26"/>
        <v>1</v>
      </c>
    </row>
    <row r="265" spans="2:45" x14ac:dyDescent="0.3">
      <c r="B265" s="7">
        <v>73</v>
      </c>
      <c r="C265" t="s">
        <v>407</v>
      </c>
      <c r="D265" t="s">
        <v>667</v>
      </c>
      <c r="AG265" s="43">
        <v>58</v>
      </c>
      <c r="AH265" s="43" t="s">
        <v>57</v>
      </c>
      <c r="AI265" s="43" t="s">
        <v>64</v>
      </c>
      <c r="AJ265" s="43" t="s">
        <v>671</v>
      </c>
      <c r="AK265" s="17">
        <v>24570.7</v>
      </c>
      <c r="AL265" s="19">
        <v>43101</v>
      </c>
      <c r="AM265" s="19">
        <v>43159</v>
      </c>
      <c r="AN265" t="s">
        <v>672</v>
      </c>
      <c r="AO265" t="s">
        <v>325</v>
      </c>
      <c r="AR265" t="b">
        <f t="shared" si="25"/>
        <v>1</v>
      </c>
      <c r="AS265" t="b">
        <f t="shared" si="26"/>
        <v>1</v>
      </c>
    </row>
    <row r="266" spans="2:45" x14ac:dyDescent="0.3">
      <c r="B266" s="7">
        <v>73</v>
      </c>
      <c r="C266" t="s">
        <v>407</v>
      </c>
      <c r="D266" t="s">
        <v>667</v>
      </c>
      <c r="AG266" s="43">
        <v>58</v>
      </c>
      <c r="AH266" s="43" t="s">
        <v>57</v>
      </c>
      <c r="AI266" s="43" t="s">
        <v>64</v>
      </c>
      <c r="AJ266" s="43" t="s">
        <v>671</v>
      </c>
      <c r="AK266" s="17">
        <v>2214</v>
      </c>
      <c r="AL266" s="19">
        <v>43101</v>
      </c>
      <c r="AM266" s="19">
        <v>43159</v>
      </c>
      <c r="AN266" t="s">
        <v>672</v>
      </c>
      <c r="AO266" t="s">
        <v>325</v>
      </c>
      <c r="AR266" t="b">
        <f t="shared" si="25"/>
        <v>1</v>
      </c>
      <c r="AS266" t="b">
        <f t="shared" si="26"/>
        <v>1</v>
      </c>
    </row>
    <row r="267" spans="2:45" x14ac:dyDescent="0.3">
      <c r="B267" s="7">
        <v>74</v>
      </c>
      <c r="C267" t="s">
        <v>673</v>
      </c>
      <c r="D267" t="s">
        <v>674</v>
      </c>
      <c r="E267" s="33" t="s">
        <v>880</v>
      </c>
      <c r="M267" s="16">
        <v>0.25</v>
      </c>
      <c r="N267" t="s">
        <v>229</v>
      </c>
      <c r="O267" t="s">
        <v>230</v>
      </c>
      <c r="P267" s="17">
        <v>81000</v>
      </c>
      <c r="AC267" t="s">
        <v>231</v>
      </c>
      <c r="AD267" t="s">
        <v>329</v>
      </c>
      <c r="AF267" s="18">
        <v>0.34462903225806452</v>
      </c>
      <c r="AG267" s="43">
        <v>85</v>
      </c>
      <c r="AH267" s="43" t="s">
        <v>91</v>
      </c>
      <c r="AI267" s="43" t="s">
        <v>96</v>
      </c>
      <c r="AJ267" s="43" t="s">
        <v>100</v>
      </c>
      <c r="AK267" s="17">
        <v>44561</v>
      </c>
      <c r="AL267" s="19">
        <v>43149</v>
      </c>
      <c r="AM267" s="19">
        <v>43159</v>
      </c>
      <c r="AN267" t="s">
        <v>242</v>
      </c>
      <c r="AO267" t="s">
        <v>675</v>
      </c>
      <c r="AQ267" s="17">
        <f t="shared" ref="AQ267:AQ271" si="27">SUMIF(D:D,D267,P:P)-SUMIF(D:D,D267,AK:AK)</f>
        <v>36439</v>
      </c>
      <c r="AR267" t="b">
        <f t="shared" si="25"/>
        <v>0</v>
      </c>
      <c r="AS267" t="b">
        <f t="shared" si="26"/>
        <v>0</v>
      </c>
    </row>
    <row r="268" spans="2:45" x14ac:dyDescent="0.3">
      <c r="B268" s="7">
        <v>75</v>
      </c>
      <c r="C268" t="s">
        <v>463</v>
      </c>
      <c r="D268" t="s">
        <v>676</v>
      </c>
      <c r="E268" s="33" t="s">
        <v>677</v>
      </c>
      <c r="M268" s="16">
        <v>0.25</v>
      </c>
      <c r="N268" t="s">
        <v>229</v>
      </c>
      <c r="O268" t="s">
        <v>230</v>
      </c>
      <c r="P268" s="17">
        <v>330000</v>
      </c>
      <c r="AC268" t="s">
        <v>231</v>
      </c>
      <c r="AD268" t="s">
        <v>329</v>
      </c>
      <c r="AF268" s="18">
        <v>0.41509466019417479</v>
      </c>
      <c r="AG268" s="43">
        <v>129</v>
      </c>
      <c r="AH268" s="43" t="s">
        <v>139</v>
      </c>
      <c r="AI268" s="43" t="s">
        <v>141</v>
      </c>
      <c r="AJ268" s="43"/>
      <c r="AK268" s="17">
        <v>329834.40000000002</v>
      </c>
      <c r="AL268" s="19">
        <v>43173</v>
      </c>
      <c r="AM268" s="19">
        <v>43179</v>
      </c>
      <c r="AN268" t="s">
        <v>242</v>
      </c>
      <c r="AO268" t="s">
        <v>678</v>
      </c>
      <c r="AQ268" s="17">
        <f t="shared" si="27"/>
        <v>165.59999999997672</v>
      </c>
      <c r="AR268" t="b">
        <f t="shared" si="25"/>
        <v>0</v>
      </c>
      <c r="AS268" t="b">
        <f t="shared" si="26"/>
        <v>0</v>
      </c>
    </row>
    <row r="269" spans="2:45" x14ac:dyDescent="0.3">
      <c r="B269" s="7">
        <v>76</v>
      </c>
      <c r="C269" t="s">
        <v>673</v>
      </c>
      <c r="D269" t="s">
        <v>679</v>
      </c>
      <c r="E269" s="33" t="s">
        <v>680</v>
      </c>
      <c r="M269" s="16">
        <v>0.25</v>
      </c>
      <c r="N269" t="s">
        <v>229</v>
      </c>
      <c r="O269" t="s">
        <v>230</v>
      </c>
      <c r="P269" s="17">
        <v>6000</v>
      </c>
      <c r="AC269" t="s">
        <v>231</v>
      </c>
      <c r="AD269" t="s">
        <v>329</v>
      </c>
      <c r="AF269" s="18">
        <v>0.31458333333333338</v>
      </c>
      <c r="AG269" s="43">
        <v>88</v>
      </c>
      <c r="AH269" s="43" t="s">
        <v>91</v>
      </c>
      <c r="AI269" s="43" t="s">
        <v>241</v>
      </c>
      <c r="AJ269" s="43" t="s">
        <v>99</v>
      </c>
      <c r="AK269" s="17">
        <v>5952.38</v>
      </c>
      <c r="AL269" s="19">
        <v>43132</v>
      </c>
      <c r="AM269" s="19">
        <v>43159</v>
      </c>
      <c r="AN269" t="s">
        <v>681</v>
      </c>
      <c r="AO269" t="s">
        <v>247</v>
      </c>
      <c r="AQ269" s="17">
        <f t="shared" si="27"/>
        <v>47.619999999999891</v>
      </c>
      <c r="AR269" t="b">
        <f t="shared" si="25"/>
        <v>0</v>
      </c>
      <c r="AS269" t="b">
        <f t="shared" si="26"/>
        <v>0</v>
      </c>
    </row>
    <row r="270" spans="2:45" x14ac:dyDescent="0.3">
      <c r="B270" s="7">
        <v>77</v>
      </c>
      <c r="C270" t="s">
        <v>226</v>
      </c>
      <c r="D270" t="s">
        <v>682</v>
      </c>
      <c r="E270" s="33" t="s">
        <v>683</v>
      </c>
      <c r="M270" s="16">
        <v>0.23</v>
      </c>
      <c r="N270" t="s">
        <v>229</v>
      </c>
      <c r="O270" t="s">
        <v>230</v>
      </c>
      <c r="P270" s="17">
        <v>60000</v>
      </c>
      <c r="AC270" t="s">
        <v>231</v>
      </c>
      <c r="AD270" t="s">
        <v>232</v>
      </c>
      <c r="AF270" s="18">
        <v>0.28557216867469887</v>
      </c>
      <c r="AG270" s="43">
        <v>60</v>
      </c>
      <c r="AH270" s="43" t="s">
        <v>57</v>
      </c>
      <c r="AI270" s="43" t="s">
        <v>64</v>
      </c>
      <c r="AJ270" s="43" t="s">
        <v>449</v>
      </c>
      <c r="AK270" s="17">
        <v>60000</v>
      </c>
      <c r="AL270" s="19">
        <v>43452</v>
      </c>
      <c r="AM270" s="19">
        <v>43110</v>
      </c>
      <c r="AN270" t="s">
        <v>684</v>
      </c>
      <c r="AO270" t="s">
        <v>257</v>
      </c>
      <c r="AQ270" s="17">
        <f t="shared" si="27"/>
        <v>0</v>
      </c>
      <c r="AR270" t="b">
        <f t="shared" si="25"/>
        <v>0</v>
      </c>
      <c r="AS270" t="b">
        <f t="shared" si="26"/>
        <v>0</v>
      </c>
    </row>
    <row r="271" spans="2:45" x14ac:dyDescent="0.3">
      <c r="B271" s="7">
        <v>79</v>
      </c>
      <c r="C271" t="s">
        <v>226</v>
      </c>
      <c r="D271" t="s">
        <v>691</v>
      </c>
      <c r="E271" s="33" t="s">
        <v>692</v>
      </c>
      <c r="M271" s="16">
        <v>0.26</v>
      </c>
      <c r="N271" t="s">
        <v>229</v>
      </c>
      <c r="O271" t="s">
        <v>230</v>
      </c>
      <c r="P271" s="17">
        <v>77387</v>
      </c>
      <c r="AC271" t="s">
        <v>231</v>
      </c>
      <c r="AD271" t="s">
        <v>232</v>
      </c>
      <c r="AF271" s="18">
        <v>0.316203336</v>
      </c>
      <c r="AG271" s="43">
        <v>82</v>
      </c>
      <c r="AH271" s="43" t="s">
        <v>91</v>
      </c>
      <c r="AI271" s="43" t="s">
        <v>392</v>
      </c>
      <c r="AJ271" s="43" t="s">
        <v>100</v>
      </c>
      <c r="AK271" s="17">
        <v>780</v>
      </c>
      <c r="AL271" s="19">
        <v>43132</v>
      </c>
      <c r="AM271" s="19">
        <v>43159</v>
      </c>
      <c r="AN271" t="s">
        <v>246</v>
      </c>
      <c r="AO271" t="s">
        <v>247</v>
      </c>
      <c r="AQ271" s="17">
        <f t="shared" si="27"/>
        <v>3611</v>
      </c>
      <c r="AR271" t="b">
        <f t="shared" si="25"/>
        <v>0</v>
      </c>
      <c r="AS271" t="b">
        <f t="shared" si="26"/>
        <v>0</v>
      </c>
    </row>
    <row r="272" spans="2:45" x14ac:dyDescent="0.3">
      <c r="B272" s="7">
        <v>79</v>
      </c>
      <c r="C272" t="s">
        <v>226</v>
      </c>
      <c r="D272" t="s">
        <v>691</v>
      </c>
      <c r="AG272" s="43">
        <v>60</v>
      </c>
      <c r="AH272" s="43" t="s">
        <v>57</v>
      </c>
      <c r="AI272" s="43" t="s">
        <v>64</v>
      </c>
      <c r="AJ272" s="43" t="s">
        <v>449</v>
      </c>
      <c r="AK272" s="17">
        <v>55896</v>
      </c>
      <c r="AL272" s="19">
        <v>43132</v>
      </c>
      <c r="AM272" s="19">
        <v>43159</v>
      </c>
      <c r="AN272" t="s">
        <v>666</v>
      </c>
      <c r="AO272" t="s">
        <v>693</v>
      </c>
      <c r="AR272" t="b">
        <f t="shared" si="25"/>
        <v>1</v>
      </c>
      <c r="AS272" t="b">
        <f t="shared" si="26"/>
        <v>1</v>
      </c>
    </row>
    <row r="273" spans="2:45" x14ac:dyDescent="0.3">
      <c r="B273" s="7">
        <v>79</v>
      </c>
      <c r="C273" t="s">
        <v>226</v>
      </c>
      <c r="D273" t="s">
        <v>691</v>
      </c>
      <c r="AG273" s="43">
        <v>59</v>
      </c>
      <c r="AH273" s="43" t="s">
        <v>57</v>
      </c>
      <c r="AI273" s="43" t="s">
        <v>64</v>
      </c>
      <c r="AJ273" s="43" t="s">
        <v>323</v>
      </c>
      <c r="AK273" s="17">
        <v>17100</v>
      </c>
      <c r="AL273" s="19">
        <v>43132</v>
      </c>
      <c r="AM273" s="19">
        <v>43159</v>
      </c>
      <c r="AN273" t="s">
        <v>324</v>
      </c>
      <c r="AO273" t="s">
        <v>325</v>
      </c>
      <c r="AR273" t="b">
        <f t="shared" si="25"/>
        <v>1</v>
      </c>
      <c r="AS273" t="b">
        <f t="shared" si="26"/>
        <v>1</v>
      </c>
    </row>
    <row r="274" spans="2:45" x14ac:dyDescent="0.3">
      <c r="B274" s="7">
        <v>80</v>
      </c>
      <c r="C274" t="s">
        <v>326</v>
      </c>
      <c r="D274" t="s">
        <v>694</v>
      </c>
      <c r="E274" s="33" t="s">
        <v>695</v>
      </c>
      <c r="M274" s="16">
        <v>0.18</v>
      </c>
      <c r="N274" t="s">
        <v>229</v>
      </c>
      <c r="O274" t="s">
        <v>230</v>
      </c>
      <c r="P274" s="17">
        <v>90000</v>
      </c>
      <c r="AC274" t="s">
        <v>231</v>
      </c>
      <c r="AD274" t="s">
        <v>329</v>
      </c>
      <c r="AF274" s="18">
        <v>0.29531333333333337</v>
      </c>
      <c r="AG274" s="43">
        <v>135</v>
      </c>
      <c r="AH274" s="43" t="s">
        <v>112</v>
      </c>
      <c r="AI274" s="43" t="s">
        <v>696</v>
      </c>
      <c r="AJ274" s="43"/>
      <c r="AK274" s="17">
        <v>81000</v>
      </c>
      <c r="AL274" s="19">
        <v>43132</v>
      </c>
      <c r="AM274" s="19">
        <v>43159</v>
      </c>
      <c r="AN274" t="s">
        <v>697</v>
      </c>
      <c r="AO274" t="s">
        <v>247</v>
      </c>
      <c r="AQ274" s="17">
        <f t="shared" ref="AQ274:AQ276" si="28">SUMIF(D:D,D274,P:P)-SUMIF(D:D,D274,AK:AK)</f>
        <v>9000</v>
      </c>
      <c r="AR274" t="b">
        <f t="shared" si="25"/>
        <v>0</v>
      </c>
      <c r="AS274" t="b">
        <f t="shared" si="26"/>
        <v>0</v>
      </c>
    </row>
    <row r="275" spans="2:45" x14ac:dyDescent="0.3">
      <c r="B275" s="7">
        <v>81</v>
      </c>
      <c r="C275" t="s">
        <v>303</v>
      </c>
      <c r="D275" t="s">
        <v>698</v>
      </c>
      <c r="E275" s="33" t="s">
        <v>699</v>
      </c>
      <c r="M275" s="16">
        <v>0.25</v>
      </c>
      <c r="N275" t="s">
        <v>229</v>
      </c>
      <c r="O275" t="s">
        <v>230</v>
      </c>
      <c r="P275" s="17">
        <v>6000</v>
      </c>
      <c r="AC275" t="s">
        <v>231</v>
      </c>
      <c r="AD275" t="s">
        <v>306</v>
      </c>
      <c r="AF275" s="18">
        <v>0.28773000000000004</v>
      </c>
      <c r="AG275" s="43">
        <v>57</v>
      </c>
      <c r="AH275" s="43" t="s">
        <v>57</v>
      </c>
      <c r="AI275" s="43" t="s">
        <v>64</v>
      </c>
      <c r="AJ275" s="43" t="s">
        <v>627</v>
      </c>
      <c r="AK275" s="17">
        <v>4631.7959999999994</v>
      </c>
      <c r="AL275" s="19">
        <v>43132</v>
      </c>
      <c r="AM275" s="19">
        <v>43159</v>
      </c>
      <c r="AN275" t="s">
        <v>700</v>
      </c>
      <c r="AO275" t="s">
        <v>655</v>
      </c>
      <c r="AQ275" s="17">
        <f t="shared" si="28"/>
        <v>1368.2040000000006</v>
      </c>
      <c r="AR275" t="b">
        <f t="shared" si="25"/>
        <v>0</v>
      </c>
      <c r="AS275" t="b">
        <f t="shared" si="26"/>
        <v>0</v>
      </c>
    </row>
    <row r="276" spans="2:45" x14ac:dyDescent="0.3">
      <c r="B276" s="7">
        <v>82</v>
      </c>
      <c r="C276" t="s">
        <v>226</v>
      </c>
      <c r="D276" t="s">
        <v>701</v>
      </c>
      <c r="E276" s="33" t="s">
        <v>702</v>
      </c>
      <c r="M276" s="16">
        <v>0.2</v>
      </c>
      <c r="N276" t="s">
        <v>229</v>
      </c>
      <c r="O276" t="s">
        <v>230</v>
      </c>
      <c r="P276" s="17">
        <v>110000</v>
      </c>
      <c r="AC276" t="s">
        <v>231</v>
      </c>
      <c r="AD276" t="s">
        <v>232</v>
      </c>
      <c r="AF276" s="18">
        <v>0.32545113268608411</v>
      </c>
      <c r="AG276" s="43">
        <v>33</v>
      </c>
      <c r="AH276" s="43" t="s">
        <v>22</v>
      </c>
      <c r="AI276" s="43" t="s">
        <v>638</v>
      </c>
      <c r="AJ276" s="43"/>
      <c r="AK276" s="17">
        <v>82400</v>
      </c>
      <c r="AL276" s="19">
        <v>43142</v>
      </c>
      <c r="AM276" s="19">
        <v>43142</v>
      </c>
      <c r="AN276" t="s">
        <v>703</v>
      </c>
      <c r="AO276" t="s">
        <v>302</v>
      </c>
      <c r="AP276" t="s">
        <v>704</v>
      </c>
      <c r="AQ276" s="17">
        <f t="shared" si="28"/>
        <v>13314.290000000008</v>
      </c>
      <c r="AR276" t="b">
        <f t="shared" si="25"/>
        <v>0</v>
      </c>
      <c r="AS276" t="b">
        <f t="shared" si="26"/>
        <v>0</v>
      </c>
    </row>
    <row r="277" spans="2:45" x14ac:dyDescent="0.3">
      <c r="B277" s="7">
        <v>82</v>
      </c>
      <c r="C277" t="s">
        <v>226</v>
      </c>
      <c r="D277" t="s">
        <v>701</v>
      </c>
      <c r="AG277" s="43">
        <v>91</v>
      </c>
      <c r="AH277" s="43" t="s">
        <v>91</v>
      </c>
      <c r="AI277" s="43" t="s">
        <v>248</v>
      </c>
      <c r="AJ277" s="43" t="s">
        <v>99</v>
      </c>
      <c r="AK277" s="17">
        <v>14285.71</v>
      </c>
      <c r="AL277" s="19">
        <v>43132</v>
      </c>
      <c r="AM277" s="19">
        <v>43159</v>
      </c>
      <c r="AN277" t="s">
        <v>705</v>
      </c>
      <c r="AO277" t="s">
        <v>247</v>
      </c>
      <c r="AR277" t="b">
        <f t="shared" si="25"/>
        <v>1</v>
      </c>
      <c r="AS277" t="b">
        <f t="shared" si="26"/>
        <v>1</v>
      </c>
    </row>
    <row r="278" spans="2:45" x14ac:dyDescent="0.3">
      <c r="B278" s="7">
        <v>83</v>
      </c>
      <c r="C278" t="s">
        <v>421</v>
      </c>
      <c r="D278" t="s">
        <v>706</v>
      </c>
      <c r="E278" s="33" t="s">
        <v>707</v>
      </c>
      <c r="M278" s="16">
        <v>0.25</v>
      </c>
      <c r="N278" t="s">
        <v>229</v>
      </c>
      <c r="O278" t="s">
        <v>230</v>
      </c>
      <c r="P278" s="17">
        <v>4800</v>
      </c>
      <c r="AC278" t="s">
        <v>231</v>
      </c>
      <c r="AD278" t="s">
        <v>329</v>
      </c>
      <c r="AF278" s="18">
        <v>0.28216743119266058</v>
      </c>
      <c r="AG278" s="43">
        <v>92</v>
      </c>
      <c r="AH278" s="43" t="s">
        <v>91</v>
      </c>
      <c r="AI278" s="43" t="s">
        <v>248</v>
      </c>
      <c r="AJ278" s="43" t="s">
        <v>708</v>
      </c>
      <c r="AK278" s="17">
        <v>3000</v>
      </c>
      <c r="AL278" s="19">
        <v>43132</v>
      </c>
      <c r="AM278" s="19">
        <v>43159</v>
      </c>
      <c r="AN278" t="s">
        <v>242</v>
      </c>
      <c r="AO278" t="s">
        <v>247</v>
      </c>
      <c r="AQ278" s="17">
        <f t="shared" ref="AQ278:AQ280" si="29">SUMIF(D:D,D278,P:P)-SUMIF(D:D,D278,AK:AK)</f>
        <v>1800</v>
      </c>
      <c r="AR278" t="b">
        <f t="shared" si="25"/>
        <v>0</v>
      </c>
      <c r="AS278" t="b">
        <f t="shared" si="26"/>
        <v>0</v>
      </c>
    </row>
    <row r="279" spans="2:45" x14ac:dyDescent="0.3">
      <c r="B279" s="7">
        <v>84</v>
      </c>
      <c r="C279" t="s">
        <v>615</v>
      </c>
      <c r="D279" t="s">
        <v>709</v>
      </c>
      <c r="E279" s="33" t="s">
        <v>710</v>
      </c>
      <c r="M279" s="16">
        <v>0</v>
      </c>
      <c r="N279" t="s">
        <v>229</v>
      </c>
      <c r="O279" t="s">
        <v>230</v>
      </c>
      <c r="P279" s="17">
        <v>31800</v>
      </c>
      <c r="AC279" t="s">
        <v>231</v>
      </c>
      <c r="AD279" t="s">
        <v>232</v>
      </c>
      <c r="AF279" s="18">
        <v>4.571452702702701E-2</v>
      </c>
      <c r="AG279" s="43">
        <v>91</v>
      </c>
      <c r="AH279" s="43" t="s">
        <v>91</v>
      </c>
      <c r="AI279" s="43" t="s">
        <v>248</v>
      </c>
      <c r="AJ279" s="43" t="s">
        <v>99</v>
      </c>
      <c r="AK279" s="17">
        <v>15000</v>
      </c>
      <c r="AL279" s="19">
        <v>43132</v>
      </c>
      <c r="AM279" s="19">
        <v>43159</v>
      </c>
      <c r="AN279" t="s">
        <v>246</v>
      </c>
      <c r="AO279" t="s">
        <v>247</v>
      </c>
      <c r="AQ279" s="17">
        <f t="shared" si="29"/>
        <v>16800</v>
      </c>
      <c r="AR279" t="b">
        <f t="shared" si="25"/>
        <v>0</v>
      </c>
      <c r="AS279" t="b">
        <f t="shared" si="26"/>
        <v>0</v>
      </c>
    </row>
    <row r="280" spans="2:45" x14ac:dyDescent="0.3">
      <c r="B280" s="7">
        <v>85</v>
      </c>
      <c r="C280" t="s">
        <v>226</v>
      </c>
      <c r="D280" t="s">
        <v>711</v>
      </c>
      <c r="E280" s="33" t="s">
        <v>712</v>
      </c>
      <c r="M280" s="16">
        <v>0.15</v>
      </c>
      <c r="N280" t="s">
        <v>229</v>
      </c>
      <c r="O280" t="s">
        <v>230</v>
      </c>
      <c r="P280" s="17">
        <v>420000</v>
      </c>
      <c r="AC280" t="s">
        <v>231</v>
      </c>
      <c r="AD280" t="s">
        <v>232</v>
      </c>
      <c r="AF280" s="18">
        <v>0.39952910085054683</v>
      </c>
      <c r="AG280" s="43">
        <v>67</v>
      </c>
      <c r="AH280" s="43" t="s">
        <v>75</v>
      </c>
      <c r="AI280" s="43" t="s">
        <v>79</v>
      </c>
      <c r="AJ280" s="43" t="s">
        <v>100</v>
      </c>
      <c r="AK280" s="17">
        <v>70000</v>
      </c>
      <c r="AL280" s="19">
        <v>43161</v>
      </c>
      <c r="AM280" s="19">
        <v>43192</v>
      </c>
      <c r="AN280" t="s">
        <v>713</v>
      </c>
      <c r="AO280" t="s">
        <v>257</v>
      </c>
      <c r="AQ280" s="17">
        <f t="shared" si="29"/>
        <v>55438.099999999977</v>
      </c>
      <c r="AR280" t="b">
        <f t="shared" si="25"/>
        <v>0</v>
      </c>
      <c r="AS280" t="b">
        <f t="shared" si="26"/>
        <v>0</v>
      </c>
    </row>
    <row r="281" spans="2:45" x14ac:dyDescent="0.3">
      <c r="B281" s="7">
        <v>85</v>
      </c>
      <c r="C281" t="s">
        <v>226</v>
      </c>
      <c r="D281" t="s">
        <v>711</v>
      </c>
      <c r="AG281" s="43">
        <v>41</v>
      </c>
      <c r="AH281" s="43" t="s">
        <v>22</v>
      </c>
      <c r="AI281" s="43" t="s">
        <v>714</v>
      </c>
      <c r="AJ281" s="43"/>
      <c r="AK281" s="17">
        <v>289800</v>
      </c>
      <c r="AL281" s="19">
        <v>43165</v>
      </c>
      <c r="AM281" s="19">
        <v>43169</v>
      </c>
      <c r="AN281" t="s">
        <v>242</v>
      </c>
      <c r="AO281" t="s">
        <v>715</v>
      </c>
      <c r="AR281" t="b">
        <f t="shared" si="25"/>
        <v>1</v>
      </c>
      <c r="AS281" t="b">
        <f t="shared" si="26"/>
        <v>1</v>
      </c>
    </row>
    <row r="282" spans="2:45" x14ac:dyDescent="0.3">
      <c r="B282" s="7">
        <v>85</v>
      </c>
      <c r="C282" t="s">
        <v>226</v>
      </c>
      <c r="D282" s="8" t="s">
        <v>711</v>
      </c>
      <c r="AG282" s="43">
        <v>92</v>
      </c>
      <c r="AH282" s="43" t="s">
        <v>3334</v>
      </c>
      <c r="AI282" s="43" t="s">
        <v>3337</v>
      </c>
      <c r="AJ282" s="43" t="s">
        <v>3333</v>
      </c>
      <c r="AK282" s="17">
        <v>4761.8999999999996</v>
      </c>
      <c r="AL282" s="19">
        <v>43161</v>
      </c>
      <c r="AM282" s="19">
        <v>43192</v>
      </c>
      <c r="AN282" t="s">
        <v>2778</v>
      </c>
      <c r="AO282" t="s">
        <v>247</v>
      </c>
      <c r="AP282" t="s">
        <v>2779</v>
      </c>
      <c r="AQ282" s="17"/>
      <c r="AR282" t="b">
        <f t="shared" si="25"/>
        <v>1</v>
      </c>
      <c r="AS282" t="b">
        <f t="shared" si="26"/>
        <v>1</v>
      </c>
    </row>
    <row r="283" spans="2:45" x14ac:dyDescent="0.3">
      <c r="B283" s="7">
        <v>86</v>
      </c>
      <c r="C283" t="s">
        <v>226</v>
      </c>
      <c r="D283" t="s">
        <v>716</v>
      </c>
      <c r="E283" s="33" t="s">
        <v>881</v>
      </c>
      <c r="M283" s="16">
        <v>0.2</v>
      </c>
      <c r="N283" t="s">
        <v>229</v>
      </c>
      <c r="O283" t="s">
        <v>230</v>
      </c>
      <c r="P283" s="17">
        <v>500000</v>
      </c>
      <c r="AC283" t="s">
        <v>231</v>
      </c>
      <c r="AD283" t="s">
        <v>232</v>
      </c>
      <c r="AF283" s="18">
        <v>0.33060357852882705</v>
      </c>
      <c r="AG283" s="43">
        <v>129</v>
      </c>
      <c r="AH283" s="43" t="s">
        <v>139</v>
      </c>
      <c r="AI283" s="43" t="s">
        <v>141</v>
      </c>
      <c r="AJ283" s="43"/>
      <c r="AK283" s="17">
        <v>500000</v>
      </c>
      <c r="AL283" s="19">
        <v>43132</v>
      </c>
      <c r="AM283" s="19">
        <v>43190</v>
      </c>
      <c r="AN283" t="s">
        <v>717</v>
      </c>
      <c r="AO283" t="s">
        <v>257</v>
      </c>
      <c r="AQ283" s="17">
        <f t="shared" ref="AQ283:AQ284" si="30">SUMIF(D:D,D283,P:P)-SUMIF(D:D,D283,AK:AK)</f>
        <v>0</v>
      </c>
      <c r="AR283" t="b">
        <f t="shared" si="25"/>
        <v>0</v>
      </c>
      <c r="AS283" t="b">
        <f t="shared" si="26"/>
        <v>0</v>
      </c>
    </row>
    <row r="284" spans="2:45" x14ac:dyDescent="0.3">
      <c r="B284" s="7">
        <v>87</v>
      </c>
      <c r="C284" t="s">
        <v>226</v>
      </c>
      <c r="D284" t="s">
        <v>718</v>
      </c>
      <c r="E284" s="33" t="s">
        <v>719</v>
      </c>
      <c r="M284" s="16">
        <v>0.21</v>
      </c>
      <c r="N284" t="s">
        <v>229</v>
      </c>
      <c r="O284" t="s">
        <v>230</v>
      </c>
      <c r="P284" s="17">
        <v>395500</v>
      </c>
      <c r="AC284" t="s">
        <v>231</v>
      </c>
      <c r="AD284" t="s">
        <v>232</v>
      </c>
      <c r="AF284" s="18">
        <v>0.45042499999999991</v>
      </c>
      <c r="AG284" s="43">
        <v>4</v>
      </c>
      <c r="AH284" s="43" t="s">
        <v>4</v>
      </c>
      <c r="AI284" s="43" t="s">
        <v>5</v>
      </c>
      <c r="AJ284" s="43" t="s">
        <v>6</v>
      </c>
      <c r="AK284" s="17">
        <v>286200</v>
      </c>
      <c r="AL284" s="19">
        <v>43160</v>
      </c>
      <c r="AM284" s="19">
        <v>43190</v>
      </c>
      <c r="AN284" t="s">
        <v>720</v>
      </c>
      <c r="AO284" t="s">
        <v>721</v>
      </c>
      <c r="AQ284" s="17">
        <f t="shared" si="30"/>
        <v>49943</v>
      </c>
      <c r="AR284" t="b">
        <f t="shared" si="25"/>
        <v>0</v>
      </c>
      <c r="AS284" t="b">
        <f t="shared" si="26"/>
        <v>0</v>
      </c>
    </row>
    <row r="285" spans="2:45" x14ac:dyDescent="0.3">
      <c r="B285" s="7">
        <v>87</v>
      </c>
      <c r="C285" t="s">
        <v>226</v>
      </c>
      <c r="D285" t="s">
        <v>718</v>
      </c>
      <c r="AG285" s="43">
        <v>5</v>
      </c>
      <c r="AH285" s="43" t="s">
        <v>4</v>
      </c>
      <c r="AI285" s="43" t="s">
        <v>5</v>
      </c>
      <c r="AJ285" s="43" t="s">
        <v>9</v>
      </c>
      <c r="AK285" s="17">
        <v>59357</v>
      </c>
      <c r="AL285" s="19">
        <v>43160</v>
      </c>
      <c r="AM285" s="19">
        <v>43190</v>
      </c>
      <c r="AN285" t="s">
        <v>722</v>
      </c>
      <c r="AO285" t="s">
        <v>723</v>
      </c>
      <c r="AR285" t="b">
        <f t="shared" si="25"/>
        <v>1</v>
      </c>
      <c r="AS285" t="b">
        <f t="shared" si="26"/>
        <v>1</v>
      </c>
    </row>
    <row r="286" spans="2:45" x14ac:dyDescent="0.3">
      <c r="B286" s="7">
        <v>88</v>
      </c>
      <c r="C286" t="s">
        <v>421</v>
      </c>
      <c r="D286" t="s">
        <v>724</v>
      </c>
      <c r="E286" s="33" t="s">
        <v>725</v>
      </c>
      <c r="M286" s="16">
        <v>0</v>
      </c>
      <c r="N286" t="s">
        <v>229</v>
      </c>
      <c r="O286" t="s">
        <v>230</v>
      </c>
      <c r="P286" s="17">
        <v>63200</v>
      </c>
      <c r="AC286" t="s">
        <v>231</v>
      </c>
      <c r="AD286" t="s">
        <v>329</v>
      </c>
      <c r="AF286" s="18">
        <v>0.17299999999999999</v>
      </c>
      <c r="AG286" s="43">
        <v>129</v>
      </c>
      <c r="AH286" s="43" t="s">
        <v>139</v>
      </c>
      <c r="AI286" s="43" t="s">
        <v>141</v>
      </c>
      <c r="AJ286" s="43"/>
      <c r="AK286" s="17">
        <v>63200</v>
      </c>
      <c r="AL286" s="19">
        <v>43172</v>
      </c>
      <c r="AM286" s="19">
        <v>43172</v>
      </c>
      <c r="AN286" t="s">
        <v>726</v>
      </c>
      <c r="AO286" t="s">
        <v>727</v>
      </c>
      <c r="AQ286" s="17">
        <f t="shared" ref="AQ286:AQ287" si="31">SUMIF(D:D,D286,P:P)-SUMIF(D:D,D286,AK:AK)</f>
        <v>0</v>
      </c>
      <c r="AR286" t="b">
        <f t="shared" si="25"/>
        <v>0</v>
      </c>
      <c r="AS286" t="b">
        <f t="shared" si="26"/>
        <v>0</v>
      </c>
    </row>
    <row r="287" spans="2:45" x14ac:dyDescent="0.3">
      <c r="B287" s="7">
        <v>89</v>
      </c>
      <c r="C287" t="s">
        <v>332</v>
      </c>
      <c r="D287" t="s">
        <v>728</v>
      </c>
      <c r="E287" s="33" t="s">
        <v>729</v>
      </c>
      <c r="M287" s="16">
        <v>0.19</v>
      </c>
      <c r="N287" t="s">
        <v>229</v>
      </c>
      <c r="O287" t="s">
        <v>230</v>
      </c>
      <c r="P287" s="17">
        <v>568147</v>
      </c>
      <c r="AC287" t="s">
        <v>231</v>
      </c>
      <c r="AD287" t="s">
        <v>306</v>
      </c>
      <c r="AF287" s="18">
        <v>0.45321916153846153</v>
      </c>
      <c r="AG287" s="43">
        <v>85</v>
      </c>
      <c r="AH287" s="43" t="s">
        <v>91</v>
      </c>
      <c r="AI287" s="43" t="s">
        <v>96</v>
      </c>
      <c r="AJ287" s="43" t="s">
        <v>100</v>
      </c>
      <c r="AK287" s="17">
        <v>100000</v>
      </c>
      <c r="AL287" s="19">
        <v>43160</v>
      </c>
      <c r="AM287" s="19">
        <v>43190</v>
      </c>
      <c r="AN287" t="s">
        <v>730</v>
      </c>
      <c r="AO287" t="s">
        <v>731</v>
      </c>
      <c r="AQ287" s="17">
        <f t="shared" si="31"/>
        <v>0</v>
      </c>
      <c r="AR287" t="b">
        <f t="shared" si="25"/>
        <v>0</v>
      </c>
      <c r="AS287" t="b">
        <f t="shared" si="26"/>
        <v>0</v>
      </c>
    </row>
    <row r="288" spans="2:45" x14ac:dyDescent="0.3">
      <c r="B288" s="7">
        <v>89</v>
      </c>
      <c r="C288" t="s">
        <v>332</v>
      </c>
      <c r="D288" t="s">
        <v>728</v>
      </c>
      <c r="AG288" s="43">
        <v>129</v>
      </c>
      <c r="AH288" s="43" t="s">
        <v>139</v>
      </c>
      <c r="AI288" s="43" t="s">
        <v>141</v>
      </c>
      <c r="AJ288" s="43"/>
      <c r="AK288" s="17">
        <f>450000-AK289</f>
        <v>333400</v>
      </c>
      <c r="AL288" s="19">
        <v>43176</v>
      </c>
      <c r="AM288" s="19">
        <v>43176</v>
      </c>
      <c r="AN288" t="s">
        <v>309</v>
      </c>
      <c r="AO288" t="s">
        <v>732</v>
      </c>
      <c r="AR288" t="b">
        <f t="shared" si="25"/>
        <v>1</v>
      </c>
      <c r="AS288" t="b">
        <f t="shared" si="26"/>
        <v>1</v>
      </c>
    </row>
    <row r="289" spans="2:45" x14ac:dyDescent="0.3">
      <c r="B289" s="7">
        <v>89</v>
      </c>
      <c r="C289" t="s">
        <v>332</v>
      </c>
      <c r="D289" t="s">
        <v>728</v>
      </c>
      <c r="AG289" s="43">
        <v>128</v>
      </c>
      <c r="AH289" s="43" t="s">
        <v>139</v>
      </c>
      <c r="AI289" s="43" t="s">
        <v>140</v>
      </c>
      <c r="AJ289" s="43"/>
      <c r="AK289" s="17">
        <v>116600</v>
      </c>
      <c r="AL289" s="19">
        <v>43176</v>
      </c>
      <c r="AM289" s="19">
        <v>43176</v>
      </c>
      <c r="AN289" t="s">
        <v>309</v>
      </c>
      <c r="AO289" t="s">
        <v>732</v>
      </c>
      <c r="AR289" t="b">
        <f t="shared" si="25"/>
        <v>1</v>
      </c>
      <c r="AS289" t="b">
        <f t="shared" si="26"/>
        <v>1</v>
      </c>
    </row>
    <row r="290" spans="2:45" x14ac:dyDescent="0.3">
      <c r="B290" s="7">
        <v>89</v>
      </c>
      <c r="C290" t="s">
        <v>332</v>
      </c>
      <c r="D290" t="s">
        <v>728</v>
      </c>
      <c r="AG290" s="43">
        <v>59</v>
      </c>
      <c r="AH290" s="43" t="s">
        <v>57</v>
      </c>
      <c r="AI290" s="43" t="s">
        <v>64</v>
      </c>
      <c r="AJ290" s="43" t="s">
        <v>323</v>
      </c>
      <c r="AK290" s="17">
        <v>18147</v>
      </c>
      <c r="AL290" s="19">
        <v>43160</v>
      </c>
      <c r="AM290" s="19">
        <v>43190</v>
      </c>
      <c r="AN290" t="s">
        <v>324</v>
      </c>
      <c r="AO290" t="s">
        <v>325</v>
      </c>
      <c r="AR290" t="b">
        <f t="shared" si="25"/>
        <v>1</v>
      </c>
      <c r="AS290" t="b">
        <f t="shared" si="26"/>
        <v>1</v>
      </c>
    </row>
    <row r="291" spans="2:45" x14ac:dyDescent="0.3">
      <c r="B291" s="7">
        <v>90</v>
      </c>
      <c r="C291" t="s">
        <v>303</v>
      </c>
      <c r="D291" t="s">
        <v>733</v>
      </c>
      <c r="E291" s="33" t="s">
        <v>734</v>
      </c>
      <c r="M291" s="16">
        <v>0.24</v>
      </c>
      <c r="N291" t="s">
        <v>229</v>
      </c>
      <c r="O291" t="s">
        <v>230</v>
      </c>
      <c r="P291" s="17">
        <v>55000</v>
      </c>
      <c r="AC291" t="s">
        <v>231</v>
      </c>
      <c r="AD291" t="s">
        <v>306</v>
      </c>
      <c r="AF291" s="18">
        <v>0.30630666666666662</v>
      </c>
      <c r="AG291" s="43">
        <v>129</v>
      </c>
      <c r="AH291" s="43" t="s">
        <v>139</v>
      </c>
      <c r="AI291" s="43" t="s">
        <v>141</v>
      </c>
      <c r="AJ291" s="43"/>
      <c r="AK291" s="17">
        <v>51000</v>
      </c>
      <c r="AL291" s="19">
        <v>43172</v>
      </c>
      <c r="AM291" s="19">
        <v>43172</v>
      </c>
      <c r="AN291" t="s">
        <v>735</v>
      </c>
      <c r="AO291" t="s">
        <v>3425</v>
      </c>
      <c r="AQ291" s="17">
        <f t="shared" ref="AQ291:AQ298" si="32">SUMIF(D:D,D291,P:P)-SUMIF(D:D,D291,AK:AK)</f>
        <v>4000</v>
      </c>
      <c r="AR291" t="b">
        <f t="shared" si="25"/>
        <v>0</v>
      </c>
      <c r="AS291" t="b">
        <f t="shared" si="26"/>
        <v>0</v>
      </c>
    </row>
    <row r="292" spans="2:45" x14ac:dyDescent="0.3">
      <c r="B292" s="7">
        <v>91</v>
      </c>
      <c r="C292" t="s">
        <v>226</v>
      </c>
      <c r="D292" t="s">
        <v>736</v>
      </c>
      <c r="E292" s="33" t="s">
        <v>737</v>
      </c>
      <c r="M292" s="16">
        <v>0.16</v>
      </c>
      <c r="N292" t="s">
        <v>229</v>
      </c>
      <c r="O292" t="s">
        <v>230</v>
      </c>
      <c r="P292" s="17">
        <v>100000</v>
      </c>
      <c r="AC292" t="s">
        <v>231</v>
      </c>
      <c r="AD292" t="s">
        <v>232</v>
      </c>
      <c r="AF292" s="18">
        <v>0.34185999999999994</v>
      </c>
      <c r="AG292" s="43">
        <v>89</v>
      </c>
      <c r="AH292" s="43" t="s">
        <v>91</v>
      </c>
      <c r="AI292" s="43" t="s">
        <v>241</v>
      </c>
      <c r="AJ292" s="43" t="s">
        <v>100</v>
      </c>
      <c r="AK292" s="17">
        <v>67900</v>
      </c>
      <c r="AL292" s="19">
        <v>43177</v>
      </c>
      <c r="AM292" s="19">
        <v>43177</v>
      </c>
      <c r="AN292" t="s">
        <v>256</v>
      </c>
      <c r="AO292" t="s">
        <v>738</v>
      </c>
      <c r="AQ292" s="17">
        <f t="shared" si="32"/>
        <v>32100</v>
      </c>
      <c r="AR292" t="b">
        <f t="shared" si="25"/>
        <v>0</v>
      </c>
      <c r="AS292" t="b">
        <f t="shared" si="26"/>
        <v>0</v>
      </c>
    </row>
    <row r="293" spans="2:45" x14ac:dyDescent="0.3">
      <c r="B293" s="7">
        <v>92</v>
      </c>
      <c r="C293" t="s">
        <v>326</v>
      </c>
      <c r="D293" t="s">
        <v>743</v>
      </c>
      <c r="E293" s="33" t="s">
        <v>744</v>
      </c>
      <c r="M293" s="16">
        <v>0.25</v>
      </c>
      <c r="N293" t="s">
        <v>229</v>
      </c>
      <c r="O293" t="s">
        <v>230</v>
      </c>
      <c r="P293" s="17">
        <v>2800</v>
      </c>
      <c r="AC293" t="s">
        <v>231</v>
      </c>
      <c r="AD293" t="s">
        <v>329</v>
      </c>
      <c r="AF293" s="18">
        <v>0.28781565656565655</v>
      </c>
      <c r="AG293" s="43">
        <v>91</v>
      </c>
      <c r="AH293" s="43" t="s">
        <v>91</v>
      </c>
      <c r="AI293" s="43" t="s">
        <v>248</v>
      </c>
      <c r="AJ293" s="43" t="s">
        <v>99</v>
      </c>
      <c r="AK293" s="17">
        <v>2800</v>
      </c>
      <c r="AL293" s="19">
        <v>43160</v>
      </c>
      <c r="AM293" s="19">
        <v>43190</v>
      </c>
      <c r="AN293" t="s">
        <v>745</v>
      </c>
      <c r="AO293" t="s">
        <v>247</v>
      </c>
      <c r="AQ293" s="17">
        <f t="shared" si="32"/>
        <v>0</v>
      </c>
      <c r="AR293" t="b">
        <f t="shared" si="25"/>
        <v>0</v>
      </c>
      <c r="AS293" t="b">
        <f t="shared" si="26"/>
        <v>0</v>
      </c>
    </row>
    <row r="294" spans="2:45" x14ac:dyDescent="0.3">
      <c r="B294" s="7">
        <v>93</v>
      </c>
      <c r="C294" t="s">
        <v>363</v>
      </c>
      <c r="D294" t="s">
        <v>746</v>
      </c>
      <c r="E294" s="33" t="s">
        <v>883</v>
      </c>
      <c r="M294" s="16">
        <v>0.25</v>
      </c>
      <c r="N294" t="s">
        <v>229</v>
      </c>
      <c r="O294" t="s">
        <v>230</v>
      </c>
      <c r="P294" s="17">
        <v>320000</v>
      </c>
      <c r="AC294" t="s">
        <v>231</v>
      </c>
      <c r="AD294" t="s">
        <v>329</v>
      </c>
      <c r="AF294" s="18">
        <v>0.34211836935166995</v>
      </c>
      <c r="AG294" s="43">
        <v>67</v>
      </c>
      <c r="AH294" s="43" t="s">
        <v>75</v>
      </c>
      <c r="AI294" s="43" t="s">
        <v>79</v>
      </c>
      <c r="AJ294" s="43" t="s">
        <v>100</v>
      </c>
      <c r="AK294" s="17">
        <v>309341</v>
      </c>
      <c r="AL294" s="19">
        <v>43174</v>
      </c>
      <c r="AM294" s="19">
        <v>43175</v>
      </c>
      <c r="AN294" t="s">
        <v>242</v>
      </c>
      <c r="AO294" t="s">
        <v>747</v>
      </c>
      <c r="AQ294" s="17">
        <f t="shared" si="32"/>
        <v>10659</v>
      </c>
      <c r="AR294" t="b">
        <f t="shared" si="25"/>
        <v>0</v>
      </c>
      <c r="AS294" t="b">
        <f t="shared" si="26"/>
        <v>0</v>
      </c>
    </row>
    <row r="295" spans="2:45" x14ac:dyDescent="0.3">
      <c r="B295" s="7">
        <v>94</v>
      </c>
      <c r="C295" t="s">
        <v>332</v>
      </c>
      <c r="D295" t="s">
        <v>748</v>
      </c>
      <c r="E295" s="33" t="s">
        <v>882</v>
      </c>
      <c r="M295" s="16">
        <v>0.26</v>
      </c>
      <c r="N295" t="s">
        <v>229</v>
      </c>
      <c r="O295" t="s">
        <v>230</v>
      </c>
      <c r="P295" s="17">
        <v>14920.8</v>
      </c>
      <c r="AC295" t="s">
        <v>231</v>
      </c>
      <c r="AD295" t="s">
        <v>306</v>
      </c>
      <c r="AF295" s="18">
        <v>0.32840011999999996</v>
      </c>
      <c r="AG295" s="43">
        <v>58</v>
      </c>
      <c r="AH295" s="43" t="s">
        <v>57</v>
      </c>
      <c r="AI295" s="43" t="s">
        <v>64</v>
      </c>
      <c r="AJ295" s="43" t="s">
        <v>671</v>
      </c>
      <c r="AK295" s="17">
        <v>12434</v>
      </c>
      <c r="AL295" s="19">
        <v>43160</v>
      </c>
      <c r="AM295" s="19">
        <v>43190</v>
      </c>
      <c r="AN295" t="s">
        <v>672</v>
      </c>
      <c r="AO295" t="s">
        <v>655</v>
      </c>
      <c r="AQ295" s="17">
        <f t="shared" si="32"/>
        <v>2486.7999999999993</v>
      </c>
      <c r="AR295" t="b">
        <f t="shared" si="25"/>
        <v>0</v>
      </c>
      <c r="AS295" t="b">
        <f t="shared" si="26"/>
        <v>0</v>
      </c>
    </row>
    <row r="296" spans="2:45" x14ac:dyDescent="0.3">
      <c r="B296" s="7">
        <v>95</v>
      </c>
      <c r="C296" t="s">
        <v>326</v>
      </c>
      <c r="D296" t="s">
        <v>879</v>
      </c>
      <c r="E296" s="33" t="s">
        <v>749</v>
      </c>
      <c r="M296" s="16">
        <v>0.25</v>
      </c>
      <c r="N296" t="s">
        <v>229</v>
      </c>
      <c r="O296" t="s">
        <v>230</v>
      </c>
      <c r="P296" s="17">
        <v>10600</v>
      </c>
      <c r="AC296" t="s">
        <v>231</v>
      </c>
      <c r="AD296" t="s">
        <v>329</v>
      </c>
      <c r="AF296" s="18">
        <v>0.31670333333333334</v>
      </c>
      <c r="AG296" s="43">
        <v>89</v>
      </c>
      <c r="AH296" s="43" t="s">
        <v>91</v>
      </c>
      <c r="AI296" s="43" t="s">
        <v>241</v>
      </c>
      <c r="AJ296" s="43" t="s">
        <v>100</v>
      </c>
      <c r="AK296" s="17">
        <v>10600</v>
      </c>
      <c r="AL296" s="19">
        <v>43177</v>
      </c>
      <c r="AM296" s="19">
        <v>43177</v>
      </c>
      <c r="AN296" t="s">
        <v>750</v>
      </c>
      <c r="AO296" t="s">
        <v>247</v>
      </c>
      <c r="AQ296" s="17">
        <f t="shared" si="32"/>
        <v>0</v>
      </c>
      <c r="AR296" t="b">
        <f t="shared" si="25"/>
        <v>0</v>
      </c>
      <c r="AS296" t="b">
        <f t="shared" si="26"/>
        <v>0</v>
      </c>
    </row>
    <row r="297" spans="2:45" x14ac:dyDescent="0.3">
      <c r="B297" s="7">
        <v>96</v>
      </c>
      <c r="C297" t="s">
        <v>751</v>
      </c>
      <c r="D297" t="s">
        <v>752</v>
      </c>
      <c r="E297" s="33" t="s">
        <v>753</v>
      </c>
      <c r="M297" s="16">
        <v>0</v>
      </c>
      <c r="N297" t="s">
        <v>229</v>
      </c>
      <c r="O297" t="s">
        <v>230</v>
      </c>
      <c r="P297" s="17">
        <v>800</v>
      </c>
      <c r="AC297" t="s">
        <v>231</v>
      </c>
      <c r="AD297" t="s">
        <v>329</v>
      </c>
      <c r="AF297" s="18">
        <v>4.3239999999999994E-2</v>
      </c>
      <c r="AG297" s="43">
        <v>84</v>
      </c>
      <c r="AH297" s="43" t="s">
        <v>91</v>
      </c>
      <c r="AI297" s="43" t="s">
        <v>96</v>
      </c>
      <c r="AJ297" s="43" t="s">
        <v>99</v>
      </c>
      <c r="AK297" s="17">
        <v>800</v>
      </c>
      <c r="AL297" s="19">
        <v>43160</v>
      </c>
      <c r="AM297" s="19">
        <v>43190</v>
      </c>
      <c r="AN297" t="s">
        <v>754</v>
      </c>
      <c r="AO297" t="s">
        <v>247</v>
      </c>
      <c r="AQ297" s="17">
        <f t="shared" si="32"/>
        <v>0</v>
      </c>
      <c r="AR297" t="b">
        <f t="shared" si="25"/>
        <v>0</v>
      </c>
      <c r="AS297" t="b">
        <f t="shared" si="26"/>
        <v>0</v>
      </c>
    </row>
    <row r="298" spans="2:45" x14ac:dyDescent="0.3">
      <c r="B298" s="7">
        <v>97</v>
      </c>
      <c r="C298" t="s">
        <v>615</v>
      </c>
      <c r="D298" t="s">
        <v>755</v>
      </c>
      <c r="E298" s="33" t="s">
        <v>756</v>
      </c>
      <c r="M298" s="16">
        <v>0</v>
      </c>
      <c r="N298" t="s">
        <v>229</v>
      </c>
      <c r="O298" t="s">
        <v>230</v>
      </c>
      <c r="P298" s="17">
        <v>34000</v>
      </c>
      <c r="AC298" t="s">
        <v>231</v>
      </c>
      <c r="AD298" t="s">
        <v>232</v>
      </c>
      <c r="AF298" s="18">
        <v>7.1178571428571438E-2</v>
      </c>
      <c r="AG298" s="43">
        <v>92</v>
      </c>
      <c r="AH298" s="43" t="s">
        <v>91</v>
      </c>
      <c r="AI298" s="43" t="s">
        <v>248</v>
      </c>
      <c r="AJ298" s="43" t="s">
        <v>708</v>
      </c>
      <c r="AK298" s="17">
        <v>16000</v>
      </c>
      <c r="AL298" s="19">
        <v>43160</v>
      </c>
      <c r="AM298" s="19">
        <v>43190</v>
      </c>
      <c r="AN298" t="s">
        <v>246</v>
      </c>
      <c r="AO298" t="s">
        <v>247</v>
      </c>
      <c r="AQ298" s="17">
        <f t="shared" si="32"/>
        <v>0</v>
      </c>
      <c r="AR298" t="b">
        <f t="shared" si="25"/>
        <v>0</v>
      </c>
      <c r="AS298" t="b">
        <f t="shared" si="26"/>
        <v>0</v>
      </c>
    </row>
    <row r="299" spans="2:45" x14ac:dyDescent="0.3">
      <c r="B299" s="7">
        <v>97</v>
      </c>
      <c r="C299" t="s">
        <v>615</v>
      </c>
      <c r="D299" t="s">
        <v>755</v>
      </c>
      <c r="AG299" s="43">
        <v>91</v>
      </c>
      <c r="AH299" s="43" t="s">
        <v>91</v>
      </c>
      <c r="AI299" s="43" t="s">
        <v>248</v>
      </c>
      <c r="AJ299" s="43" t="s">
        <v>99</v>
      </c>
      <c r="AK299" s="17">
        <v>18000</v>
      </c>
      <c r="AL299" s="19">
        <v>43160</v>
      </c>
      <c r="AM299" s="19">
        <v>43190</v>
      </c>
      <c r="AN299" t="s">
        <v>757</v>
      </c>
      <c r="AO299" t="s">
        <v>247</v>
      </c>
      <c r="AR299" t="b">
        <f t="shared" si="25"/>
        <v>1</v>
      </c>
      <c r="AS299" t="b">
        <f t="shared" si="26"/>
        <v>1</v>
      </c>
    </row>
    <row r="300" spans="2:45" x14ac:dyDescent="0.3">
      <c r="B300" s="7">
        <v>98</v>
      </c>
      <c r="C300" t="s">
        <v>758</v>
      </c>
      <c r="D300" t="s">
        <v>759</v>
      </c>
      <c r="E300" s="33" t="s">
        <v>760</v>
      </c>
      <c r="M300" s="16">
        <v>0.26</v>
      </c>
      <c r="N300" t="s">
        <v>229</v>
      </c>
      <c r="O300" t="s">
        <v>230</v>
      </c>
      <c r="P300" s="17">
        <v>880000</v>
      </c>
      <c r="AC300" t="s">
        <v>231</v>
      </c>
      <c r="AD300" t="s">
        <v>232</v>
      </c>
      <c r="AF300" s="18">
        <v>0.34787407025002531</v>
      </c>
      <c r="AG300" s="43">
        <v>67</v>
      </c>
      <c r="AH300" s="43" t="s">
        <v>75</v>
      </c>
      <c r="AI300" s="43" t="s">
        <v>79</v>
      </c>
      <c r="AJ300" s="43" t="s">
        <v>100</v>
      </c>
      <c r="AK300" s="17">
        <v>880000</v>
      </c>
      <c r="AL300" s="19">
        <v>43160</v>
      </c>
      <c r="AM300" s="19">
        <v>43190</v>
      </c>
      <c r="AN300" t="s">
        <v>761</v>
      </c>
      <c r="AO300" t="s">
        <v>762</v>
      </c>
      <c r="AQ300" s="17">
        <f t="shared" ref="AQ300:AQ301" si="33">SUMIF(D:D,D300,P:P)-SUMIF(D:D,D300,AK:AK)</f>
        <v>0</v>
      </c>
      <c r="AR300" t="b">
        <f t="shared" si="25"/>
        <v>0</v>
      </c>
      <c r="AS300" t="b">
        <f t="shared" si="26"/>
        <v>0</v>
      </c>
    </row>
    <row r="301" spans="2:45" x14ac:dyDescent="0.3">
      <c r="B301" s="7">
        <v>100</v>
      </c>
      <c r="C301" t="s">
        <v>641</v>
      </c>
      <c r="D301" t="s">
        <v>763</v>
      </c>
      <c r="E301" s="33" t="s">
        <v>764</v>
      </c>
      <c r="M301" s="16">
        <v>0.26</v>
      </c>
      <c r="N301" t="s">
        <v>230</v>
      </c>
      <c r="O301" t="s">
        <v>230</v>
      </c>
      <c r="P301" s="17">
        <v>100000</v>
      </c>
      <c r="AC301" t="s">
        <v>231</v>
      </c>
      <c r="AD301" t="s">
        <v>329</v>
      </c>
      <c r="AF301" s="18">
        <v>0.34078107995846313</v>
      </c>
      <c r="AG301" s="43">
        <v>67</v>
      </c>
      <c r="AH301" s="43" t="s">
        <v>75</v>
      </c>
      <c r="AI301" s="43" t="s">
        <v>79</v>
      </c>
      <c r="AJ301" s="43" t="s">
        <v>100</v>
      </c>
      <c r="AK301" s="17">
        <v>23479</v>
      </c>
      <c r="AL301" s="19">
        <v>43191</v>
      </c>
      <c r="AM301" s="19">
        <v>43220</v>
      </c>
      <c r="AN301" t="s">
        <v>765</v>
      </c>
      <c r="AO301" t="s">
        <v>766</v>
      </c>
      <c r="AP301" t="s">
        <v>767</v>
      </c>
      <c r="AQ301" s="17">
        <f t="shared" si="33"/>
        <v>6921</v>
      </c>
      <c r="AR301" t="b">
        <f t="shared" si="25"/>
        <v>0</v>
      </c>
      <c r="AS301" t="b">
        <f t="shared" si="26"/>
        <v>0</v>
      </c>
    </row>
    <row r="302" spans="2:45" x14ac:dyDescent="0.3">
      <c r="B302" s="7">
        <v>100</v>
      </c>
      <c r="C302" t="s">
        <v>641</v>
      </c>
      <c r="D302" t="s">
        <v>763</v>
      </c>
      <c r="AG302" s="43">
        <v>79</v>
      </c>
      <c r="AH302" s="43" t="s">
        <v>91</v>
      </c>
      <c r="AI302" s="43" t="s">
        <v>92</v>
      </c>
      <c r="AJ302" s="43"/>
      <c r="AK302" s="17">
        <v>69600</v>
      </c>
      <c r="AL302" s="19">
        <v>43191</v>
      </c>
      <c r="AM302" s="19">
        <v>43220</v>
      </c>
      <c r="AN302" t="s">
        <v>456</v>
      </c>
      <c r="AO302" t="s">
        <v>768</v>
      </c>
      <c r="AR302" t="b">
        <f t="shared" si="25"/>
        <v>1</v>
      </c>
      <c r="AS302" t="b">
        <f t="shared" si="26"/>
        <v>1</v>
      </c>
    </row>
    <row r="303" spans="2:45" x14ac:dyDescent="0.3">
      <c r="B303" s="7">
        <v>101</v>
      </c>
      <c r="C303" t="s">
        <v>311</v>
      </c>
      <c r="D303" t="s">
        <v>769</v>
      </c>
      <c r="E303" s="33" t="s">
        <v>770</v>
      </c>
      <c r="M303" s="16">
        <v>0.26</v>
      </c>
      <c r="N303" t="s">
        <v>229</v>
      </c>
      <c r="O303" t="s">
        <v>230</v>
      </c>
      <c r="P303" s="17">
        <v>230000</v>
      </c>
      <c r="AC303" t="s">
        <v>231</v>
      </c>
      <c r="AD303" t="s">
        <v>232</v>
      </c>
      <c r="AF303" s="18">
        <v>0.40478962434617211</v>
      </c>
      <c r="AG303" s="43">
        <v>91</v>
      </c>
      <c r="AH303" s="43" t="s">
        <v>91</v>
      </c>
      <c r="AI303" s="43" t="s">
        <v>248</v>
      </c>
      <c r="AJ303" s="43" t="s">
        <v>99</v>
      </c>
      <c r="AK303" s="17">
        <v>2300</v>
      </c>
      <c r="AL303" s="19">
        <v>43191</v>
      </c>
      <c r="AM303" s="19">
        <v>43220</v>
      </c>
      <c r="AN303" t="s">
        <v>424</v>
      </c>
      <c r="AO303" t="s">
        <v>266</v>
      </c>
      <c r="AQ303" s="17">
        <f>SUMIF(D:D,D303,P:P)-SUMIF(D:D,D303,AK:AK)</f>
        <v>2940</v>
      </c>
      <c r="AR303" t="b">
        <f t="shared" si="25"/>
        <v>0</v>
      </c>
      <c r="AS303" t="b">
        <f t="shared" si="26"/>
        <v>0</v>
      </c>
    </row>
    <row r="304" spans="2:45" x14ac:dyDescent="0.3">
      <c r="B304" s="7">
        <v>101</v>
      </c>
      <c r="C304" t="s">
        <v>311</v>
      </c>
      <c r="D304" t="s">
        <v>769</v>
      </c>
      <c r="AG304" s="43">
        <v>129</v>
      </c>
      <c r="AH304" s="43" t="s">
        <v>139</v>
      </c>
      <c r="AI304" s="43" t="s">
        <v>141</v>
      </c>
      <c r="AJ304" s="43"/>
      <c r="AK304" s="17">
        <v>207360</v>
      </c>
      <c r="AL304" s="19">
        <v>43197</v>
      </c>
      <c r="AM304" s="19">
        <v>43197</v>
      </c>
      <c r="AN304" t="s">
        <v>309</v>
      </c>
      <c r="AO304" t="s">
        <v>266</v>
      </c>
      <c r="AR304" t="b">
        <f t="shared" si="25"/>
        <v>1</v>
      </c>
      <c r="AS304" t="b">
        <f t="shared" si="26"/>
        <v>1</v>
      </c>
    </row>
    <row r="305" spans="2:45" x14ac:dyDescent="0.3">
      <c r="B305" s="7">
        <v>101</v>
      </c>
      <c r="C305" t="s">
        <v>311</v>
      </c>
      <c r="D305" t="s">
        <v>769</v>
      </c>
      <c r="AG305" s="43">
        <v>128</v>
      </c>
      <c r="AH305" s="43" t="s">
        <v>139</v>
      </c>
      <c r="AI305" s="43" t="s">
        <v>140</v>
      </c>
      <c r="AJ305" s="43"/>
      <c r="AK305" s="17">
        <v>17400</v>
      </c>
      <c r="AL305" s="19">
        <v>43197</v>
      </c>
      <c r="AM305" s="19">
        <v>43197</v>
      </c>
      <c r="AN305" t="s">
        <v>309</v>
      </c>
      <c r="AO305" t="s">
        <v>266</v>
      </c>
      <c r="AR305" t="b">
        <f t="shared" si="25"/>
        <v>1</v>
      </c>
      <c r="AS305" t="b">
        <f t="shared" si="26"/>
        <v>1</v>
      </c>
    </row>
    <row r="306" spans="2:45" x14ac:dyDescent="0.3">
      <c r="B306" s="7">
        <v>102</v>
      </c>
      <c r="C306" t="s">
        <v>773</v>
      </c>
      <c r="D306" t="s">
        <v>774</v>
      </c>
      <c r="E306" s="33" t="s">
        <v>775</v>
      </c>
      <c r="M306" s="16">
        <v>0.26</v>
      </c>
      <c r="N306" t="s">
        <v>229</v>
      </c>
      <c r="O306" t="s">
        <v>230</v>
      </c>
      <c r="P306" s="17">
        <v>22195.599999999999</v>
      </c>
      <c r="AC306" t="s">
        <v>231</v>
      </c>
      <c r="AD306" t="s">
        <v>306</v>
      </c>
      <c r="AF306" s="18">
        <v>0.33057513475177308</v>
      </c>
      <c r="AG306" s="43">
        <v>54</v>
      </c>
      <c r="AH306" s="43" t="s">
        <v>57</v>
      </c>
      <c r="AI306" s="43" t="s">
        <v>58</v>
      </c>
      <c r="AJ306" s="43" t="s">
        <v>301</v>
      </c>
      <c r="AK306" s="17">
        <v>3437.5</v>
      </c>
      <c r="AL306" s="19">
        <v>43132</v>
      </c>
      <c r="AM306" s="19">
        <v>43190</v>
      </c>
      <c r="AN306" t="s">
        <v>776</v>
      </c>
      <c r="AO306" t="s">
        <v>247</v>
      </c>
      <c r="AQ306" s="17">
        <f>SUMIF(D:D,D306,P:P)-SUMIF(D:D,D306,AK:AK)</f>
        <v>102.39999999999782</v>
      </c>
      <c r="AR306" t="b">
        <f t="shared" si="25"/>
        <v>0</v>
      </c>
      <c r="AS306" t="b">
        <f t="shared" si="26"/>
        <v>0</v>
      </c>
    </row>
    <row r="307" spans="2:45" x14ac:dyDescent="0.3">
      <c r="B307" s="7">
        <v>102</v>
      </c>
      <c r="C307" t="s">
        <v>773</v>
      </c>
      <c r="D307" t="s">
        <v>774</v>
      </c>
      <c r="AG307" s="43">
        <v>54</v>
      </c>
      <c r="AH307" s="43" t="s">
        <v>57</v>
      </c>
      <c r="AI307" s="43" t="s">
        <v>58</v>
      </c>
      <c r="AJ307" s="43" t="s">
        <v>301</v>
      </c>
      <c r="AK307" s="17">
        <v>16855.7</v>
      </c>
      <c r="AL307" s="19">
        <v>43132</v>
      </c>
      <c r="AM307" s="19">
        <v>43190</v>
      </c>
      <c r="AN307" t="s">
        <v>777</v>
      </c>
      <c r="AO307" t="s">
        <v>247</v>
      </c>
      <c r="AR307" t="b">
        <f t="shared" si="25"/>
        <v>1</v>
      </c>
      <c r="AS307" t="b">
        <f t="shared" si="26"/>
        <v>1</v>
      </c>
    </row>
    <row r="308" spans="2:45" x14ac:dyDescent="0.3">
      <c r="B308" s="7">
        <v>102</v>
      </c>
      <c r="C308" t="s">
        <v>773</v>
      </c>
      <c r="D308" t="s">
        <v>774</v>
      </c>
      <c r="AG308" s="43">
        <v>54</v>
      </c>
      <c r="AH308" s="43" t="s">
        <v>57</v>
      </c>
      <c r="AI308" s="43" t="s">
        <v>58</v>
      </c>
      <c r="AJ308" s="43" t="s">
        <v>301</v>
      </c>
      <c r="AK308" s="17">
        <v>1800</v>
      </c>
      <c r="AL308" s="19">
        <v>43132</v>
      </c>
      <c r="AM308" s="19">
        <v>43190</v>
      </c>
      <c r="AN308" t="s">
        <v>242</v>
      </c>
      <c r="AO308" t="s">
        <v>247</v>
      </c>
      <c r="AR308" t="b">
        <f t="shared" si="25"/>
        <v>1</v>
      </c>
      <c r="AS308" t="b">
        <f t="shared" si="26"/>
        <v>1</v>
      </c>
    </row>
    <row r="309" spans="2:45" x14ac:dyDescent="0.3">
      <c r="B309" s="7">
        <v>103</v>
      </c>
      <c r="C309" t="s">
        <v>421</v>
      </c>
      <c r="D309" t="s">
        <v>783</v>
      </c>
      <c r="E309" s="33" t="s">
        <v>784</v>
      </c>
      <c r="M309" s="16">
        <v>0.25</v>
      </c>
      <c r="N309" t="s">
        <v>229</v>
      </c>
      <c r="O309" t="s">
        <v>230</v>
      </c>
      <c r="P309" s="17">
        <v>56000</v>
      </c>
      <c r="AC309" t="s">
        <v>231</v>
      </c>
      <c r="AD309" t="s">
        <v>329</v>
      </c>
      <c r="AF309" s="18">
        <v>0.35363596491228066</v>
      </c>
      <c r="AG309" s="43">
        <v>85</v>
      </c>
      <c r="AH309" s="43" t="s">
        <v>91</v>
      </c>
      <c r="AI309" s="43" t="s">
        <v>96</v>
      </c>
      <c r="AJ309" s="43" t="s">
        <v>100</v>
      </c>
      <c r="AK309" s="17">
        <v>52410</v>
      </c>
      <c r="AL309" s="19">
        <v>43160</v>
      </c>
      <c r="AM309" s="19">
        <v>43182</v>
      </c>
      <c r="AN309" t="s">
        <v>242</v>
      </c>
      <c r="AO309" t="s">
        <v>785</v>
      </c>
      <c r="AP309" t="s">
        <v>786</v>
      </c>
      <c r="AQ309" s="17">
        <f t="shared" ref="AQ309:AQ310" si="34">SUMIF(D:D,D309,P:P)-SUMIF(D:D,D309,AK:AK)</f>
        <v>3590</v>
      </c>
      <c r="AR309" t="b">
        <f t="shared" si="25"/>
        <v>0</v>
      </c>
      <c r="AS309" t="b">
        <f t="shared" si="26"/>
        <v>0</v>
      </c>
    </row>
    <row r="310" spans="2:45" x14ac:dyDescent="0.3">
      <c r="B310" s="7">
        <v>104</v>
      </c>
      <c r="C310" t="s">
        <v>326</v>
      </c>
      <c r="D310" t="s">
        <v>787</v>
      </c>
      <c r="E310" s="33" t="s">
        <v>884</v>
      </c>
      <c r="M310" s="16">
        <v>0.25</v>
      </c>
      <c r="N310" t="s">
        <v>230</v>
      </c>
      <c r="O310" t="s">
        <v>230</v>
      </c>
      <c r="P310" s="17">
        <v>1340000</v>
      </c>
      <c r="AC310" t="s">
        <v>231</v>
      </c>
      <c r="AD310" t="s">
        <v>329</v>
      </c>
      <c r="AF310" s="18">
        <v>0.49925915055946163</v>
      </c>
      <c r="AG310" s="43">
        <v>130</v>
      </c>
      <c r="AH310" s="43" t="s">
        <v>139</v>
      </c>
      <c r="AI310" s="43" t="s">
        <v>142</v>
      </c>
      <c r="AJ310" s="43"/>
      <c r="AK310" s="17">
        <f>10000*1.16</f>
        <v>11600</v>
      </c>
      <c r="AL310" s="19">
        <v>43226</v>
      </c>
      <c r="AM310" s="19">
        <v>43314</v>
      </c>
      <c r="AN310" t="s">
        <v>309</v>
      </c>
      <c r="AO310" t="s">
        <v>788</v>
      </c>
      <c r="AQ310" s="17">
        <f t="shared" si="34"/>
        <v>0</v>
      </c>
      <c r="AR310" t="b">
        <f t="shared" si="25"/>
        <v>0</v>
      </c>
      <c r="AS310" t="b">
        <f t="shared" si="26"/>
        <v>0</v>
      </c>
    </row>
    <row r="311" spans="2:45" x14ac:dyDescent="0.3">
      <c r="B311" s="7">
        <v>104</v>
      </c>
      <c r="C311" t="s">
        <v>326</v>
      </c>
      <c r="D311" t="s">
        <v>787</v>
      </c>
      <c r="AG311" s="43">
        <v>128</v>
      </c>
      <c r="AH311" s="43" t="s">
        <v>139</v>
      </c>
      <c r="AI311" s="43" t="s">
        <v>140</v>
      </c>
      <c r="AJ311" s="43"/>
      <c r="AK311" s="17">
        <f>260000*1.16</f>
        <v>301600</v>
      </c>
      <c r="AL311" s="19">
        <v>43226</v>
      </c>
      <c r="AM311" s="19">
        <v>43314</v>
      </c>
      <c r="AN311" t="s">
        <v>309</v>
      </c>
      <c r="AO311" t="s">
        <v>788</v>
      </c>
      <c r="AR311" t="b">
        <f t="shared" si="25"/>
        <v>1</v>
      </c>
      <c r="AS311" t="b">
        <f t="shared" si="26"/>
        <v>1</v>
      </c>
    </row>
    <row r="312" spans="2:45" x14ac:dyDescent="0.3">
      <c r="B312" s="7">
        <v>104</v>
      </c>
      <c r="C312" t="s">
        <v>326</v>
      </c>
      <c r="D312" t="s">
        <v>787</v>
      </c>
      <c r="AG312" s="43">
        <v>21</v>
      </c>
      <c r="AH312" s="43" t="s">
        <v>22</v>
      </c>
      <c r="AI312" s="43" t="s">
        <v>878</v>
      </c>
      <c r="AJ312" s="43"/>
      <c r="AK312" s="17">
        <v>343360</v>
      </c>
      <c r="AL312" s="19">
        <v>43226</v>
      </c>
      <c r="AM312" s="19">
        <v>43314</v>
      </c>
      <c r="AN312" t="s">
        <v>309</v>
      </c>
      <c r="AO312" t="s">
        <v>788</v>
      </c>
      <c r="AP312" t="s">
        <v>789</v>
      </c>
      <c r="AR312" t="b">
        <f t="shared" si="25"/>
        <v>1</v>
      </c>
      <c r="AS312" t="b">
        <f t="shared" si="26"/>
        <v>1</v>
      </c>
    </row>
    <row r="313" spans="2:45" x14ac:dyDescent="0.3">
      <c r="B313" s="7">
        <v>104</v>
      </c>
      <c r="C313" t="s">
        <v>326</v>
      </c>
      <c r="D313" t="s">
        <v>787</v>
      </c>
      <c r="AG313" s="43">
        <v>129</v>
      </c>
      <c r="AH313" s="43" t="s">
        <v>139</v>
      </c>
      <c r="AI313" s="43" t="s">
        <v>141</v>
      </c>
      <c r="AJ313" s="43"/>
      <c r="AK313" s="17">
        <v>396087.12</v>
      </c>
      <c r="AL313" s="19">
        <v>43226</v>
      </c>
      <c r="AM313" s="19">
        <v>43314</v>
      </c>
      <c r="AN313" t="s">
        <v>309</v>
      </c>
      <c r="AO313" t="s">
        <v>788</v>
      </c>
      <c r="AP313" t="s">
        <v>790</v>
      </c>
      <c r="AR313" t="b">
        <f t="shared" si="25"/>
        <v>1</v>
      </c>
      <c r="AS313" t="b">
        <f t="shared" si="26"/>
        <v>1</v>
      </c>
    </row>
    <row r="314" spans="2:45" x14ac:dyDescent="0.3">
      <c r="B314" s="7">
        <v>104</v>
      </c>
      <c r="C314" t="s">
        <v>326</v>
      </c>
      <c r="D314" t="s">
        <v>787</v>
      </c>
      <c r="AG314" s="43">
        <v>54</v>
      </c>
      <c r="AH314" s="43" t="s">
        <v>57</v>
      </c>
      <c r="AI314" s="43" t="s">
        <v>58</v>
      </c>
      <c r="AJ314" s="43" t="s">
        <v>301</v>
      </c>
      <c r="AK314" s="17">
        <v>287352.88</v>
      </c>
      <c r="AL314" s="19">
        <v>43226</v>
      </c>
      <c r="AM314" s="19">
        <v>43314</v>
      </c>
      <c r="AN314" t="s">
        <v>309</v>
      </c>
      <c r="AO314" t="s">
        <v>788</v>
      </c>
      <c r="AP314" t="s">
        <v>791</v>
      </c>
      <c r="AR314" t="b">
        <f t="shared" si="25"/>
        <v>1</v>
      </c>
      <c r="AS314" t="b">
        <f t="shared" si="26"/>
        <v>1</v>
      </c>
    </row>
    <row r="315" spans="2:45" x14ac:dyDescent="0.3">
      <c r="B315" s="7">
        <v>105</v>
      </c>
      <c r="C315" t="s">
        <v>407</v>
      </c>
      <c r="D315" t="s">
        <v>792</v>
      </c>
      <c r="E315" s="33" t="s">
        <v>793</v>
      </c>
      <c r="M315" s="16">
        <v>0.25</v>
      </c>
      <c r="N315" t="s">
        <v>229</v>
      </c>
      <c r="O315" t="s">
        <v>230</v>
      </c>
      <c r="P315" s="17">
        <v>120000</v>
      </c>
      <c r="AC315" t="s">
        <v>231</v>
      </c>
      <c r="AD315" t="s">
        <v>306</v>
      </c>
      <c r="AF315" s="18">
        <v>0.33163879736408564</v>
      </c>
      <c r="AG315" s="43">
        <v>27</v>
      </c>
      <c r="AH315" s="43" t="s">
        <v>22</v>
      </c>
      <c r="AI315" s="43" t="s">
        <v>794</v>
      </c>
      <c r="AJ315" s="43"/>
      <c r="AK315" s="17">
        <v>103360</v>
      </c>
      <c r="AL315" s="19">
        <v>43204</v>
      </c>
      <c r="AM315" s="19">
        <v>43204</v>
      </c>
      <c r="AN315" t="s">
        <v>242</v>
      </c>
      <c r="AO315" t="s">
        <v>795</v>
      </c>
      <c r="AQ315" s="17">
        <f t="shared" ref="AQ315:AQ316" si="35">SUMIF(D:D,D315,P:P)-SUMIF(D:D,D315,AK:AK)</f>
        <v>16640</v>
      </c>
      <c r="AR315" t="b">
        <f t="shared" si="25"/>
        <v>0</v>
      </c>
      <c r="AS315" t="b">
        <f t="shared" si="26"/>
        <v>0</v>
      </c>
    </row>
    <row r="316" spans="2:45" x14ac:dyDescent="0.3">
      <c r="B316" s="7">
        <v>106</v>
      </c>
      <c r="C316" t="s">
        <v>226</v>
      </c>
      <c r="D316" t="s">
        <v>796</v>
      </c>
      <c r="E316" s="33" t="s">
        <v>797</v>
      </c>
      <c r="M316" s="16">
        <v>0.22</v>
      </c>
      <c r="N316" t="s">
        <v>229</v>
      </c>
      <c r="O316" t="s">
        <v>229</v>
      </c>
      <c r="P316" s="17">
        <v>1510000</v>
      </c>
      <c r="AC316" t="s">
        <v>231</v>
      </c>
      <c r="AD316" t="s">
        <v>232</v>
      </c>
      <c r="AF316" s="18">
        <v>0.64961600000000008</v>
      </c>
      <c r="AG316" s="43">
        <v>29</v>
      </c>
      <c r="AH316" s="43" t="s">
        <v>22</v>
      </c>
      <c r="AI316" s="43" t="s">
        <v>798</v>
      </c>
      <c r="AJ316" s="43"/>
      <c r="AK316" s="17">
        <v>200000</v>
      </c>
      <c r="AL316" s="19">
        <v>43232</v>
      </c>
      <c r="AM316" s="19">
        <v>43232</v>
      </c>
      <c r="AN316" t="s">
        <v>799</v>
      </c>
      <c r="AO316" t="s">
        <v>266</v>
      </c>
      <c r="AQ316" s="17">
        <f t="shared" si="35"/>
        <v>0</v>
      </c>
      <c r="AR316" t="b">
        <f t="shared" si="25"/>
        <v>0</v>
      </c>
      <c r="AS316" t="b">
        <f t="shared" si="26"/>
        <v>0</v>
      </c>
    </row>
    <row r="317" spans="2:45" x14ac:dyDescent="0.3">
      <c r="B317" s="7">
        <v>106</v>
      </c>
      <c r="C317" t="s">
        <v>226</v>
      </c>
      <c r="D317" t="s">
        <v>796</v>
      </c>
      <c r="AG317" s="43">
        <v>17</v>
      </c>
      <c r="AH317" s="43" t="s">
        <v>22</v>
      </c>
      <c r="AI317" s="43" t="s">
        <v>25</v>
      </c>
      <c r="AJ317" s="43"/>
      <c r="AK317" s="17">
        <v>110000</v>
      </c>
      <c r="AL317" s="19">
        <v>43232</v>
      </c>
      <c r="AM317" s="19">
        <v>43232</v>
      </c>
      <c r="AN317" t="s">
        <v>800</v>
      </c>
      <c r="AO317" t="s">
        <v>801</v>
      </c>
      <c r="AR317" t="b">
        <f t="shared" si="25"/>
        <v>1</v>
      </c>
      <c r="AS317" t="b">
        <f t="shared" si="26"/>
        <v>1</v>
      </c>
    </row>
    <row r="318" spans="2:45" x14ac:dyDescent="0.3">
      <c r="B318" s="7">
        <v>106</v>
      </c>
      <c r="C318" t="s">
        <v>226</v>
      </c>
      <c r="D318" t="s">
        <v>796</v>
      </c>
      <c r="AG318" s="43">
        <v>26</v>
      </c>
      <c r="AH318" s="43" t="s">
        <v>22</v>
      </c>
      <c r="AI318" s="43" t="s">
        <v>802</v>
      </c>
      <c r="AJ318" s="43"/>
      <c r="AK318" s="17">
        <v>300000</v>
      </c>
      <c r="AL318" s="19">
        <v>43232</v>
      </c>
      <c r="AM318" s="19">
        <v>43232</v>
      </c>
      <c r="AN318" t="s">
        <v>803</v>
      </c>
      <c r="AO318" t="s">
        <v>804</v>
      </c>
      <c r="AR318" t="b">
        <f t="shared" si="25"/>
        <v>1</v>
      </c>
      <c r="AS318" t="b">
        <f t="shared" si="26"/>
        <v>1</v>
      </c>
    </row>
    <row r="319" spans="2:45" x14ac:dyDescent="0.3">
      <c r="B319" s="7">
        <v>106</v>
      </c>
      <c r="C319" t="s">
        <v>226</v>
      </c>
      <c r="D319" t="s">
        <v>796</v>
      </c>
      <c r="AG319" s="43">
        <v>44</v>
      </c>
      <c r="AH319" s="43" t="s">
        <v>22</v>
      </c>
      <c r="AI319" s="43" t="s">
        <v>805</v>
      </c>
      <c r="AJ319" s="43"/>
      <c r="AK319" s="17">
        <v>400000</v>
      </c>
      <c r="AL319" s="19">
        <v>43242</v>
      </c>
      <c r="AM319" s="19">
        <v>43242</v>
      </c>
      <c r="AN319" t="s">
        <v>806</v>
      </c>
      <c r="AO319" t="s">
        <v>257</v>
      </c>
      <c r="AR319" t="b">
        <f t="shared" si="25"/>
        <v>1</v>
      </c>
      <c r="AS319" t="b">
        <f t="shared" si="26"/>
        <v>1</v>
      </c>
    </row>
    <row r="320" spans="2:45" x14ac:dyDescent="0.3">
      <c r="B320" s="7">
        <v>106</v>
      </c>
      <c r="C320" t="s">
        <v>226</v>
      </c>
      <c r="D320" t="s">
        <v>796</v>
      </c>
      <c r="AG320" s="43">
        <v>16</v>
      </c>
      <c r="AH320" s="43" t="s">
        <v>22</v>
      </c>
      <c r="AI320" s="43" t="s">
        <v>807</v>
      </c>
      <c r="AJ320" s="43"/>
      <c r="AK320" s="17">
        <v>100000</v>
      </c>
      <c r="AL320" s="19">
        <v>43242</v>
      </c>
      <c r="AM320" s="19">
        <v>43242</v>
      </c>
      <c r="AN320" t="s">
        <v>808</v>
      </c>
      <c r="AO320" t="s">
        <v>257</v>
      </c>
      <c r="AR320" t="b">
        <f t="shared" si="25"/>
        <v>1</v>
      </c>
      <c r="AS320" t="b">
        <f t="shared" si="26"/>
        <v>1</v>
      </c>
    </row>
    <row r="321" spans="2:45" x14ac:dyDescent="0.3">
      <c r="B321" s="7">
        <v>106</v>
      </c>
      <c r="C321" t="s">
        <v>226</v>
      </c>
      <c r="D321" s="8" t="s">
        <v>796</v>
      </c>
      <c r="AG321" s="43">
        <v>128</v>
      </c>
      <c r="AH321" s="43" t="s">
        <v>139</v>
      </c>
      <c r="AI321" s="43" t="s">
        <v>140</v>
      </c>
      <c r="AJ321" s="43"/>
      <c r="AK321" s="17">
        <v>90000</v>
      </c>
      <c r="AL321" s="19">
        <v>43232</v>
      </c>
      <c r="AM321" s="19">
        <v>43233</v>
      </c>
      <c r="AN321" t="s">
        <v>277</v>
      </c>
      <c r="AO321" t="s">
        <v>278</v>
      </c>
      <c r="AR321" t="b">
        <f t="shared" si="25"/>
        <v>1</v>
      </c>
      <c r="AS321" t="b">
        <f t="shared" si="26"/>
        <v>1</v>
      </c>
    </row>
    <row r="322" spans="2:45" x14ac:dyDescent="0.3">
      <c r="B322" s="7">
        <v>106</v>
      </c>
      <c r="C322" t="s">
        <v>226</v>
      </c>
      <c r="D322" s="8" t="s">
        <v>796</v>
      </c>
      <c r="AG322" s="43">
        <v>129</v>
      </c>
      <c r="AH322" s="43" t="s">
        <v>139</v>
      </c>
      <c r="AI322" s="43" t="s">
        <v>141</v>
      </c>
      <c r="AJ322" s="43"/>
      <c r="AK322" s="17">
        <v>280000</v>
      </c>
      <c r="AL322" s="19">
        <v>43232</v>
      </c>
      <c r="AM322" s="19">
        <v>43232</v>
      </c>
      <c r="AN322" t="s">
        <v>242</v>
      </c>
      <c r="AO322" t="s">
        <v>266</v>
      </c>
      <c r="AR322" t="b">
        <f t="shared" si="25"/>
        <v>1</v>
      </c>
      <c r="AS322" t="b">
        <f t="shared" si="26"/>
        <v>1</v>
      </c>
    </row>
    <row r="323" spans="2:45" x14ac:dyDescent="0.3">
      <c r="B323" s="7">
        <v>106</v>
      </c>
      <c r="C323" t="s">
        <v>226</v>
      </c>
      <c r="D323" s="8" t="s">
        <v>796</v>
      </c>
      <c r="AG323" s="43">
        <v>85</v>
      </c>
      <c r="AH323" s="43" t="s">
        <v>91</v>
      </c>
      <c r="AI323" s="43" t="s">
        <v>96</v>
      </c>
      <c r="AJ323" s="43" t="s">
        <v>100</v>
      </c>
      <c r="AK323" s="17">
        <v>30000</v>
      </c>
      <c r="AL323" s="19">
        <v>43221</v>
      </c>
      <c r="AM323" s="19">
        <v>43232</v>
      </c>
      <c r="AN323" t="s">
        <v>242</v>
      </c>
      <c r="AO323" t="s">
        <v>266</v>
      </c>
      <c r="AR323" t="b">
        <f t="shared" si="25"/>
        <v>1</v>
      </c>
      <c r="AS323" t="b">
        <f t="shared" si="26"/>
        <v>1</v>
      </c>
    </row>
    <row r="324" spans="2:45" x14ac:dyDescent="0.3">
      <c r="B324" s="7">
        <v>113</v>
      </c>
      <c r="C324" t="s">
        <v>809</v>
      </c>
      <c r="D324" t="s">
        <v>810</v>
      </c>
      <c r="E324" s="33" t="s">
        <v>811</v>
      </c>
      <c r="M324" s="16">
        <v>0.26</v>
      </c>
      <c r="N324" t="s">
        <v>230</v>
      </c>
      <c r="O324" t="s">
        <v>230</v>
      </c>
      <c r="P324" s="17">
        <v>3800000</v>
      </c>
      <c r="AC324" t="s">
        <v>231</v>
      </c>
      <c r="AD324" t="s">
        <v>329</v>
      </c>
      <c r="AF324" s="18">
        <v>0.6357484782905205</v>
      </c>
      <c r="AG324" s="43">
        <v>37</v>
      </c>
      <c r="AH324" s="43" t="s">
        <v>22</v>
      </c>
      <c r="AI324" s="43" t="s">
        <v>812</v>
      </c>
      <c r="AJ324" s="43"/>
      <c r="AK324" s="17">
        <v>600000</v>
      </c>
      <c r="AL324" s="19">
        <v>43355</v>
      </c>
      <c r="AM324" s="19">
        <v>43355</v>
      </c>
      <c r="AN324" t="s">
        <v>813</v>
      </c>
      <c r="AO324" t="s">
        <v>814</v>
      </c>
      <c r="AQ324" s="17">
        <f>SUMIF(D:D,D324,P:P)-SUMIF(D:D,D324,AK:AK)</f>
        <v>11270.100000000093</v>
      </c>
      <c r="AR324" t="b">
        <f t="shared" si="25"/>
        <v>0</v>
      </c>
      <c r="AS324" t="b">
        <f t="shared" si="26"/>
        <v>0</v>
      </c>
    </row>
    <row r="325" spans="2:45" x14ac:dyDescent="0.3">
      <c r="B325" s="7">
        <v>113</v>
      </c>
      <c r="C325" t="s">
        <v>809</v>
      </c>
      <c r="D325" t="s">
        <v>810</v>
      </c>
      <c r="AG325" s="43">
        <v>38</v>
      </c>
      <c r="AH325" s="43" t="s">
        <v>22</v>
      </c>
      <c r="AI325" s="43" t="s">
        <v>815</v>
      </c>
      <c r="AJ325" s="43"/>
      <c r="AK325" s="17">
        <v>2050000</v>
      </c>
      <c r="AL325" s="19">
        <v>43356</v>
      </c>
      <c r="AM325" s="19">
        <v>43356</v>
      </c>
      <c r="AN325" t="s">
        <v>816</v>
      </c>
      <c r="AO325" t="s">
        <v>257</v>
      </c>
      <c r="AR325" t="b">
        <f t="shared" si="25"/>
        <v>1</v>
      </c>
      <c r="AS325" t="b">
        <f t="shared" si="26"/>
        <v>1</v>
      </c>
    </row>
    <row r="326" spans="2:45" x14ac:dyDescent="0.3">
      <c r="B326" s="7">
        <v>113</v>
      </c>
      <c r="C326" t="s">
        <v>809</v>
      </c>
      <c r="D326" t="s">
        <v>810</v>
      </c>
      <c r="AG326" s="43">
        <v>37</v>
      </c>
      <c r="AH326" s="43" t="s">
        <v>22</v>
      </c>
      <c r="AI326" s="43" t="s">
        <v>44</v>
      </c>
      <c r="AJ326" s="43"/>
      <c r="AK326" s="17">
        <v>1584</v>
      </c>
      <c r="AL326" s="19">
        <v>43356</v>
      </c>
      <c r="AM326" s="19">
        <v>43356</v>
      </c>
      <c r="AN326" t="s">
        <v>817</v>
      </c>
      <c r="AO326" t="s">
        <v>257</v>
      </c>
      <c r="AR326" t="b">
        <f t="shared" ref="AR326:AR389" si="36">B326=B325</f>
        <v>1</v>
      </c>
      <c r="AS326" t="b">
        <f t="shared" ref="AS326:AS389" si="37">D326=D325</f>
        <v>1</v>
      </c>
    </row>
    <row r="327" spans="2:45" x14ac:dyDescent="0.3">
      <c r="B327" s="7">
        <v>113</v>
      </c>
      <c r="C327" t="s">
        <v>809</v>
      </c>
      <c r="D327" t="s">
        <v>810</v>
      </c>
      <c r="AG327" s="43">
        <v>38</v>
      </c>
      <c r="AH327" s="43" t="s">
        <v>22</v>
      </c>
      <c r="AI327" s="43" t="s">
        <v>45</v>
      </c>
      <c r="AJ327" s="43"/>
      <c r="AK327" s="17">
        <v>1500</v>
      </c>
      <c r="AL327" s="19">
        <v>43356</v>
      </c>
      <c r="AM327" s="19">
        <v>43356</v>
      </c>
      <c r="AN327" t="s">
        <v>818</v>
      </c>
      <c r="AO327" t="s">
        <v>247</v>
      </c>
      <c r="AR327" t="b">
        <f t="shared" si="36"/>
        <v>1</v>
      </c>
      <c r="AS327" t="b">
        <f t="shared" si="37"/>
        <v>1</v>
      </c>
    </row>
    <row r="328" spans="2:45" x14ac:dyDescent="0.3">
      <c r="B328" s="7">
        <v>113</v>
      </c>
      <c r="C328" t="s">
        <v>809</v>
      </c>
      <c r="D328" t="s">
        <v>810</v>
      </c>
      <c r="AG328" s="43">
        <v>85</v>
      </c>
      <c r="AH328" s="43" t="s">
        <v>91</v>
      </c>
      <c r="AI328" s="43" t="s">
        <v>96</v>
      </c>
      <c r="AJ328" s="43" t="s">
        <v>100</v>
      </c>
      <c r="AK328" s="17">
        <v>468000</v>
      </c>
      <c r="AL328" s="19">
        <v>43358</v>
      </c>
      <c r="AM328" s="19">
        <v>43388</v>
      </c>
      <c r="AN328" t="s">
        <v>237</v>
      </c>
      <c r="AO328" t="s">
        <v>257</v>
      </c>
      <c r="AR328" t="b">
        <f t="shared" si="36"/>
        <v>1</v>
      </c>
      <c r="AS328" t="b">
        <f t="shared" si="37"/>
        <v>1</v>
      </c>
    </row>
    <row r="329" spans="2:45" x14ac:dyDescent="0.3">
      <c r="B329" s="7">
        <v>113</v>
      </c>
      <c r="C329" t="s">
        <v>809</v>
      </c>
      <c r="D329" t="s">
        <v>810</v>
      </c>
      <c r="AG329" s="43">
        <v>128</v>
      </c>
      <c r="AH329" s="43" t="s">
        <v>139</v>
      </c>
      <c r="AI329" s="43" t="s">
        <v>140</v>
      </c>
      <c r="AJ329" s="43"/>
      <c r="AK329" s="17">
        <v>140000</v>
      </c>
      <c r="AL329" s="19">
        <v>43386</v>
      </c>
      <c r="AM329" s="19">
        <v>43387</v>
      </c>
      <c r="AN329" t="s">
        <v>819</v>
      </c>
      <c r="AO329" t="s">
        <v>266</v>
      </c>
      <c r="AR329" t="b">
        <f t="shared" si="36"/>
        <v>1</v>
      </c>
      <c r="AS329" t="b">
        <f t="shared" si="37"/>
        <v>1</v>
      </c>
    </row>
    <row r="330" spans="2:45" x14ac:dyDescent="0.3">
      <c r="B330" s="7">
        <v>113</v>
      </c>
      <c r="C330" t="s">
        <v>809</v>
      </c>
      <c r="D330" t="s">
        <v>810</v>
      </c>
      <c r="AG330" s="43">
        <v>130</v>
      </c>
      <c r="AH330" s="43" t="s">
        <v>139</v>
      </c>
      <c r="AI330" s="43" t="s">
        <v>142</v>
      </c>
      <c r="AJ330" s="43"/>
      <c r="AK330" s="17">
        <v>520200</v>
      </c>
      <c r="AL330" s="19">
        <v>43386</v>
      </c>
      <c r="AM330" s="19">
        <v>43387</v>
      </c>
      <c r="AN330" t="s">
        <v>242</v>
      </c>
      <c r="AO330" t="s">
        <v>266</v>
      </c>
      <c r="AR330" t="b">
        <f t="shared" si="36"/>
        <v>1</v>
      </c>
      <c r="AS330" t="b">
        <f t="shared" si="37"/>
        <v>1</v>
      </c>
    </row>
    <row r="331" spans="2:45" x14ac:dyDescent="0.3">
      <c r="B331" s="7">
        <v>113</v>
      </c>
      <c r="C331" t="s">
        <v>809</v>
      </c>
      <c r="D331" s="8" t="s">
        <v>810</v>
      </c>
      <c r="AG331" s="43">
        <v>59</v>
      </c>
      <c r="AH331" s="43" t="s">
        <v>57</v>
      </c>
      <c r="AI331" s="43" t="s">
        <v>64</v>
      </c>
      <c r="AJ331" s="43" t="s">
        <v>323</v>
      </c>
      <c r="AK331" s="17">
        <v>7445.9000000000005</v>
      </c>
      <c r="AL331" s="19">
        <v>43386</v>
      </c>
      <c r="AM331" s="19">
        <v>43387</v>
      </c>
      <c r="AN331" t="s">
        <v>324</v>
      </c>
      <c r="AO331" t="s">
        <v>266</v>
      </c>
      <c r="AP331" t="s">
        <v>323</v>
      </c>
      <c r="AQ331" s="17"/>
      <c r="AR331" t="b">
        <f t="shared" si="36"/>
        <v>1</v>
      </c>
      <c r="AS331" t="b">
        <f t="shared" si="37"/>
        <v>1</v>
      </c>
    </row>
    <row r="332" spans="2:45" x14ac:dyDescent="0.3">
      <c r="B332" s="7">
        <v>116</v>
      </c>
      <c r="C332" t="s">
        <v>820</v>
      </c>
      <c r="D332" t="s">
        <v>821</v>
      </c>
      <c r="E332" s="33" t="s">
        <v>822</v>
      </c>
      <c r="M332" s="16">
        <v>0</v>
      </c>
      <c r="N332" t="s">
        <v>229</v>
      </c>
      <c r="O332" t="s">
        <v>230</v>
      </c>
      <c r="P332" s="17">
        <v>493550</v>
      </c>
      <c r="AC332" t="s">
        <v>231</v>
      </c>
      <c r="AD332" t="s">
        <v>306</v>
      </c>
      <c r="AF332" s="18">
        <v>0.36803333333333332</v>
      </c>
      <c r="AG332" s="43">
        <v>128</v>
      </c>
      <c r="AH332" s="43" t="s">
        <v>139</v>
      </c>
      <c r="AI332" s="43" t="s">
        <v>140</v>
      </c>
      <c r="AJ332" s="43"/>
      <c r="AK332" s="17">
        <v>24720</v>
      </c>
      <c r="AL332" s="19">
        <v>43359</v>
      </c>
      <c r="AM332" s="19">
        <v>43359</v>
      </c>
      <c r="AN332" t="s">
        <v>823</v>
      </c>
      <c r="AO332" t="s">
        <v>266</v>
      </c>
      <c r="AQ332" s="17">
        <f>SUMIF(D:D,D332,P:P)-SUMIF(D:D,D332,AK:AK)</f>
        <v>8830</v>
      </c>
      <c r="AR332" t="b">
        <f t="shared" si="36"/>
        <v>0</v>
      </c>
      <c r="AS332" t="b">
        <f t="shared" si="37"/>
        <v>0</v>
      </c>
    </row>
    <row r="333" spans="2:45" x14ac:dyDescent="0.3">
      <c r="B333" s="7">
        <v>116</v>
      </c>
      <c r="C333" t="s">
        <v>820</v>
      </c>
      <c r="D333" t="s">
        <v>821</v>
      </c>
      <c r="AG333" s="43">
        <v>128</v>
      </c>
      <c r="AH333" s="43" t="s">
        <v>139</v>
      </c>
      <c r="AI333" s="43" t="s">
        <v>140</v>
      </c>
      <c r="AJ333" s="43"/>
      <c r="AK333" s="17">
        <v>90000</v>
      </c>
      <c r="AL333" s="19">
        <v>43347</v>
      </c>
      <c r="AM333" s="19">
        <v>43347</v>
      </c>
      <c r="AN333" t="s">
        <v>824</v>
      </c>
      <c r="AO333" t="s">
        <v>825</v>
      </c>
      <c r="AR333" t="b">
        <f t="shared" si="36"/>
        <v>1</v>
      </c>
      <c r="AS333" t="b">
        <f t="shared" si="37"/>
        <v>1</v>
      </c>
    </row>
    <row r="334" spans="2:45" x14ac:dyDescent="0.3">
      <c r="B334" s="7">
        <v>116</v>
      </c>
      <c r="C334" t="s">
        <v>820</v>
      </c>
      <c r="D334" t="s">
        <v>821</v>
      </c>
      <c r="P334" s="48"/>
      <c r="AC334" t="s">
        <v>231</v>
      </c>
      <c r="AD334" t="s">
        <v>306</v>
      </c>
      <c r="AG334" s="43">
        <v>129</v>
      </c>
      <c r="AH334" s="43" t="s">
        <v>139</v>
      </c>
      <c r="AI334" s="43" t="s">
        <v>141</v>
      </c>
      <c r="AJ334" s="43"/>
      <c r="AK334" s="17">
        <v>370000</v>
      </c>
      <c r="AL334" s="19">
        <v>43333</v>
      </c>
      <c r="AM334" s="19">
        <v>43333</v>
      </c>
      <c r="AN334" t="s">
        <v>242</v>
      </c>
      <c r="AO334" t="s">
        <v>266</v>
      </c>
      <c r="AR334" t="b">
        <f t="shared" si="36"/>
        <v>1</v>
      </c>
      <c r="AS334" t="b">
        <f t="shared" si="37"/>
        <v>1</v>
      </c>
    </row>
    <row r="335" spans="2:45" x14ac:dyDescent="0.3">
      <c r="B335" s="7">
        <v>118</v>
      </c>
      <c r="C335" t="s">
        <v>411</v>
      </c>
      <c r="D335" t="s">
        <v>829</v>
      </c>
      <c r="E335" s="33" t="s">
        <v>830</v>
      </c>
      <c r="M335" s="16">
        <v>0.17</v>
      </c>
      <c r="N335" t="s">
        <v>230</v>
      </c>
      <c r="O335" t="s">
        <v>230</v>
      </c>
      <c r="P335" s="17">
        <v>834000</v>
      </c>
      <c r="AC335" t="s">
        <v>231</v>
      </c>
      <c r="AD335" t="s">
        <v>329</v>
      </c>
      <c r="AF335" s="18">
        <v>0.34960000000000002</v>
      </c>
      <c r="AG335" s="43">
        <v>128</v>
      </c>
      <c r="AH335" s="43" t="s">
        <v>139</v>
      </c>
      <c r="AI335" s="43" t="s">
        <v>140</v>
      </c>
      <c r="AJ335" s="43"/>
      <c r="AK335" s="17">
        <v>190800</v>
      </c>
      <c r="AL335" s="19">
        <v>43333</v>
      </c>
      <c r="AM335" s="19">
        <v>43372</v>
      </c>
      <c r="AN335" t="s">
        <v>831</v>
      </c>
      <c r="AO335" t="s">
        <v>832</v>
      </c>
      <c r="AQ335" s="17">
        <f>SUMIF(D:D,D335,P:P)-SUMIF(D:D,D335,AK:AK)</f>
        <v>9230</v>
      </c>
      <c r="AR335" t="b">
        <f t="shared" si="36"/>
        <v>0</v>
      </c>
      <c r="AS335" t="b">
        <f t="shared" si="37"/>
        <v>0</v>
      </c>
    </row>
    <row r="336" spans="2:45" x14ac:dyDescent="0.3">
      <c r="B336" s="7">
        <v>118</v>
      </c>
      <c r="C336" t="s">
        <v>411</v>
      </c>
      <c r="D336" t="s">
        <v>829</v>
      </c>
      <c r="AG336" s="43">
        <v>67</v>
      </c>
      <c r="AH336" s="43" t="s">
        <v>75</v>
      </c>
      <c r="AI336" s="43" t="s">
        <v>79</v>
      </c>
      <c r="AJ336" s="43" t="s">
        <v>100</v>
      </c>
      <c r="AK336" s="17">
        <v>37000</v>
      </c>
      <c r="AL336" s="19">
        <v>43333</v>
      </c>
      <c r="AM336" s="19">
        <v>43372</v>
      </c>
      <c r="AN336" t="s">
        <v>317</v>
      </c>
      <c r="AO336" t="s">
        <v>302</v>
      </c>
      <c r="AR336" t="b">
        <f t="shared" si="36"/>
        <v>1</v>
      </c>
      <c r="AS336" t="b">
        <f t="shared" si="37"/>
        <v>1</v>
      </c>
    </row>
    <row r="337" spans="2:45" x14ac:dyDescent="0.3">
      <c r="B337" s="7">
        <v>118</v>
      </c>
      <c r="C337" t="s">
        <v>411</v>
      </c>
      <c r="D337" t="s">
        <v>829</v>
      </c>
      <c r="AG337" s="43">
        <v>129</v>
      </c>
      <c r="AH337" s="43" t="s">
        <v>139</v>
      </c>
      <c r="AI337" s="43" t="s">
        <v>141</v>
      </c>
      <c r="AJ337" s="43"/>
      <c r="AK337" s="17">
        <v>45000</v>
      </c>
      <c r="AL337" s="19">
        <v>43333</v>
      </c>
      <c r="AM337" s="19">
        <v>43372</v>
      </c>
      <c r="AN337" t="s">
        <v>237</v>
      </c>
      <c r="AO337" t="s">
        <v>302</v>
      </c>
      <c r="AR337" t="b">
        <f t="shared" si="36"/>
        <v>1</v>
      </c>
      <c r="AS337" t="b">
        <f t="shared" si="37"/>
        <v>1</v>
      </c>
    </row>
    <row r="338" spans="2:45" x14ac:dyDescent="0.3">
      <c r="B338" s="7">
        <v>118</v>
      </c>
      <c r="C338" t="s">
        <v>411</v>
      </c>
      <c r="D338" t="s">
        <v>829</v>
      </c>
      <c r="AG338" s="43">
        <v>8</v>
      </c>
      <c r="AH338" s="43" t="s">
        <v>4</v>
      </c>
      <c r="AI338" s="43" t="s">
        <v>10</v>
      </c>
      <c r="AJ338" s="43" t="s">
        <v>9</v>
      </c>
      <c r="AK338" s="17">
        <v>11970</v>
      </c>
      <c r="AL338" s="19">
        <v>43355</v>
      </c>
      <c r="AM338" s="19">
        <v>43372</v>
      </c>
      <c r="AN338" t="s">
        <v>279</v>
      </c>
      <c r="AO338" t="s">
        <v>257</v>
      </c>
      <c r="AR338" t="b">
        <f t="shared" si="36"/>
        <v>1</v>
      </c>
      <c r="AS338" t="b">
        <f t="shared" si="37"/>
        <v>1</v>
      </c>
    </row>
    <row r="339" spans="2:45" x14ac:dyDescent="0.3">
      <c r="B339" s="7">
        <v>118</v>
      </c>
      <c r="C339" t="s">
        <v>411</v>
      </c>
      <c r="D339" t="s">
        <v>829</v>
      </c>
      <c r="AG339" s="43">
        <v>129</v>
      </c>
      <c r="AH339" s="43" t="s">
        <v>139</v>
      </c>
      <c r="AI339" s="43" t="s">
        <v>141</v>
      </c>
      <c r="AJ339" s="43"/>
      <c r="AK339" s="17">
        <v>540000</v>
      </c>
      <c r="AL339" s="19">
        <v>43333</v>
      </c>
      <c r="AM339" s="19">
        <v>43372</v>
      </c>
      <c r="AN339" t="s">
        <v>833</v>
      </c>
      <c r="AO339" t="s">
        <v>302</v>
      </c>
      <c r="AR339" t="b">
        <f t="shared" si="36"/>
        <v>1</v>
      </c>
      <c r="AS339" t="b">
        <f t="shared" si="37"/>
        <v>1</v>
      </c>
    </row>
    <row r="340" spans="2:45" x14ac:dyDescent="0.3">
      <c r="B340" s="7">
        <v>119</v>
      </c>
      <c r="C340" t="s">
        <v>326</v>
      </c>
      <c r="D340" t="s">
        <v>834</v>
      </c>
      <c r="E340" s="33" t="s">
        <v>835</v>
      </c>
      <c r="M340" s="16">
        <v>0.18</v>
      </c>
      <c r="N340" t="s">
        <v>229</v>
      </c>
      <c r="O340" t="s">
        <v>230</v>
      </c>
      <c r="P340" s="17">
        <v>385000</v>
      </c>
      <c r="AC340" t="s">
        <v>231</v>
      </c>
      <c r="AD340" t="s">
        <v>329</v>
      </c>
      <c r="AF340" s="18">
        <v>0.33655264957264958</v>
      </c>
      <c r="AG340" s="43">
        <v>85</v>
      </c>
      <c r="AH340" s="43" t="s">
        <v>91</v>
      </c>
      <c r="AI340" s="43" t="s">
        <v>96</v>
      </c>
      <c r="AJ340" s="43" t="s">
        <v>100</v>
      </c>
      <c r="AK340" s="17">
        <v>20000</v>
      </c>
      <c r="AL340" s="19">
        <v>43324</v>
      </c>
      <c r="AM340" s="19">
        <v>43350</v>
      </c>
      <c r="AN340" t="s">
        <v>237</v>
      </c>
      <c r="AO340" t="s">
        <v>302</v>
      </c>
      <c r="AQ340" s="17">
        <f>SUMIF(D:D,D340,P:P)-SUMIF(D:D,D340,AK:AK)</f>
        <v>10000</v>
      </c>
      <c r="AR340" t="b">
        <f t="shared" si="36"/>
        <v>0</v>
      </c>
      <c r="AS340" t="b">
        <f t="shared" si="37"/>
        <v>0</v>
      </c>
    </row>
    <row r="341" spans="2:45" x14ac:dyDescent="0.3">
      <c r="B341" s="7">
        <v>119</v>
      </c>
      <c r="C341" t="s">
        <v>326</v>
      </c>
      <c r="D341" t="s">
        <v>834</v>
      </c>
      <c r="AG341" s="43">
        <v>85</v>
      </c>
      <c r="AH341" s="43" t="s">
        <v>91</v>
      </c>
      <c r="AI341" s="43" t="s">
        <v>96</v>
      </c>
      <c r="AJ341" s="43" t="s">
        <v>100</v>
      </c>
      <c r="AK341" s="17">
        <v>275000</v>
      </c>
      <c r="AL341" s="19">
        <v>43324</v>
      </c>
      <c r="AM341" s="19">
        <v>43350</v>
      </c>
      <c r="AN341" t="s">
        <v>237</v>
      </c>
      <c r="AO341" t="s">
        <v>257</v>
      </c>
      <c r="AR341" t="b">
        <f t="shared" si="36"/>
        <v>1</v>
      </c>
      <c r="AS341" t="b">
        <f t="shared" si="37"/>
        <v>1</v>
      </c>
    </row>
    <row r="342" spans="2:45" x14ac:dyDescent="0.3">
      <c r="B342" s="7">
        <v>119</v>
      </c>
      <c r="C342" t="s">
        <v>326</v>
      </c>
      <c r="D342" t="s">
        <v>834</v>
      </c>
      <c r="AG342" s="43">
        <v>129</v>
      </c>
      <c r="AH342" s="43" t="s">
        <v>139</v>
      </c>
      <c r="AI342" s="43" t="s">
        <v>141</v>
      </c>
      <c r="AJ342" s="43"/>
      <c r="AK342" s="17">
        <v>80000</v>
      </c>
      <c r="AL342" s="19">
        <v>43367</v>
      </c>
      <c r="AM342" s="19">
        <v>43367</v>
      </c>
      <c r="AN342" t="s">
        <v>242</v>
      </c>
      <c r="AO342" t="s">
        <v>257</v>
      </c>
      <c r="AR342" t="b">
        <f t="shared" si="36"/>
        <v>1</v>
      </c>
      <c r="AS342" t="b">
        <f t="shared" si="37"/>
        <v>1</v>
      </c>
    </row>
    <row r="343" spans="2:45" x14ac:dyDescent="0.3">
      <c r="B343" s="7">
        <v>120</v>
      </c>
      <c r="C343" t="s">
        <v>407</v>
      </c>
      <c r="D343" t="s">
        <v>836</v>
      </c>
      <c r="E343" s="33" t="s">
        <v>837</v>
      </c>
      <c r="M343" s="16">
        <v>0.12</v>
      </c>
      <c r="N343" t="s">
        <v>229</v>
      </c>
      <c r="O343" t="s">
        <v>230</v>
      </c>
      <c r="P343" s="17">
        <v>23000</v>
      </c>
      <c r="AC343" t="s">
        <v>231</v>
      </c>
      <c r="AD343" t="s">
        <v>306</v>
      </c>
      <c r="AF343" s="18">
        <v>0.2332196763754045</v>
      </c>
      <c r="AG343" s="43">
        <v>21</v>
      </c>
      <c r="AH343" s="43" t="s">
        <v>22</v>
      </c>
      <c r="AI343" s="43" t="s">
        <v>878</v>
      </c>
      <c r="AJ343" s="43"/>
      <c r="AK343" s="17">
        <v>23000</v>
      </c>
      <c r="AL343" s="19">
        <v>43313</v>
      </c>
      <c r="AM343" s="19">
        <v>43343</v>
      </c>
      <c r="AN343" t="s">
        <v>242</v>
      </c>
      <c r="AO343" t="s">
        <v>838</v>
      </c>
      <c r="AP343" t="s">
        <v>839</v>
      </c>
      <c r="AQ343" s="17">
        <f t="shared" ref="AQ343:AQ345" si="38">SUMIF(D:D,D343,P:P)-SUMIF(D:D,D343,AK:AK)</f>
        <v>0</v>
      </c>
      <c r="AR343" t="b">
        <f t="shared" si="36"/>
        <v>0</v>
      </c>
      <c r="AS343" t="b">
        <f t="shared" si="37"/>
        <v>0</v>
      </c>
    </row>
    <row r="344" spans="2:45" x14ac:dyDescent="0.3">
      <c r="B344" s="7">
        <v>123</v>
      </c>
      <c r="C344" t="s">
        <v>411</v>
      </c>
      <c r="D344" t="s">
        <v>840</v>
      </c>
      <c r="E344" s="33" t="s">
        <v>841</v>
      </c>
      <c r="M344" s="16">
        <v>0.26</v>
      </c>
      <c r="N344" t="s">
        <v>229</v>
      </c>
      <c r="O344" t="s">
        <v>230</v>
      </c>
      <c r="P344" s="17">
        <v>8000</v>
      </c>
      <c r="AC344" t="s">
        <v>231</v>
      </c>
      <c r="AD344" t="s">
        <v>329</v>
      </c>
      <c r="AF344" s="18">
        <v>0.29946</v>
      </c>
      <c r="AG344" s="43">
        <v>82</v>
      </c>
      <c r="AH344" s="43" t="s">
        <v>91</v>
      </c>
      <c r="AI344" s="43" t="s">
        <v>392</v>
      </c>
      <c r="AJ344" s="43" t="s">
        <v>100</v>
      </c>
      <c r="AK344" s="17">
        <v>7725</v>
      </c>
      <c r="AL344" s="19">
        <v>43313</v>
      </c>
      <c r="AM344" s="19">
        <v>43343</v>
      </c>
      <c r="AN344" t="s">
        <v>842</v>
      </c>
      <c r="AO344" t="s">
        <v>247</v>
      </c>
      <c r="AQ344" s="17">
        <f t="shared" si="38"/>
        <v>275</v>
      </c>
      <c r="AR344" t="b">
        <f t="shared" si="36"/>
        <v>0</v>
      </c>
      <c r="AS344" t="b">
        <f t="shared" si="37"/>
        <v>0</v>
      </c>
    </row>
    <row r="345" spans="2:45" x14ac:dyDescent="0.3">
      <c r="B345" s="7">
        <v>125</v>
      </c>
      <c r="C345" t="s">
        <v>226</v>
      </c>
      <c r="D345" t="s">
        <v>843</v>
      </c>
      <c r="E345" s="33" t="s">
        <v>844</v>
      </c>
      <c r="M345" s="16">
        <v>0.22</v>
      </c>
      <c r="N345" t="s">
        <v>229</v>
      </c>
      <c r="O345" t="s">
        <v>230</v>
      </c>
      <c r="P345" s="17">
        <v>3000000</v>
      </c>
      <c r="AC345" t="s">
        <v>231</v>
      </c>
      <c r="AD345" t="s">
        <v>232</v>
      </c>
      <c r="AF345" s="18">
        <v>0.64792000000000005</v>
      </c>
      <c r="AG345" s="43">
        <v>20</v>
      </c>
      <c r="AH345" s="43" t="s">
        <v>22</v>
      </c>
      <c r="AI345" s="43" t="s">
        <v>845</v>
      </c>
      <c r="AJ345" s="43"/>
      <c r="AK345" s="17">
        <v>820000</v>
      </c>
      <c r="AL345" s="19">
        <v>43351</v>
      </c>
      <c r="AM345" s="19">
        <v>43351</v>
      </c>
      <c r="AN345" t="s">
        <v>593</v>
      </c>
      <c r="AO345" t="s">
        <v>266</v>
      </c>
      <c r="AQ345" s="17">
        <f t="shared" si="38"/>
        <v>-9619.9500000001863</v>
      </c>
      <c r="AR345" t="b">
        <f t="shared" si="36"/>
        <v>0</v>
      </c>
      <c r="AS345" t="b">
        <f t="shared" si="37"/>
        <v>0</v>
      </c>
    </row>
    <row r="346" spans="2:45" x14ac:dyDescent="0.3">
      <c r="B346" s="7">
        <v>125</v>
      </c>
      <c r="C346" t="s">
        <v>226</v>
      </c>
      <c r="D346" t="s">
        <v>843</v>
      </c>
      <c r="AG346" s="43">
        <v>4</v>
      </c>
      <c r="AH346" s="43" t="s">
        <v>4</v>
      </c>
      <c r="AI346" s="43" t="s">
        <v>5</v>
      </c>
      <c r="AJ346" s="43" t="s">
        <v>6</v>
      </c>
      <c r="AK346" s="17">
        <v>402857</v>
      </c>
      <c r="AL346" s="19">
        <v>43332</v>
      </c>
      <c r="AM346" s="19">
        <v>43359</v>
      </c>
      <c r="AN346" t="s">
        <v>846</v>
      </c>
      <c r="AO346" t="s">
        <v>847</v>
      </c>
      <c r="AR346" t="b">
        <f t="shared" si="36"/>
        <v>1</v>
      </c>
      <c r="AS346" t="b">
        <f t="shared" si="37"/>
        <v>1</v>
      </c>
    </row>
    <row r="347" spans="2:45" x14ac:dyDescent="0.3">
      <c r="B347" s="7">
        <v>125</v>
      </c>
      <c r="C347" t="s">
        <v>226</v>
      </c>
      <c r="D347" t="s">
        <v>843</v>
      </c>
      <c r="AG347" s="43">
        <v>5</v>
      </c>
      <c r="AH347" s="43" t="s">
        <v>4</v>
      </c>
      <c r="AI347" s="43" t="s">
        <v>5</v>
      </c>
      <c r="AJ347" s="43" t="s">
        <v>848</v>
      </c>
      <c r="AK347" s="17">
        <v>229001</v>
      </c>
      <c r="AL347" s="19">
        <v>43332</v>
      </c>
      <c r="AM347" s="19">
        <v>43359</v>
      </c>
      <c r="AN347" t="s">
        <v>846</v>
      </c>
      <c r="AO347" t="s">
        <v>849</v>
      </c>
      <c r="AR347" t="b">
        <f t="shared" si="36"/>
        <v>1</v>
      </c>
      <c r="AS347" t="b">
        <f t="shared" si="37"/>
        <v>1</v>
      </c>
    </row>
    <row r="348" spans="2:45" x14ac:dyDescent="0.3">
      <c r="B348" s="7">
        <v>125</v>
      </c>
      <c r="C348" t="s">
        <v>226</v>
      </c>
      <c r="D348" t="s">
        <v>843</v>
      </c>
      <c r="AG348" s="43">
        <v>128</v>
      </c>
      <c r="AH348" s="43" t="s">
        <v>139</v>
      </c>
      <c r="AI348" s="43" t="s">
        <v>140</v>
      </c>
      <c r="AJ348" s="43"/>
      <c r="AK348" s="17">
        <v>135000</v>
      </c>
      <c r="AL348" s="19">
        <v>43351</v>
      </c>
      <c r="AM348" s="19">
        <v>43351</v>
      </c>
      <c r="AN348" t="s">
        <v>850</v>
      </c>
      <c r="AO348" t="s">
        <v>266</v>
      </c>
      <c r="AR348" t="b">
        <f t="shared" si="36"/>
        <v>1</v>
      </c>
      <c r="AS348" t="b">
        <f t="shared" si="37"/>
        <v>1</v>
      </c>
    </row>
    <row r="349" spans="2:45" x14ac:dyDescent="0.3">
      <c r="B349" s="7">
        <v>125</v>
      </c>
      <c r="C349" t="s">
        <v>226</v>
      </c>
      <c r="D349" t="s">
        <v>843</v>
      </c>
      <c r="AG349" s="43">
        <v>85</v>
      </c>
      <c r="AH349" s="43" t="s">
        <v>91</v>
      </c>
      <c r="AI349" s="43" t="s">
        <v>96</v>
      </c>
      <c r="AJ349" s="43" t="s">
        <v>100</v>
      </c>
      <c r="AK349" s="17">
        <v>90000</v>
      </c>
      <c r="AL349" s="19">
        <v>43358</v>
      </c>
      <c r="AM349" s="19">
        <v>43358</v>
      </c>
      <c r="AN349" t="s">
        <v>237</v>
      </c>
      <c r="AO349" t="s">
        <v>851</v>
      </c>
      <c r="AR349" t="b">
        <f t="shared" si="36"/>
        <v>1</v>
      </c>
      <c r="AS349" t="b">
        <f t="shared" si="37"/>
        <v>1</v>
      </c>
    </row>
    <row r="350" spans="2:45" x14ac:dyDescent="0.3">
      <c r="B350" s="7">
        <v>125</v>
      </c>
      <c r="C350" t="s">
        <v>226</v>
      </c>
      <c r="D350" t="s">
        <v>843</v>
      </c>
      <c r="AG350" s="43">
        <v>67</v>
      </c>
      <c r="AH350" s="43" t="s">
        <v>75</v>
      </c>
      <c r="AI350" s="43" t="s">
        <v>79</v>
      </c>
      <c r="AJ350" s="43" t="s">
        <v>100</v>
      </c>
      <c r="AK350" s="17">
        <v>258000</v>
      </c>
      <c r="AL350" s="19">
        <v>43351</v>
      </c>
      <c r="AM350" s="19">
        <v>43361</v>
      </c>
      <c r="AN350" t="s">
        <v>317</v>
      </c>
      <c r="AO350" t="s">
        <v>266</v>
      </c>
      <c r="AR350" t="b">
        <f t="shared" si="36"/>
        <v>1</v>
      </c>
      <c r="AS350" t="b">
        <f t="shared" si="37"/>
        <v>1</v>
      </c>
    </row>
    <row r="351" spans="2:45" x14ac:dyDescent="0.3">
      <c r="B351" s="7">
        <v>125</v>
      </c>
      <c r="C351" t="s">
        <v>226</v>
      </c>
      <c r="D351" t="s">
        <v>843</v>
      </c>
      <c r="AG351" s="43">
        <v>129</v>
      </c>
      <c r="AH351" s="43" t="s">
        <v>139</v>
      </c>
      <c r="AI351" s="43" t="s">
        <v>141</v>
      </c>
      <c r="AJ351" s="43"/>
      <c r="AK351" s="17">
        <v>858000</v>
      </c>
      <c r="AL351" s="19">
        <v>43351</v>
      </c>
      <c r="AM351" s="19">
        <v>43351</v>
      </c>
      <c r="AN351" t="s">
        <v>350</v>
      </c>
      <c r="AO351" t="s">
        <v>266</v>
      </c>
      <c r="AR351" t="b">
        <f t="shared" si="36"/>
        <v>1</v>
      </c>
      <c r="AS351" t="b">
        <f t="shared" si="37"/>
        <v>1</v>
      </c>
    </row>
    <row r="352" spans="2:45" x14ac:dyDescent="0.3">
      <c r="B352" s="7">
        <v>125</v>
      </c>
      <c r="C352" t="s">
        <v>226</v>
      </c>
      <c r="D352" t="s">
        <v>843</v>
      </c>
      <c r="AG352" s="43">
        <v>130</v>
      </c>
      <c r="AH352" s="43" t="s">
        <v>139</v>
      </c>
      <c r="AI352" s="43" t="s">
        <v>142</v>
      </c>
      <c r="AJ352" s="43"/>
      <c r="AK352" s="17">
        <v>72000</v>
      </c>
      <c r="AL352" s="19">
        <v>43351</v>
      </c>
      <c r="AM352" s="19">
        <v>43351</v>
      </c>
      <c r="AN352" t="s">
        <v>350</v>
      </c>
      <c r="AO352" t="s">
        <v>266</v>
      </c>
      <c r="AR352" t="b">
        <f t="shared" si="36"/>
        <v>1</v>
      </c>
      <c r="AS352" t="b">
        <f t="shared" si="37"/>
        <v>1</v>
      </c>
    </row>
    <row r="353" spans="2:45" x14ac:dyDescent="0.3">
      <c r="B353" s="7">
        <v>125</v>
      </c>
      <c r="C353" t="s">
        <v>226</v>
      </c>
      <c r="D353" t="s">
        <v>843</v>
      </c>
      <c r="AG353" s="43">
        <v>59</v>
      </c>
      <c r="AH353" s="43" t="s">
        <v>57</v>
      </c>
      <c r="AI353" s="43" t="s">
        <v>64</v>
      </c>
      <c r="AJ353" s="43" t="s">
        <v>323</v>
      </c>
      <c r="AK353" s="17">
        <v>137551.95000000001</v>
      </c>
      <c r="AL353" s="19">
        <v>43351</v>
      </c>
      <c r="AM353" s="19">
        <v>43351</v>
      </c>
      <c r="AN353" t="s">
        <v>324</v>
      </c>
      <c r="AO353" t="s">
        <v>266</v>
      </c>
      <c r="AR353" t="b">
        <f t="shared" si="36"/>
        <v>1</v>
      </c>
      <c r="AS353" t="b">
        <f t="shared" si="37"/>
        <v>1</v>
      </c>
    </row>
    <row r="354" spans="2:45" x14ac:dyDescent="0.3">
      <c r="B354" s="7">
        <v>125</v>
      </c>
      <c r="C354" t="s">
        <v>226</v>
      </c>
      <c r="D354" t="s">
        <v>843</v>
      </c>
      <c r="AG354" s="43">
        <v>67</v>
      </c>
      <c r="AH354" s="43" t="s">
        <v>75</v>
      </c>
      <c r="AI354" s="43" t="s">
        <v>79</v>
      </c>
      <c r="AJ354" s="43" t="s">
        <v>100</v>
      </c>
      <c r="AK354" s="17">
        <v>7210</v>
      </c>
      <c r="AL354" s="19">
        <v>43351</v>
      </c>
      <c r="AM354" s="19">
        <v>43351</v>
      </c>
      <c r="AN354" t="s">
        <v>852</v>
      </c>
      <c r="AO354" t="s">
        <v>266</v>
      </c>
      <c r="AR354" t="b">
        <f t="shared" si="36"/>
        <v>1</v>
      </c>
      <c r="AS354" t="b">
        <f t="shared" si="37"/>
        <v>1</v>
      </c>
    </row>
    <row r="355" spans="2:45" x14ac:dyDescent="0.3">
      <c r="B355" s="7">
        <v>131</v>
      </c>
      <c r="C355" t="s">
        <v>363</v>
      </c>
      <c r="D355" t="s">
        <v>853</v>
      </c>
      <c r="E355" s="33" t="s">
        <v>885</v>
      </c>
      <c r="M355" s="16">
        <v>0.25</v>
      </c>
      <c r="N355" t="s">
        <v>230</v>
      </c>
      <c r="O355" t="s">
        <v>230</v>
      </c>
      <c r="P355" s="17">
        <v>704730</v>
      </c>
      <c r="AC355" t="s">
        <v>231</v>
      </c>
      <c r="AD355" t="s">
        <v>329</v>
      </c>
      <c r="AF355" s="18">
        <v>0.48619662793726126</v>
      </c>
      <c r="AG355" s="43">
        <v>128</v>
      </c>
      <c r="AH355" s="43" t="s">
        <v>139</v>
      </c>
      <c r="AI355" s="43" t="s">
        <v>140</v>
      </c>
      <c r="AJ355" s="43"/>
      <c r="AK355" s="17">
        <v>180000</v>
      </c>
      <c r="AL355" s="19">
        <v>43222</v>
      </c>
      <c r="AM355" s="19">
        <v>43230</v>
      </c>
      <c r="AN355" t="s">
        <v>854</v>
      </c>
      <c r="AO355" t="s">
        <v>855</v>
      </c>
      <c r="AQ355" s="17">
        <f>SUMIF(D:D,D355,P:P)-SUMIF(D:D,D355,AK:AK)</f>
        <v>9235</v>
      </c>
      <c r="AR355" t="b">
        <f t="shared" si="36"/>
        <v>0</v>
      </c>
      <c r="AS355" t="b">
        <f t="shared" si="37"/>
        <v>0</v>
      </c>
    </row>
    <row r="356" spans="2:45" x14ac:dyDescent="0.3">
      <c r="B356" s="7">
        <v>131</v>
      </c>
      <c r="C356" t="s">
        <v>363</v>
      </c>
      <c r="D356" t="s">
        <v>853</v>
      </c>
      <c r="AG356" s="43">
        <v>130</v>
      </c>
      <c r="AH356" s="43" t="s">
        <v>139</v>
      </c>
      <c r="AI356" s="43" t="s">
        <v>142</v>
      </c>
      <c r="AJ356" s="43"/>
      <c r="AK356" s="17">
        <v>74730</v>
      </c>
      <c r="AL356" s="19">
        <v>43222</v>
      </c>
      <c r="AM356" s="19">
        <v>43230</v>
      </c>
      <c r="AN356" t="s">
        <v>854</v>
      </c>
      <c r="AO356" t="s">
        <v>856</v>
      </c>
      <c r="AR356" t="b">
        <f t="shared" si="36"/>
        <v>1</v>
      </c>
      <c r="AS356" t="b">
        <f t="shared" si="37"/>
        <v>1</v>
      </c>
    </row>
    <row r="357" spans="2:45" x14ac:dyDescent="0.3">
      <c r="B357" s="7">
        <v>131</v>
      </c>
      <c r="C357" t="s">
        <v>363</v>
      </c>
      <c r="D357" t="s">
        <v>853</v>
      </c>
      <c r="AG357" s="43">
        <v>129</v>
      </c>
      <c r="AH357" s="43" t="s">
        <v>139</v>
      </c>
      <c r="AI357" s="43" t="s">
        <v>141</v>
      </c>
      <c r="AJ357" s="43"/>
      <c r="AK357" s="17">
        <v>285765</v>
      </c>
      <c r="AL357" s="19">
        <v>43222</v>
      </c>
      <c r="AM357" s="19">
        <v>43230</v>
      </c>
      <c r="AN357" t="s">
        <v>242</v>
      </c>
      <c r="AO357" t="s">
        <v>266</v>
      </c>
      <c r="AR357" t="b">
        <f t="shared" si="36"/>
        <v>1</v>
      </c>
      <c r="AS357" t="b">
        <f t="shared" si="37"/>
        <v>1</v>
      </c>
    </row>
    <row r="358" spans="2:45" x14ac:dyDescent="0.3">
      <c r="B358" s="7">
        <v>131</v>
      </c>
      <c r="C358" t="s">
        <v>363</v>
      </c>
      <c r="D358" t="s">
        <v>853</v>
      </c>
      <c r="AG358" s="43">
        <v>18</v>
      </c>
      <c r="AH358" s="43" t="s">
        <v>22</v>
      </c>
      <c r="AI358" s="43" t="s">
        <v>857</v>
      </c>
      <c r="AJ358" s="43"/>
      <c r="AK358" s="17">
        <v>155000</v>
      </c>
      <c r="AL358" s="19">
        <v>43222</v>
      </c>
      <c r="AM358" s="19">
        <v>43230</v>
      </c>
      <c r="AN358" t="s">
        <v>858</v>
      </c>
      <c r="AO358" t="s">
        <v>859</v>
      </c>
      <c r="AR358" t="b">
        <f t="shared" si="36"/>
        <v>1</v>
      </c>
      <c r="AS358" t="b">
        <f t="shared" si="37"/>
        <v>1</v>
      </c>
    </row>
    <row r="359" spans="2:45" x14ac:dyDescent="0.3">
      <c r="B359" s="7">
        <v>133</v>
      </c>
      <c r="C359" t="s">
        <v>860</v>
      </c>
      <c r="D359" s="8" t="s">
        <v>861</v>
      </c>
      <c r="E359" s="33" t="s">
        <v>862</v>
      </c>
      <c r="M359" s="16">
        <v>0.17</v>
      </c>
      <c r="N359" t="s">
        <v>229</v>
      </c>
      <c r="O359" t="s">
        <v>230</v>
      </c>
      <c r="P359" s="17">
        <v>3350600</v>
      </c>
      <c r="AC359" t="s">
        <v>231</v>
      </c>
      <c r="AD359" t="s">
        <v>306</v>
      </c>
      <c r="AF359" s="18">
        <v>0.23039591194968601</v>
      </c>
      <c r="AG359" s="43">
        <v>91</v>
      </c>
      <c r="AH359" s="43" t="s">
        <v>91</v>
      </c>
      <c r="AI359" s="43" t="s">
        <v>248</v>
      </c>
      <c r="AJ359" s="43" t="s">
        <v>99</v>
      </c>
      <c r="AK359" s="17">
        <v>1050</v>
      </c>
      <c r="AL359" s="19">
        <v>43344</v>
      </c>
      <c r="AM359" s="19">
        <v>43373</v>
      </c>
      <c r="AN359" t="s">
        <v>330</v>
      </c>
      <c r="AO359" t="s">
        <v>247</v>
      </c>
      <c r="AQ359" s="17">
        <f>SUMIF(D:D,D359,P:P)-SUMIF(D:D,D359,AK:AK)</f>
        <v>3337645.24</v>
      </c>
      <c r="AR359" t="b">
        <f t="shared" si="36"/>
        <v>0</v>
      </c>
      <c r="AS359" t="b">
        <f t="shared" si="37"/>
        <v>0</v>
      </c>
    </row>
    <row r="360" spans="2:45" x14ac:dyDescent="0.3">
      <c r="B360" s="7">
        <v>133</v>
      </c>
      <c r="C360" t="s">
        <v>860</v>
      </c>
      <c r="D360" s="8" t="s">
        <v>861</v>
      </c>
      <c r="AG360" s="43">
        <v>91</v>
      </c>
      <c r="AH360" s="43" t="s">
        <v>91</v>
      </c>
      <c r="AI360" s="43" t="s">
        <v>248</v>
      </c>
      <c r="AJ360" s="43" t="s">
        <v>99</v>
      </c>
      <c r="AK360" s="17">
        <v>11904.76</v>
      </c>
      <c r="AL360" s="19">
        <v>43344</v>
      </c>
      <c r="AM360" s="19">
        <v>43373</v>
      </c>
      <c r="AN360" t="s">
        <v>331</v>
      </c>
      <c r="AO360" t="s">
        <v>247</v>
      </c>
      <c r="AR360" t="b">
        <f t="shared" si="36"/>
        <v>1</v>
      </c>
      <c r="AS360" t="b">
        <f t="shared" si="37"/>
        <v>1</v>
      </c>
    </row>
    <row r="361" spans="2:45" x14ac:dyDescent="0.3">
      <c r="B361" s="7">
        <v>134</v>
      </c>
      <c r="C361" t="s">
        <v>2347</v>
      </c>
      <c r="D361" s="8" t="s">
        <v>2372</v>
      </c>
      <c r="E361" s="33" t="s">
        <v>2373</v>
      </c>
      <c r="M361" s="16">
        <v>0.25</v>
      </c>
      <c r="N361" t="s">
        <v>229</v>
      </c>
      <c r="O361" t="s">
        <v>230</v>
      </c>
      <c r="P361" s="17">
        <v>3398790</v>
      </c>
      <c r="AC361" t="s">
        <v>231</v>
      </c>
      <c r="AD361" t="s">
        <v>306</v>
      </c>
      <c r="AF361" s="18">
        <v>0.65066416494845358</v>
      </c>
      <c r="AG361" s="43">
        <v>128</v>
      </c>
      <c r="AH361" s="43" t="s">
        <v>139</v>
      </c>
      <c r="AI361" s="43" t="s">
        <v>140</v>
      </c>
      <c r="AJ361" s="43"/>
      <c r="AK361" s="17">
        <v>101000</v>
      </c>
      <c r="AL361" s="19">
        <v>43249</v>
      </c>
      <c r="AM361" s="19">
        <v>43249</v>
      </c>
      <c r="AN361" t="s">
        <v>2350</v>
      </c>
      <c r="AO361" t="s">
        <v>2362</v>
      </c>
      <c r="AP361" t="s">
        <v>2638</v>
      </c>
      <c r="AQ361" s="17">
        <f>SUMIF(D:D,D361,P:P)-SUMIF(D:D,D361,AK:AK)</f>
        <v>290621.79999999981</v>
      </c>
      <c r="AR361" t="b">
        <f t="shared" si="36"/>
        <v>0</v>
      </c>
      <c r="AS361" t="b">
        <f t="shared" si="37"/>
        <v>0</v>
      </c>
    </row>
    <row r="362" spans="2:45" x14ac:dyDescent="0.3">
      <c r="B362" s="7">
        <v>134</v>
      </c>
      <c r="C362" t="s">
        <v>2347</v>
      </c>
      <c r="D362" s="8" t="s">
        <v>2348</v>
      </c>
      <c r="AG362" s="43">
        <v>129</v>
      </c>
      <c r="AH362" s="43" t="s">
        <v>139</v>
      </c>
      <c r="AI362" s="43" t="s">
        <v>141</v>
      </c>
      <c r="AJ362" s="43"/>
      <c r="AK362" s="17">
        <v>438000</v>
      </c>
      <c r="AL362" s="19">
        <v>43249</v>
      </c>
      <c r="AM362" s="19">
        <v>43249</v>
      </c>
      <c r="AN362" t="s">
        <v>242</v>
      </c>
      <c r="AO362" t="s">
        <v>2363</v>
      </c>
      <c r="AP362" t="s">
        <v>2639</v>
      </c>
      <c r="AR362" t="b">
        <f t="shared" si="36"/>
        <v>1</v>
      </c>
      <c r="AS362" t="b">
        <f t="shared" si="37"/>
        <v>1</v>
      </c>
    </row>
    <row r="363" spans="2:45" x14ac:dyDescent="0.3">
      <c r="B363" s="7">
        <v>134</v>
      </c>
      <c r="C363" t="s">
        <v>2347</v>
      </c>
      <c r="D363" s="8" t="s">
        <v>2348</v>
      </c>
      <c r="AG363" s="43">
        <v>129</v>
      </c>
      <c r="AH363" s="43" t="s">
        <v>139</v>
      </c>
      <c r="AI363" s="43" t="s">
        <v>141</v>
      </c>
      <c r="AJ363" s="43"/>
      <c r="AK363" s="17">
        <v>491154</v>
      </c>
      <c r="AL363" s="19">
        <v>43281</v>
      </c>
      <c r="AM363" s="19">
        <v>43281</v>
      </c>
      <c r="AN363" t="s">
        <v>242</v>
      </c>
      <c r="AO363" t="s">
        <v>2364</v>
      </c>
      <c r="AP363" t="s">
        <v>2640</v>
      </c>
      <c r="AR363" t="b">
        <f t="shared" si="36"/>
        <v>1</v>
      </c>
      <c r="AS363" t="b">
        <f t="shared" si="37"/>
        <v>1</v>
      </c>
    </row>
    <row r="364" spans="2:45" x14ac:dyDescent="0.3">
      <c r="B364" s="7">
        <v>134</v>
      </c>
      <c r="C364" t="s">
        <v>2347</v>
      </c>
      <c r="D364" s="8" t="s">
        <v>2348</v>
      </c>
      <c r="AG364" s="43">
        <v>128</v>
      </c>
      <c r="AH364" s="43" t="s">
        <v>139</v>
      </c>
      <c r="AI364" s="43" t="s">
        <v>140</v>
      </c>
      <c r="AJ364" s="43"/>
      <c r="AK364" s="17">
        <v>55500</v>
      </c>
      <c r="AL364" s="19">
        <v>43281</v>
      </c>
      <c r="AM364" s="19">
        <v>43281</v>
      </c>
      <c r="AN364" t="s">
        <v>2351</v>
      </c>
      <c r="AO364" t="s">
        <v>266</v>
      </c>
      <c r="AP364" t="s">
        <v>2641</v>
      </c>
      <c r="AR364" t="b">
        <f t="shared" si="36"/>
        <v>1</v>
      </c>
      <c r="AS364" t="b">
        <f t="shared" si="37"/>
        <v>1</v>
      </c>
    </row>
    <row r="365" spans="2:45" x14ac:dyDescent="0.3">
      <c r="B365" s="7">
        <v>134</v>
      </c>
      <c r="C365" t="s">
        <v>2347</v>
      </c>
      <c r="D365" s="8" t="s">
        <v>2348</v>
      </c>
      <c r="AG365" s="43">
        <v>128</v>
      </c>
      <c r="AH365" s="43" t="s">
        <v>139</v>
      </c>
      <c r="AI365" s="43" t="s">
        <v>140</v>
      </c>
      <c r="AJ365" s="43"/>
      <c r="AK365" s="17">
        <v>61000</v>
      </c>
      <c r="AL365" s="19">
        <v>43287</v>
      </c>
      <c r="AM365" s="19">
        <v>43287</v>
      </c>
      <c r="AN365" t="s">
        <v>2352</v>
      </c>
      <c r="AO365" t="s">
        <v>266</v>
      </c>
      <c r="AP365" t="s">
        <v>2642</v>
      </c>
      <c r="AR365" t="b">
        <f t="shared" si="36"/>
        <v>1</v>
      </c>
      <c r="AS365" t="b">
        <f t="shared" si="37"/>
        <v>1</v>
      </c>
    </row>
    <row r="366" spans="2:45" x14ac:dyDescent="0.3">
      <c r="B366" s="7">
        <v>134</v>
      </c>
      <c r="C366" t="s">
        <v>2347</v>
      </c>
      <c r="D366" s="8" t="s">
        <v>2348</v>
      </c>
      <c r="AG366" s="43">
        <v>251</v>
      </c>
      <c r="AH366" s="43" t="s">
        <v>22</v>
      </c>
      <c r="AI366" s="43" t="s">
        <v>40</v>
      </c>
      <c r="AJ366" s="43" t="s">
        <v>2744</v>
      </c>
      <c r="AK366" s="17">
        <v>43000</v>
      </c>
      <c r="AL366" s="19">
        <v>43302</v>
      </c>
      <c r="AM366" s="19">
        <v>43302</v>
      </c>
      <c r="AN366" t="s">
        <v>2353</v>
      </c>
      <c r="AO366" t="s">
        <v>2365</v>
      </c>
      <c r="AP366" t="s">
        <v>2743</v>
      </c>
      <c r="AR366" t="b">
        <f t="shared" si="36"/>
        <v>1</v>
      </c>
      <c r="AS366" t="b">
        <f t="shared" si="37"/>
        <v>1</v>
      </c>
    </row>
    <row r="367" spans="2:45" x14ac:dyDescent="0.3">
      <c r="B367" s="7">
        <v>134</v>
      </c>
      <c r="C367" t="s">
        <v>2347</v>
      </c>
      <c r="D367" s="8" t="s">
        <v>2348</v>
      </c>
      <c r="AG367" s="43">
        <v>251</v>
      </c>
      <c r="AH367" s="43" t="s">
        <v>22</v>
      </c>
      <c r="AI367" s="43" t="s">
        <v>40</v>
      </c>
      <c r="AJ367" s="43" t="s">
        <v>2744</v>
      </c>
      <c r="AK367" s="17">
        <v>72000</v>
      </c>
      <c r="AL367" s="19">
        <v>43302</v>
      </c>
      <c r="AM367" s="19">
        <v>43302</v>
      </c>
      <c r="AN367" t="s">
        <v>2354</v>
      </c>
      <c r="AO367" t="s">
        <v>2365</v>
      </c>
      <c r="AP367" t="s">
        <v>2643</v>
      </c>
      <c r="AR367" t="b">
        <f t="shared" si="36"/>
        <v>1</v>
      </c>
      <c r="AS367" t="b">
        <f t="shared" si="37"/>
        <v>1</v>
      </c>
    </row>
    <row r="368" spans="2:45" x14ac:dyDescent="0.3">
      <c r="B368" s="7">
        <v>134</v>
      </c>
      <c r="C368" t="s">
        <v>2347</v>
      </c>
      <c r="D368" s="8" t="s">
        <v>2348</v>
      </c>
      <c r="AG368" s="43">
        <v>251</v>
      </c>
      <c r="AH368" s="43" t="s">
        <v>22</v>
      </c>
      <c r="AI368" s="43" t="s">
        <v>40</v>
      </c>
      <c r="AJ368" s="43" t="s">
        <v>2744</v>
      </c>
      <c r="AK368" s="17">
        <v>20000</v>
      </c>
      <c r="AL368" s="19">
        <v>43302</v>
      </c>
      <c r="AM368" s="19">
        <v>43302</v>
      </c>
      <c r="AN368" t="s">
        <v>2355</v>
      </c>
      <c r="AO368" t="s">
        <v>266</v>
      </c>
      <c r="AP368" t="s">
        <v>2644</v>
      </c>
      <c r="AR368" t="b">
        <f t="shared" si="36"/>
        <v>1</v>
      </c>
      <c r="AS368" t="b">
        <f t="shared" si="37"/>
        <v>1</v>
      </c>
    </row>
    <row r="369" spans="2:45" x14ac:dyDescent="0.3">
      <c r="B369" s="7">
        <v>134</v>
      </c>
      <c r="C369" t="s">
        <v>2347</v>
      </c>
      <c r="D369" s="8" t="s">
        <v>2348</v>
      </c>
      <c r="AG369" s="43">
        <v>129</v>
      </c>
      <c r="AH369" s="43" t="s">
        <v>139</v>
      </c>
      <c r="AI369" s="43" t="s">
        <v>141</v>
      </c>
      <c r="AJ369" s="43"/>
      <c r="AK369" s="17">
        <v>380000</v>
      </c>
      <c r="AL369" s="19">
        <v>43302</v>
      </c>
      <c r="AM369" s="19">
        <v>43302</v>
      </c>
      <c r="AN369" t="s">
        <v>242</v>
      </c>
      <c r="AO369" t="s">
        <v>2366</v>
      </c>
      <c r="AP369" t="s">
        <v>2645</v>
      </c>
      <c r="AR369" t="b">
        <f t="shared" si="36"/>
        <v>1</v>
      </c>
      <c r="AS369" t="b">
        <f t="shared" si="37"/>
        <v>1</v>
      </c>
    </row>
    <row r="370" spans="2:45" x14ac:dyDescent="0.3">
      <c r="B370" s="7">
        <v>134</v>
      </c>
      <c r="C370" t="s">
        <v>2347</v>
      </c>
      <c r="D370" s="8" t="s">
        <v>2348</v>
      </c>
      <c r="AG370" s="43">
        <v>128</v>
      </c>
      <c r="AH370" s="43" t="s">
        <v>139</v>
      </c>
      <c r="AI370" s="43" t="s">
        <v>140</v>
      </c>
      <c r="AJ370" s="43"/>
      <c r="AK370" s="17">
        <v>40000</v>
      </c>
      <c r="AL370" s="19">
        <v>43323</v>
      </c>
      <c r="AM370" s="19">
        <v>43323</v>
      </c>
      <c r="AN370" t="s">
        <v>2356</v>
      </c>
      <c r="AO370" t="s">
        <v>266</v>
      </c>
      <c r="AP370" t="s">
        <v>2646</v>
      </c>
      <c r="AR370" t="b">
        <f t="shared" si="36"/>
        <v>1</v>
      </c>
      <c r="AS370" t="b">
        <f t="shared" si="37"/>
        <v>1</v>
      </c>
    </row>
    <row r="371" spans="2:45" x14ac:dyDescent="0.3">
      <c r="B371" s="7">
        <v>134</v>
      </c>
      <c r="C371" t="s">
        <v>2347</v>
      </c>
      <c r="D371" s="8" t="s">
        <v>2348</v>
      </c>
      <c r="AG371" s="43">
        <v>129</v>
      </c>
      <c r="AH371" s="43" t="s">
        <v>139</v>
      </c>
      <c r="AI371" s="43" t="s">
        <v>141</v>
      </c>
      <c r="AJ371" s="43"/>
      <c r="AK371" s="17">
        <v>341938.2</v>
      </c>
      <c r="AL371" s="19">
        <v>43323</v>
      </c>
      <c r="AM371" s="19">
        <v>43323</v>
      </c>
      <c r="AN371" t="s">
        <v>242</v>
      </c>
      <c r="AO371" t="s">
        <v>2367</v>
      </c>
      <c r="AP371" t="s">
        <v>2647</v>
      </c>
      <c r="AR371" t="b">
        <f t="shared" si="36"/>
        <v>1</v>
      </c>
      <c r="AS371" t="b">
        <f t="shared" si="37"/>
        <v>1</v>
      </c>
    </row>
    <row r="372" spans="2:45" x14ac:dyDescent="0.3">
      <c r="B372" s="7">
        <v>134</v>
      </c>
      <c r="C372" t="s">
        <v>2347</v>
      </c>
      <c r="D372" s="8" t="s">
        <v>2348</v>
      </c>
      <c r="AG372" s="43">
        <v>251</v>
      </c>
      <c r="AH372" s="43" t="s">
        <v>22</v>
      </c>
      <c r="AI372" s="43" t="s">
        <v>40</v>
      </c>
      <c r="AJ372" s="43" t="s">
        <v>2744</v>
      </c>
      <c r="AK372" s="17">
        <v>165000</v>
      </c>
      <c r="AL372" s="19">
        <v>43323</v>
      </c>
      <c r="AM372" s="19">
        <v>43323</v>
      </c>
      <c r="AN372" t="s">
        <v>2357</v>
      </c>
      <c r="AO372" t="s">
        <v>2368</v>
      </c>
      <c r="AP372" t="s">
        <v>2742</v>
      </c>
      <c r="AR372" t="b">
        <f t="shared" si="36"/>
        <v>1</v>
      </c>
      <c r="AS372" t="b">
        <f t="shared" si="37"/>
        <v>1</v>
      </c>
    </row>
    <row r="373" spans="2:45" x14ac:dyDescent="0.3">
      <c r="B373" s="7">
        <v>134</v>
      </c>
      <c r="C373" t="s">
        <v>2347</v>
      </c>
      <c r="D373" s="8" t="s">
        <v>2348</v>
      </c>
      <c r="AG373" s="43">
        <v>251</v>
      </c>
      <c r="AH373" s="43" t="s">
        <v>22</v>
      </c>
      <c r="AI373" s="43" t="s">
        <v>40</v>
      </c>
      <c r="AJ373" s="43" t="s">
        <v>2744</v>
      </c>
      <c r="AK373" s="17">
        <v>495000</v>
      </c>
      <c r="AL373" s="19">
        <v>43388</v>
      </c>
      <c r="AM373" s="19">
        <v>43449</v>
      </c>
      <c r="AN373" t="s">
        <v>2358</v>
      </c>
      <c r="AO373" t="s">
        <v>2369</v>
      </c>
      <c r="AP373" t="s">
        <v>2745</v>
      </c>
      <c r="AR373" t="b">
        <f t="shared" si="36"/>
        <v>1</v>
      </c>
      <c r="AS373" t="b">
        <f t="shared" si="37"/>
        <v>1</v>
      </c>
    </row>
    <row r="374" spans="2:45" x14ac:dyDescent="0.3">
      <c r="B374" s="7">
        <v>134</v>
      </c>
      <c r="C374" t="s">
        <v>2347</v>
      </c>
      <c r="D374" s="8" t="s">
        <v>2348</v>
      </c>
      <c r="AG374" s="43">
        <v>129</v>
      </c>
      <c r="AH374" s="43" t="s">
        <v>139</v>
      </c>
      <c r="AI374" s="43" t="s">
        <v>141</v>
      </c>
      <c r="AJ374" s="43"/>
      <c r="AK374" s="17">
        <v>360000</v>
      </c>
      <c r="AL374" s="19">
        <v>43407</v>
      </c>
      <c r="AM374" s="19">
        <v>43408</v>
      </c>
      <c r="AN374" t="s">
        <v>242</v>
      </c>
      <c r="AO374" t="s">
        <v>2366</v>
      </c>
      <c r="AP374" t="s">
        <v>2648</v>
      </c>
      <c r="AR374" t="b">
        <f t="shared" si="36"/>
        <v>1</v>
      </c>
      <c r="AS374" t="b">
        <f t="shared" si="37"/>
        <v>1</v>
      </c>
    </row>
    <row r="375" spans="2:45" x14ac:dyDescent="0.3">
      <c r="B375" s="7">
        <v>134</v>
      </c>
      <c r="C375" t="s">
        <v>2347</v>
      </c>
      <c r="D375" s="8" t="s">
        <v>2348</v>
      </c>
      <c r="AG375" s="43">
        <v>128</v>
      </c>
      <c r="AH375" s="43" t="s">
        <v>139</v>
      </c>
      <c r="AI375" s="43" t="s">
        <v>140</v>
      </c>
      <c r="AJ375" s="43"/>
      <c r="AK375" s="17">
        <v>44576</v>
      </c>
      <c r="AL375" s="19">
        <v>43407</v>
      </c>
      <c r="AM375" s="19">
        <v>43408</v>
      </c>
      <c r="AN375" t="s">
        <v>2359</v>
      </c>
      <c r="AO375" t="s">
        <v>2370</v>
      </c>
      <c r="AP375" t="s">
        <v>2649</v>
      </c>
      <c r="AR375" t="b">
        <f t="shared" si="36"/>
        <v>1</v>
      </c>
      <c r="AS375" t="b">
        <f t="shared" si="37"/>
        <v>1</v>
      </c>
    </row>
    <row r="376" spans="2:45" x14ac:dyDescent="0.3">
      <c r="B376" s="7">
        <v>135</v>
      </c>
      <c r="C376" t="s">
        <v>332</v>
      </c>
      <c r="D376" s="8" t="s">
        <v>2349</v>
      </c>
      <c r="E376" s="33" t="s">
        <v>2374</v>
      </c>
      <c r="M376" s="16">
        <v>0.26</v>
      </c>
      <c r="N376" t="s">
        <v>229</v>
      </c>
      <c r="O376" t="s">
        <v>230</v>
      </c>
      <c r="P376" s="17">
        <v>350000</v>
      </c>
      <c r="AC376" t="s">
        <v>231</v>
      </c>
      <c r="AD376" t="s">
        <v>306</v>
      </c>
      <c r="AF376" s="18">
        <v>0.39191555555555557</v>
      </c>
      <c r="AG376" s="43">
        <v>85</v>
      </c>
      <c r="AH376" s="43" t="s">
        <v>91</v>
      </c>
      <c r="AI376" s="43" t="s">
        <v>96</v>
      </c>
      <c r="AJ376" s="43" t="s">
        <v>100</v>
      </c>
      <c r="AK376" s="17">
        <v>350000</v>
      </c>
      <c r="AL376" s="19">
        <v>43191</v>
      </c>
      <c r="AM376" s="19">
        <v>43435</v>
      </c>
      <c r="AN376" t="s">
        <v>2360</v>
      </c>
      <c r="AO376" t="s">
        <v>2371</v>
      </c>
      <c r="AP376" t="s">
        <v>2650</v>
      </c>
      <c r="AQ376" s="17">
        <f>SUMIF(D:D,D376,P:P)-SUMIF(D:D,D376,AK:AK)</f>
        <v>-5356</v>
      </c>
      <c r="AR376" t="b">
        <f t="shared" si="36"/>
        <v>0</v>
      </c>
      <c r="AS376" t="b">
        <f t="shared" si="37"/>
        <v>0</v>
      </c>
    </row>
    <row r="377" spans="2:45" x14ac:dyDescent="0.3">
      <c r="B377" s="7">
        <v>135</v>
      </c>
      <c r="C377" t="s">
        <v>332</v>
      </c>
      <c r="D377" s="8" t="s">
        <v>2349</v>
      </c>
      <c r="AG377" s="43">
        <v>252</v>
      </c>
      <c r="AH377" s="43" t="s">
        <v>22</v>
      </c>
      <c r="AI377" s="43" t="s">
        <v>40</v>
      </c>
      <c r="AJ377" s="43" t="s">
        <v>2752</v>
      </c>
      <c r="AK377" s="17">
        <v>5356</v>
      </c>
      <c r="AL377" s="19">
        <v>43207</v>
      </c>
      <c r="AN377" t="s">
        <v>2361</v>
      </c>
      <c r="AO377" t="s">
        <v>247</v>
      </c>
      <c r="AP377" t="s">
        <v>2651</v>
      </c>
      <c r="AR377" t="b">
        <f t="shared" si="36"/>
        <v>1</v>
      </c>
      <c r="AS377" t="b">
        <f t="shared" si="37"/>
        <v>1</v>
      </c>
    </row>
    <row r="378" spans="2:45" x14ac:dyDescent="0.3">
      <c r="B378" s="7">
        <v>136</v>
      </c>
      <c r="C378" t="s">
        <v>2633</v>
      </c>
      <c r="D378" t="s">
        <v>2375</v>
      </c>
      <c r="E378" s="55" t="s">
        <v>2582</v>
      </c>
      <c r="M378" s="16">
        <v>0.25</v>
      </c>
      <c r="N378" t="s">
        <v>230</v>
      </c>
      <c r="O378" t="s">
        <v>230</v>
      </c>
      <c r="P378" s="17">
        <v>2400000</v>
      </c>
      <c r="AC378" t="s">
        <v>231</v>
      </c>
      <c r="AD378" t="s">
        <v>306</v>
      </c>
      <c r="AF378" s="18">
        <v>0.65392692307692313</v>
      </c>
      <c r="AG378" s="43">
        <v>85</v>
      </c>
      <c r="AH378" s="43" t="s">
        <v>91</v>
      </c>
      <c r="AI378" s="43" t="s">
        <v>96</v>
      </c>
      <c r="AJ378" s="43" t="s">
        <v>100</v>
      </c>
      <c r="AK378" s="17">
        <v>910275</v>
      </c>
      <c r="AL378" s="19">
        <v>43282</v>
      </c>
      <c r="AM378" s="19">
        <v>43344</v>
      </c>
      <c r="AN378" t="s">
        <v>237</v>
      </c>
      <c r="AO378" t="s">
        <v>2510</v>
      </c>
      <c r="AP378" t="s">
        <v>2652</v>
      </c>
      <c r="AQ378" s="17">
        <f>SUMIF(D:D,D378,P:P)-SUMIF(D:D,D378,AK:AK)</f>
        <v>1287850</v>
      </c>
      <c r="AR378" t="b">
        <f t="shared" si="36"/>
        <v>0</v>
      </c>
      <c r="AS378" t="b">
        <f t="shared" si="37"/>
        <v>0</v>
      </c>
    </row>
    <row r="379" spans="2:45" x14ac:dyDescent="0.3">
      <c r="B379" s="7">
        <v>136</v>
      </c>
      <c r="C379" t="s">
        <v>2633</v>
      </c>
      <c r="D379" t="s">
        <v>2375</v>
      </c>
      <c r="AG379" s="43">
        <v>67</v>
      </c>
      <c r="AH379" s="43" t="s">
        <v>75</v>
      </c>
      <c r="AI379" s="43" t="s">
        <v>79</v>
      </c>
      <c r="AJ379" s="43" t="s">
        <v>100</v>
      </c>
      <c r="AK379" s="17">
        <v>49500</v>
      </c>
      <c r="AL379" s="19">
        <v>43373</v>
      </c>
      <c r="AN379" t="s">
        <v>270</v>
      </c>
      <c r="AO379" t="s">
        <v>2511</v>
      </c>
      <c r="AP379" t="s">
        <v>2653</v>
      </c>
      <c r="AR379" t="b">
        <f t="shared" si="36"/>
        <v>1</v>
      </c>
      <c r="AS379" t="b">
        <f t="shared" si="37"/>
        <v>1</v>
      </c>
    </row>
    <row r="380" spans="2:45" x14ac:dyDescent="0.3">
      <c r="B380" s="7">
        <v>136</v>
      </c>
      <c r="C380" t="s">
        <v>2633</v>
      </c>
      <c r="D380" t="s">
        <v>2375</v>
      </c>
      <c r="AG380" s="43">
        <v>59</v>
      </c>
      <c r="AH380" s="43" t="s">
        <v>57</v>
      </c>
      <c r="AI380" s="43" t="s">
        <v>64</v>
      </c>
      <c r="AJ380" s="43" t="s">
        <v>323</v>
      </c>
      <c r="AK380" s="17">
        <v>2375</v>
      </c>
      <c r="AN380" t="s">
        <v>324</v>
      </c>
      <c r="AO380" t="s">
        <v>257</v>
      </c>
      <c r="AR380" t="b">
        <f t="shared" si="36"/>
        <v>1</v>
      </c>
      <c r="AS380" t="b">
        <f t="shared" si="37"/>
        <v>1</v>
      </c>
    </row>
    <row r="381" spans="2:45" x14ac:dyDescent="0.3">
      <c r="B381" s="7">
        <v>136</v>
      </c>
      <c r="C381" t="s">
        <v>2633</v>
      </c>
      <c r="D381" t="s">
        <v>2375</v>
      </c>
      <c r="AG381" s="43">
        <v>129</v>
      </c>
      <c r="AH381" s="43" t="s">
        <v>139</v>
      </c>
      <c r="AI381" s="43" t="s">
        <v>141</v>
      </c>
      <c r="AJ381" s="43"/>
      <c r="AK381" s="17">
        <v>150000</v>
      </c>
      <c r="AL381" s="19">
        <v>43345</v>
      </c>
      <c r="AM381" s="19">
        <v>43345</v>
      </c>
      <c r="AN381" t="s">
        <v>2431</v>
      </c>
      <c r="AO381" t="s">
        <v>302</v>
      </c>
      <c r="AP381" t="s">
        <v>2654</v>
      </c>
      <c r="AR381" t="b">
        <f t="shared" si="36"/>
        <v>1</v>
      </c>
      <c r="AS381" t="b">
        <f t="shared" si="37"/>
        <v>1</v>
      </c>
    </row>
    <row r="382" spans="2:45" x14ac:dyDescent="0.3">
      <c r="B382" s="7">
        <v>137</v>
      </c>
      <c r="C382" t="s">
        <v>332</v>
      </c>
      <c r="D382" t="s">
        <v>2376</v>
      </c>
      <c r="E382" s="55" t="s">
        <v>2583</v>
      </c>
      <c r="M382" s="16">
        <v>0.21</v>
      </c>
      <c r="N382" t="s">
        <v>229</v>
      </c>
      <c r="O382" t="s">
        <v>230</v>
      </c>
      <c r="P382" s="17">
        <v>30000</v>
      </c>
      <c r="AC382" t="s">
        <v>231</v>
      </c>
      <c r="AD382" t="s">
        <v>306</v>
      </c>
      <c r="AF382" s="18">
        <v>0.27826583038869257</v>
      </c>
      <c r="AG382" s="43">
        <v>202</v>
      </c>
      <c r="AH382" s="43" t="s">
        <v>91</v>
      </c>
      <c r="AI382" s="43" t="s">
        <v>92</v>
      </c>
      <c r="AJ382" s="43" t="s">
        <v>100</v>
      </c>
      <c r="AK382" s="17">
        <v>19550</v>
      </c>
      <c r="AL382" s="19">
        <v>43282</v>
      </c>
      <c r="AM382" s="19">
        <f>AL382</f>
        <v>43282</v>
      </c>
      <c r="AN382" t="s">
        <v>573</v>
      </c>
      <c r="AO382" t="s">
        <v>247</v>
      </c>
      <c r="AP382" t="s">
        <v>2655</v>
      </c>
      <c r="AQ382" s="17">
        <f t="shared" ref="AQ382:AQ384" si="39">SUMIF(D:D,D382,P:P)-SUMIF(D:D,D382,AK:AK)</f>
        <v>10450</v>
      </c>
      <c r="AR382" t="b">
        <f t="shared" si="36"/>
        <v>0</v>
      </c>
      <c r="AS382" t="b">
        <f t="shared" si="37"/>
        <v>0</v>
      </c>
    </row>
    <row r="383" spans="2:45" x14ac:dyDescent="0.3">
      <c r="B383" s="7">
        <v>138</v>
      </c>
      <c r="C383" t="s">
        <v>226</v>
      </c>
      <c r="D383" t="s">
        <v>2762</v>
      </c>
      <c r="E383" s="33" t="s">
        <v>2763</v>
      </c>
      <c r="M383" s="16">
        <v>0.26</v>
      </c>
      <c r="N383" t="s">
        <v>229</v>
      </c>
      <c r="O383" t="s">
        <v>230</v>
      </c>
      <c r="P383" s="17">
        <v>120000</v>
      </c>
      <c r="AC383" t="s">
        <v>231</v>
      </c>
      <c r="AD383" t="s">
        <v>232</v>
      </c>
      <c r="AF383" s="18">
        <v>0.33126</v>
      </c>
      <c r="AG383" s="43">
        <v>85</v>
      </c>
      <c r="AH383" s="43" t="s">
        <v>91</v>
      </c>
      <c r="AI383" s="43" t="s">
        <v>96</v>
      </c>
      <c r="AJ383" s="43" t="s">
        <v>100</v>
      </c>
      <c r="AK383" s="17">
        <v>120000</v>
      </c>
      <c r="AL383" s="19">
        <v>43452</v>
      </c>
      <c r="AM383" s="19">
        <v>43110</v>
      </c>
      <c r="AN383" t="s">
        <v>685</v>
      </c>
      <c r="AO383" t="s">
        <v>686</v>
      </c>
      <c r="AQ383" s="17">
        <f t="shared" si="39"/>
        <v>0</v>
      </c>
      <c r="AR383" t="b">
        <f t="shared" si="36"/>
        <v>0</v>
      </c>
      <c r="AS383" t="b">
        <f t="shared" si="37"/>
        <v>0</v>
      </c>
    </row>
    <row r="384" spans="2:45" x14ac:dyDescent="0.3">
      <c r="B384" s="7">
        <v>139</v>
      </c>
      <c r="C384" t="s">
        <v>809</v>
      </c>
      <c r="D384" t="s">
        <v>2377</v>
      </c>
      <c r="E384" s="55" t="s">
        <v>2584</v>
      </c>
      <c r="M384" s="16">
        <v>0.21</v>
      </c>
      <c r="N384" t="s">
        <v>229</v>
      </c>
      <c r="O384" t="s">
        <v>230</v>
      </c>
      <c r="P384" s="17">
        <v>908000</v>
      </c>
      <c r="AC384" t="s">
        <v>231</v>
      </c>
      <c r="AD384" t="s">
        <v>329</v>
      </c>
      <c r="AF384" s="18">
        <v>0.42241000000000001</v>
      </c>
      <c r="AG384" s="43">
        <v>131</v>
      </c>
      <c r="AH384" s="43" t="s">
        <v>139</v>
      </c>
      <c r="AI384" s="43" t="s">
        <v>143</v>
      </c>
      <c r="AJ384" s="43"/>
      <c r="AK384" s="17">
        <v>40120</v>
      </c>
      <c r="AL384" s="19">
        <v>43309</v>
      </c>
      <c r="AM384" s="19">
        <v>43309</v>
      </c>
      <c r="AN384" t="s">
        <v>2432</v>
      </c>
      <c r="AO384" t="s">
        <v>2512</v>
      </c>
      <c r="AP384" t="s">
        <v>2657</v>
      </c>
      <c r="AQ384" s="17">
        <f t="shared" si="39"/>
        <v>37686.020000000019</v>
      </c>
      <c r="AR384" t="b">
        <f t="shared" si="36"/>
        <v>0</v>
      </c>
      <c r="AS384" t="b">
        <f t="shared" si="37"/>
        <v>0</v>
      </c>
    </row>
    <row r="385" spans="2:45" x14ac:dyDescent="0.3">
      <c r="B385" s="7">
        <v>139</v>
      </c>
      <c r="C385" t="s">
        <v>809</v>
      </c>
      <c r="D385" t="s">
        <v>2377</v>
      </c>
      <c r="AG385" s="43">
        <v>131</v>
      </c>
      <c r="AH385" s="43" t="s">
        <v>139</v>
      </c>
      <c r="AI385" s="43" t="s">
        <v>143</v>
      </c>
      <c r="AJ385" s="43"/>
      <c r="AK385" s="17">
        <v>40120</v>
      </c>
      <c r="AL385" s="19">
        <v>43393</v>
      </c>
      <c r="AM385" s="19">
        <v>43393</v>
      </c>
      <c r="AN385" t="s">
        <v>2433</v>
      </c>
      <c r="AO385" t="s">
        <v>2513</v>
      </c>
      <c r="AP385" t="s">
        <v>2658</v>
      </c>
      <c r="AR385" t="b">
        <f t="shared" si="36"/>
        <v>1</v>
      </c>
      <c r="AS385" t="b">
        <f t="shared" si="37"/>
        <v>1</v>
      </c>
    </row>
    <row r="386" spans="2:45" x14ac:dyDescent="0.3">
      <c r="B386" s="7">
        <v>139</v>
      </c>
      <c r="C386" t="s">
        <v>809</v>
      </c>
      <c r="D386" t="s">
        <v>2377</v>
      </c>
      <c r="AG386" s="43">
        <v>131</v>
      </c>
      <c r="AH386" s="43" t="s">
        <v>139</v>
      </c>
      <c r="AI386" s="43" t="s">
        <v>143</v>
      </c>
      <c r="AJ386" s="43"/>
      <c r="AK386" s="17">
        <v>40120</v>
      </c>
      <c r="AL386" s="19">
        <v>43331</v>
      </c>
      <c r="AM386" s="19">
        <v>43331</v>
      </c>
      <c r="AN386" t="s">
        <v>2434</v>
      </c>
      <c r="AO386" t="s">
        <v>2514</v>
      </c>
      <c r="AP386" t="s">
        <v>2659</v>
      </c>
      <c r="AR386" t="b">
        <f t="shared" si="36"/>
        <v>1</v>
      </c>
      <c r="AS386" t="b">
        <f t="shared" si="37"/>
        <v>1</v>
      </c>
    </row>
    <row r="387" spans="2:45" x14ac:dyDescent="0.3">
      <c r="B387" s="7">
        <v>139</v>
      </c>
      <c r="C387" t="s">
        <v>809</v>
      </c>
      <c r="D387" t="s">
        <v>2377</v>
      </c>
      <c r="AG387" s="43">
        <v>131</v>
      </c>
      <c r="AH387" s="43" t="s">
        <v>139</v>
      </c>
      <c r="AI387" s="43" t="s">
        <v>143</v>
      </c>
      <c r="AJ387" s="43"/>
      <c r="AK387" s="17">
        <v>40120</v>
      </c>
      <c r="AL387" s="19">
        <v>43365</v>
      </c>
      <c r="AM387" s="19">
        <v>43365</v>
      </c>
      <c r="AN387" t="s">
        <v>2435</v>
      </c>
      <c r="AO387" t="s">
        <v>2515</v>
      </c>
      <c r="AP387" t="s">
        <v>2660</v>
      </c>
      <c r="AR387" t="b">
        <f t="shared" si="36"/>
        <v>1</v>
      </c>
      <c r="AS387" t="b">
        <f t="shared" si="37"/>
        <v>1</v>
      </c>
    </row>
    <row r="388" spans="2:45" x14ac:dyDescent="0.3">
      <c r="B388" s="7">
        <v>139</v>
      </c>
      <c r="C388" t="s">
        <v>809</v>
      </c>
      <c r="D388" t="s">
        <v>2377</v>
      </c>
      <c r="AG388" s="43">
        <v>131</v>
      </c>
      <c r="AH388" s="43" t="s">
        <v>139</v>
      </c>
      <c r="AI388" s="43" t="s">
        <v>143</v>
      </c>
      <c r="AJ388" s="43"/>
      <c r="AK388" s="17">
        <v>40120</v>
      </c>
      <c r="AL388" s="19">
        <v>43428</v>
      </c>
      <c r="AM388" s="19">
        <v>43428</v>
      </c>
      <c r="AN388" t="s">
        <v>2436</v>
      </c>
      <c r="AO388" t="s">
        <v>2516</v>
      </c>
      <c r="AP388" t="s">
        <v>2661</v>
      </c>
      <c r="AR388" t="b">
        <f t="shared" si="36"/>
        <v>1</v>
      </c>
      <c r="AS388" t="b">
        <f t="shared" si="37"/>
        <v>1</v>
      </c>
    </row>
    <row r="389" spans="2:45" x14ac:dyDescent="0.3">
      <c r="B389" s="7">
        <v>139</v>
      </c>
      <c r="C389" t="s">
        <v>809</v>
      </c>
      <c r="D389" t="s">
        <v>2377</v>
      </c>
      <c r="AG389" s="43">
        <v>131</v>
      </c>
      <c r="AH389" s="43" t="s">
        <v>139</v>
      </c>
      <c r="AI389" s="43" t="s">
        <v>143</v>
      </c>
      <c r="AJ389" s="43"/>
      <c r="AK389" s="17">
        <v>40120</v>
      </c>
      <c r="AL389" s="19">
        <v>43429</v>
      </c>
      <c r="AM389" s="19">
        <v>43429</v>
      </c>
      <c r="AN389" t="s">
        <v>2437</v>
      </c>
      <c r="AO389" t="s">
        <v>2517</v>
      </c>
      <c r="AP389" t="s">
        <v>2662</v>
      </c>
      <c r="AR389" t="b">
        <f t="shared" si="36"/>
        <v>1</v>
      </c>
      <c r="AS389" t="b">
        <f t="shared" si="37"/>
        <v>1</v>
      </c>
    </row>
    <row r="390" spans="2:45" x14ac:dyDescent="0.3">
      <c r="B390" s="7">
        <v>139</v>
      </c>
      <c r="C390" t="s">
        <v>809</v>
      </c>
      <c r="D390" t="s">
        <v>2377</v>
      </c>
      <c r="AG390" s="43">
        <v>85</v>
      </c>
      <c r="AH390" s="43" t="s">
        <v>91</v>
      </c>
      <c r="AI390" s="43" t="s">
        <v>96</v>
      </c>
      <c r="AJ390" s="43" t="s">
        <v>100</v>
      </c>
      <c r="AK390" s="17">
        <v>380000</v>
      </c>
      <c r="AL390" s="19">
        <v>43337</v>
      </c>
      <c r="AM390" s="19">
        <v>43337</v>
      </c>
      <c r="AN390" t="s">
        <v>2438</v>
      </c>
      <c r="AO390" t="s">
        <v>2518</v>
      </c>
      <c r="AP390" t="s">
        <v>2663</v>
      </c>
      <c r="AR390" t="b">
        <f t="shared" ref="AR390:AR453" si="40">B390=B389</f>
        <v>1</v>
      </c>
      <c r="AS390" t="b">
        <f t="shared" ref="AS390:AS453" si="41">D390=D389</f>
        <v>1</v>
      </c>
    </row>
    <row r="391" spans="2:45" x14ac:dyDescent="0.3">
      <c r="B391" s="7">
        <v>139</v>
      </c>
      <c r="C391" t="s">
        <v>809</v>
      </c>
      <c r="D391" t="s">
        <v>2377</v>
      </c>
      <c r="AG391" s="43">
        <v>59</v>
      </c>
      <c r="AH391" s="43" t="s">
        <v>57</v>
      </c>
      <c r="AI391" s="43" t="s">
        <v>64</v>
      </c>
      <c r="AJ391" s="43" t="s">
        <v>323</v>
      </c>
      <c r="AK391" s="17">
        <v>80593.98</v>
      </c>
      <c r="AN391" t="s">
        <v>324</v>
      </c>
      <c r="AO391" t="s">
        <v>325</v>
      </c>
      <c r="AR391" t="b">
        <f t="shared" si="40"/>
        <v>1</v>
      </c>
      <c r="AS391" t="b">
        <f t="shared" si="41"/>
        <v>1</v>
      </c>
    </row>
    <row r="392" spans="2:45" x14ac:dyDescent="0.3">
      <c r="B392" s="7">
        <v>139</v>
      </c>
      <c r="C392" t="s">
        <v>809</v>
      </c>
      <c r="D392" t="s">
        <v>2377</v>
      </c>
      <c r="AG392" s="43">
        <v>4</v>
      </c>
      <c r="AH392" s="43" t="s">
        <v>4</v>
      </c>
      <c r="AI392" s="43" t="s">
        <v>5</v>
      </c>
      <c r="AJ392" s="43" t="s">
        <v>6</v>
      </c>
      <c r="AK392" s="17">
        <v>118542</v>
      </c>
      <c r="AL392" s="19">
        <v>43339</v>
      </c>
      <c r="AM392" s="19">
        <v>43724</v>
      </c>
      <c r="AN392" t="s">
        <v>2439</v>
      </c>
      <c r="AO392" t="s">
        <v>257</v>
      </c>
      <c r="AP392" t="s">
        <v>2664</v>
      </c>
      <c r="AR392" t="b">
        <f t="shared" si="40"/>
        <v>1</v>
      </c>
      <c r="AS392" t="b">
        <f t="shared" si="41"/>
        <v>1</v>
      </c>
    </row>
    <row r="393" spans="2:45" x14ac:dyDescent="0.3">
      <c r="B393" s="7">
        <v>139</v>
      </c>
      <c r="C393" t="s">
        <v>809</v>
      </c>
      <c r="D393" t="s">
        <v>2377</v>
      </c>
      <c r="AG393" s="43">
        <v>5</v>
      </c>
      <c r="AH393" s="43" t="s">
        <v>4</v>
      </c>
      <c r="AI393" s="43" t="s">
        <v>5</v>
      </c>
      <c r="AJ393" s="43" t="s">
        <v>9</v>
      </c>
      <c r="AK393" s="17">
        <v>31458</v>
      </c>
      <c r="AL393" s="19">
        <v>43313</v>
      </c>
      <c r="AN393" t="s">
        <v>2439</v>
      </c>
      <c r="AO393" t="s">
        <v>2519</v>
      </c>
      <c r="AP393" t="s">
        <v>2665</v>
      </c>
      <c r="AR393" t="b">
        <f t="shared" si="40"/>
        <v>1</v>
      </c>
      <c r="AS393" t="b">
        <f t="shared" si="41"/>
        <v>1</v>
      </c>
    </row>
    <row r="394" spans="2:45" x14ac:dyDescent="0.3">
      <c r="B394" s="7">
        <v>139</v>
      </c>
      <c r="C394" t="s">
        <v>809</v>
      </c>
      <c r="D394" t="s">
        <v>2377</v>
      </c>
      <c r="AG394" s="43">
        <v>85</v>
      </c>
      <c r="AH394" s="43" t="s">
        <v>91</v>
      </c>
      <c r="AI394" s="43" t="s">
        <v>96</v>
      </c>
      <c r="AJ394" s="43" t="s">
        <v>100</v>
      </c>
      <c r="AK394" s="17">
        <v>19000</v>
      </c>
      <c r="AN394" t="s">
        <v>284</v>
      </c>
      <c r="AO394" t="s">
        <v>247</v>
      </c>
      <c r="AR394" t="b">
        <f t="shared" si="40"/>
        <v>1</v>
      </c>
      <c r="AS394" t="b">
        <f t="shared" si="41"/>
        <v>1</v>
      </c>
    </row>
    <row r="395" spans="2:45" x14ac:dyDescent="0.3">
      <c r="B395" s="7">
        <v>140</v>
      </c>
      <c r="C395" t="s">
        <v>421</v>
      </c>
      <c r="D395" t="s">
        <v>2378</v>
      </c>
      <c r="E395" s="55" t="s">
        <v>2585</v>
      </c>
      <c r="M395" s="16">
        <v>0.16</v>
      </c>
      <c r="N395" t="s">
        <v>229</v>
      </c>
      <c r="O395" t="s">
        <v>230</v>
      </c>
      <c r="P395" s="17">
        <v>4504800</v>
      </c>
      <c r="AC395" t="s">
        <v>231</v>
      </c>
      <c r="AD395" t="s">
        <v>329</v>
      </c>
      <c r="AF395" s="18">
        <v>0.56816</v>
      </c>
      <c r="AG395" s="43">
        <v>128</v>
      </c>
      <c r="AH395" s="43" t="s">
        <v>139</v>
      </c>
      <c r="AI395" s="43" t="s">
        <v>140</v>
      </c>
      <c r="AJ395" s="43"/>
      <c r="AK395" s="17">
        <v>60000</v>
      </c>
      <c r="AL395" s="19">
        <v>43399</v>
      </c>
      <c r="AM395" s="19">
        <v>43399</v>
      </c>
      <c r="AN395" t="s">
        <v>2440</v>
      </c>
      <c r="AO395" t="s">
        <v>2520</v>
      </c>
      <c r="AP395" t="s">
        <v>2666</v>
      </c>
      <c r="AQ395" s="17">
        <f>SUMIF(D:D,D395,P:P)-SUMIF(D:D,D395,AK:AK)</f>
        <v>563225</v>
      </c>
      <c r="AR395" t="b">
        <f t="shared" si="40"/>
        <v>0</v>
      </c>
      <c r="AS395" t="b">
        <f t="shared" si="41"/>
        <v>0</v>
      </c>
    </row>
    <row r="396" spans="2:45" x14ac:dyDescent="0.3">
      <c r="B396" s="7">
        <v>140</v>
      </c>
      <c r="C396" t="s">
        <v>421</v>
      </c>
      <c r="D396" t="s">
        <v>2378</v>
      </c>
      <c r="AG396" s="43">
        <v>128</v>
      </c>
      <c r="AH396" s="43" t="s">
        <v>139</v>
      </c>
      <c r="AI396" s="43" t="s">
        <v>140</v>
      </c>
      <c r="AJ396" s="43"/>
      <c r="AK396" s="17">
        <v>31343</v>
      </c>
      <c r="AN396" t="s">
        <v>350</v>
      </c>
      <c r="AO396" t="s">
        <v>2521</v>
      </c>
      <c r="AP396" t="s">
        <v>2667</v>
      </c>
      <c r="AR396" t="b">
        <f t="shared" si="40"/>
        <v>1</v>
      </c>
      <c r="AS396" t="b">
        <f t="shared" si="41"/>
        <v>1</v>
      </c>
    </row>
    <row r="397" spans="2:45" x14ac:dyDescent="0.3">
      <c r="B397" s="7">
        <v>140</v>
      </c>
      <c r="C397" t="s">
        <v>421</v>
      </c>
      <c r="D397" t="s">
        <v>2378</v>
      </c>
      <c r="AG397" s="43">
        <v>251</v>
      </c>
      <c r="AH397" s="43" t="s">
        <v>22</v>
      </c>
      <c r="AI397" s="43" t="s">
        <v>40</v>
      </c>
      <c r="AJ397" s="43" t="s">
        <v>2744</v>
      </c>
      <c r="AK397" s="17">
        <v>1284000</v>
      </c>
      <c r="AL397" s="19">
        <v>43396</v>
      </c>
      <c r="AM397" s="19">
        <v>43396</v>
      </c>
      <c r="AN397" t="s">
        <v>2441</v>
      </c>
      <c r="AO397" t="s">
        <v>2522</v>
      </c>
      <c r="AP397" t="s">
        <v>2668</v>
      </c>
      <c r="AR397" t="b">
        <f t="shared" si="40"/>
        <v>1</v>
      </c>
      <c r="AS397" t="b">
        <f t="shared" si="41"/>
        <v>1</v>
      </c>
    </row>
    <row r="398" spans="2:45" x14ac:dyDescent="0.3">
      <c r="B398" s="7">
        <v>140</v>
      </c>
      <c r="C398" t="s">
        <v>421</v>
      </c>
      <c r="D398" t="s">
        <v>2378</v>
      </c>
      <c r="AG398" s="43">
        <v>9</v>
      </c>
      <c r="AH398" s="43" t="s">
        <v>4</v>
      </c>
      <c r="AI398" s="43" t="s">
        <v>15</v>
      </c>
      <c r="AJ398" s="43"/>
      <c r="AK398" s="17">
        <v>346666</v>
      </c>
      <c r="AL398" s="19">
        <v>43405</v>
      </c>
      <c r="AM398" s="19">
        <v>43418</v>
      </c>
      <c r="AN398" t="s">
        <v>2442</v>
      </c>
      <c r="AO398" t="s">
        <v>302</v>
      </c>
      <c r="AP398" t="s">
        <v>2669</v>
      </c>
      <c r="AR398" t="b">
        <f t="shared" si="40"/>
        <v>1</v>
      </c>
      <c r="AS398" t="b">
        <f t="shared" si="41"/>
        <v>1</v>
      </c>
    </row>
    <row r="399" spans="2:45" x14ac:dyDescent="0.3">
      <c r="B399" s="7">
        <v>140</v>
      </c>
      <c r="C399" t="s">
        <v>421</v>
      </c>
      <c r="D399" t="s">
        <v>2378</v>
      </c>
      <c r="AG399" s="43">
        <v>54</v>
      </c>
      <c r="AH399" s="43" t="s">
        <v>57</v>
      </c>
      <c r="AI399" s="43" t="s">
        <v>58</v>
      </c>
      <c r="AJ399" s="43" t="s">
        <v>301</v>
      </c>
      <c r="AK399" s="17">
        <v>150000</v>
      </c>
      <c r="AL399" s="19">
        <v>43374</v>
      </c>
      <c r="AM399" s="19">
        <v>43399</v>
      </c>
      <c r="AN399" t="s">
        <v>666</v>
      </c>
      <c r="AO399" t="s">
        <v>2523</v>
      </c>
      <c r="AP399" t="s">
        <v>2670</v>
      </c>
      <c r="AR399" t="b">
        <f t="shared" si="40"/>
        <v>1</v>
      </c>
      <c r="AS399" t="b">
        <f t="shared" si="41"/>
        <v>1</v>
      </c>
    </row>
    <row r="400" spans="2:45" x14ac:dyDescent="0.3">
      <c r="B400" s="7">
        <v>140</v>
      </c>
      <c r="C400" t="s">
        <v>421</v>
      </c>
      <c r="D400" t="s">
        <v>2378</v>
      </c>
      <c r="AG400" s="43">
        <v>129</v>
      </c>
      <c r="AH400" s="43" t="s">
        <v>139</v>
      </c>
      <c r="AI400" s="43" t="s">
        <v>141</v>
      </c>
      <c r="AJ400" s="43"/>
      <c r="AK400" s="17">
        <v>711000</v>
      </c>
      <c r="AL400" s="19">
        <v>43399</v>
      </c>
      <c r="AM400" s="19">
        <v>43411</v>
      </c>
      <c r="AN400" t="s">
        <v>242</v>
      </c>
      <c r="AO400" t="s">
        <v>2524</v>
      </c>
      <c r="AP400" t="s">
        <v>2671</v>
      </c>
      <c r="AR400" t="b">
        <f t="shared" si="40"/>
        <v>1</v>
      </c>
      <c r="AS400" t="b">
        <f t="shared" si="41"/>
        <v>1</v>
      </c>
    </row>
    <row r="401" spans="2:45" x14ac:dyDescent="0.3">
      <c r="B401" s="7">
        <v>140</v>
      </c>
      <c r="C401" t="s">
        <v>421</v>
      </c>
      <c r="D401" t="s">
        <v>2378</v>
      </c>
      <c r="AG401" s="43">
        <v>67</v>
      </c>
      <c r="AH401" s="43" t="s">
        <v>75</v>
      </c>
      <c r="AI401" s="43" t="s">
        <v>79</v>
      </c>
      <c r="AJ401" s="43" t="s">
        <v>100</v>
      </c>
      <c r="AK401" s="17">
        <v>380000</v>
      </c>
      <c r="AL401" s="19">
        <v>43399</v>
      </c>
      <c r="AM401" s="19">
        <v>43404</v>
      </c>
      <c r="AN401" t="s">
        <v>317</v>
      </c>
      <c r="AO401" t="s">
        <v>2525</v>
      </c>
      <c r="AP401" t="s">
        <v>2672</v>
      </c>
      <c r="AR401" t="b">
        <f t="shared" si="40"/>
        <v>1</v>
      </c>
      <c r="AS401" t="b">
        <f t="shared" si="41"/>
        <v>1</v>
      </c>
    </row>
    <row r="402" spans="2:45" x14ac:dyDescent="0.3">
      <c r="B402" s="7">
        <v>140</v>
      </c>
      <c r="C402" t="s">
        <v>421</v>
      </c>
      <c r="D402" t="s">
        <v>2378</v>
      </c>
      <c r="AG402" s="43">
        <v>85</v>
      </c>
      <c r="AH402" s="43" t="s">
        <v>91</v>
      </c>
      <c r="AI402" s="43" t="s">
        <v>96</v>
      </c>
      <c r="AJ402" s="43" t="s">
        <v>100</v>
      </c>
      <c r="AK402" s="17">
        <v>747000</v>
      </c>
      <c r="AL402" s="19">
        <v>43393</v>
      </c>
      <c r="AM402" s="19">
        <v>43424</v>
      </c>
      <c r="AN402" t="s">
        <v>237</v>
      </c>
      <c r="AO402" t="s">
        <v>2526</v>
      </c>
      <c r="AP402" t="s">
        <v>2673</v>
      </c>
      <c r="AR402" t="b">
        <f t="shared" si="40"/>
        <v>1</v>
      </c>
      <c r="AS402" t="b">
        <f t="shared" si="41"/>
        <v>1</v>
      </c>
    </row>
    <row r="403" spans="2:45" x14ac:dyDescent="0.3">
      <c r="B403" s="7">
        <v>140</v>
      </c>
      <c r="C403" t="s">
        <v>421</v>
      </c>
      <c r="D403" t="s">
        <v>2378</v>
      </c>
      <c r="AG403" s="43">
        <v>67</v>
      </c>
      <c r="AH403" s="43" t="s">
        <v>75</v>
      </c>
      <c r="AI403" s="43" t="s">
        <v>79</v>
      </c>
      <c r="AJ403" s="43" t="s">
        <v>100</v>
      </c>
      <c r="AK403" s="17">
        <v>219596</v>
      </c>
      <c r="AL403" s="19">
        <v>43030</v>
      </c>
      <c r="AM403" s="19">
        <v>43434</v>
      </c>
      <c r="AN403" t="s">
        <v>2443</v>
      </c>
      <c r="AO403" t="s">
        <v>2527</v>
      </c>
      <c r="AR403" t="b">
        <f t="shared" si="40"/>
        <v>1</v>
      </c>
      <c r="AS403" t="b">
        <f t="shared" si="41"/>
        <v>1</v>
      </c>
    </row>
    <row r="404" spans="2:45" x14ac:dyDescent="0.3">
      <c r="B404" s="7">
        <v>140</v>
      </c>
      <c r="C404" t="s">
        <v>421</v>
      </c>
      <c r="D404" t="s">
        <v>2378</v>
      </c>
      <c r="AG404" s="43">
        <v>8</v>
      </c>
      <c r="AH404" s="43" t="s">
        <v>4</v>
      </c>
      <c r="AI404" s="43" t="s">
        <v>10</v>
      </c>
      <c r="AJ404" s="43" t="s">
        <v>9</v>
      </c>
      <c r="AK404" s="17">
        <v>11970</v>
      </c>
      <c r="AN404" t="s">
        <v>279</v>
      </c>
      <c r="AO404" t="s">
        <v>300</v>
      </c>
      <c r="AR404" t="b">
        <f t="shared" si="40"/>
        <v>1</v>
      </c>
      <c r="AS404" t="b">
        <f t="shared" si="41"/>
        <v>1</v>
      </c>
    </row>
    <row r="405" spans="2:45" x14ac:dyDescent="0.3">
      <c r="B405" s="7">
        <v>141</v>
      </c>
      <c r="C405" t="s">
        <v>407</v>
      </c>
      <c r="D405" t="s">
        <v>2379</v>
      </c>
      <c r="E405" s="55" t="s">
        <v>2586</v>
      </c>
      <c r="M405" s="16">
        <v>0.26</v>
      </c>
      <c r="N405" t="s">
        <v>230</v>
      </c>
      <c r="O405" t="s">
        <v>230</v>
      </c>
      <c r="P405" s="17">
        <v>3600000</v>
      </c>
      <c r="AC405" t="s">
        <v>231</v>
      </c>
      <c r="AD405" t="s">
        <v>306</v>
      </c>
      <c r="AF405" s="18">
        <v>0.62929999999999997</v>
      </c>
      <c r="AG405" s="43">
        <v>251</v>
      </c>
      <c r="AH405" s="43" t="s">
        <v>22</v>
      </c>
      <c r="AI405" s="43" t="s">
        <v>40</v>
      </c>
      <c r="AJ405" s="43" t="s">
        <v>2744</v>
      </c>
      <c r="AK405" s="17">
        <v>160800</v>
      </c>
      <c r="AL405" s="19">
        <v>43324</v>
      </c>
      <c r="AM405" s="19">
        <v>43324</v>
      </c>
      <c r="AN405" t="s">
        <v>2444</v>
      </c>
      <c r="AO405" t="s">
        <v>302</v>
      </c>
      <c r="AP405" t="s">
        <v>2746</v>
      </c>
      <c r="AQ405" s="17">
        <f>SUMIF(D:D,D405,P:P)-SUMIF(D:D,D405,AK:AK)</f>
        <v>22994.879999999888</v>
      </c>
      <c r="AR405" t="b">
        <f t="shared" si="40"/>
        <v>0</v>
      </c>
      <c r="AS405" t="b">
        <f t="shared" si="41"/>
        <v>0</v>
      </c>
    </row>
    <row r="406" spans="2:45" x14ac:dyDescent="0.3">
      <c r="B406" s="7">
        <v>141</v>
      </c>
      <c r="C406" t="s">
        <v>407</v>
      </c>
      <c r="D406" t="s">
        <v>2379</v>
      </c>
      <c r="AG406" s="43">
        <v>251</v>
      </c>
      <c r="AH406" s="43" t="s">
        <v>22</v>
      </c>
      <c r="AI406" s="43" t="s">
        <v>40</v>
      </c>
      <c r="AJ406" s="43" t="s">
        <v>2744</v>
      </c>
      <c r="AK406" s="17">
        <v>444445</v>
      </c>
      <c r="AL406" s="19">
        <v>43331</v>
      </c>
      <c r="AM406" s="19">
        <v>43331</v>
      </c>
      <c r="AN406" t="s">
        <v>2445</v>
      </c>
      <c r="AO406" t="s">
        <v>2528</v>
      </c>
      <c r="AP406" t="s">
        <v>2747</v>
      </c>
      <c r="AR406" t="b">
        <f t="shared" si="40"/>
        <v>1</v>
      </c>
      <c r="AS406" t="b">
        <f t="shared" si="41"/>
        <v>1</v>
      </c>
    </row>
    <row r="407" spans="2:45" x14ac:dyDescent="0.3">
      <c r="B407" s="7">
        <v>141</v>
      </c>
      <c r="C407" t="s">
        <v>407</v>
      </c>
      <c r="D407" t="s">
        <v>2379</v>
      </c>
      <c r="AG407" s="43">
        <v>68</v>
      </c>
      <c r="AH407" s="43" t="s">
        <v>75</v>
      </c>
      <c r="AI407" s="43" t="s">
        <v>419</v>
      </c>
      <c r="AJ407" s="43"/>
      <c r="AK407" s="17">
        <v>38077.620000000003</v>
      </c>
      <c r="AL407" s="19">
        <v>43331</v>
      </c>
      <c r="AM407" s="19">
        <v>43331</v>
      </c>
      <c r="AN407" t="s">
        <v>524</v>
      </c>
      <c r="AO407" t="s">
        <v>302</v>
      </c>
      <c r="AP407" t="s">
        <v>2674</v>
      </c>
      <c r="AR407" t="b">
        <f t="shared" si="40"/>
        <v>1</v>
      </c>
      <c r="AS407" t="b">
        <f t="shared" si="41"/>
        <v>1</v>
      </c>
    </row>
    <row r="408" spans="2:45" x14ac:dyDescent="0.3">
      <c r="B408" s="7">
        <v>141</v>
      </c>
      <c r="C408" t="s">
        <v>407</v>
      </c>
      <c r="D408" t="s">
        <v>2379</v>
      </c>
      <c r="AG408" s="43">
        <v>251</v>
      </c>
      <c r="AH408" s="43" t="s">
        <v>22</v>
      </c>
      <c r="AI408" s="43" t="s">
        <v>40</v>
      </c>
      <c r="AJ408" s="43" t="s">
        <v>2744</v>
      </c>
      <c r="AK408" s="17">
        <v>550000</v>
      </c>
      <c r="AL408" s="19">
        <v>43338</v>
      </c>
      <c r="AM408" s="19">
        <v>43338</v>
      </c>
      <c r="AN408" t="s">
        <v>2446</v>
      </c>
      <c r="AO408" t="s">
        <v>302</v>
      </c>
      <c r="AP408" t="s">
        <v>2748</v>
      </c>
      <c r="AR408" t="b">
        <f t="shared" si="40"/>
        <v>1</v>
      </c>
      <c r="AS408" t="b">
        <f t="shared" si="41"/>
        <v>1</v>
      </c>
    </row>
    <row r="409" spans="2:45" x14ac:dyDescent="0.3">
      <c r="B409" s="7">
        <v>141</v>
      </c>
      <c r="C409" t="s">
        <v>407</v>
      </c>
      <c r="D409" t="s">
        <v>2379</v>
      </c>
      <c r="AG409" s="43">
        <v>129</v>
      </c>
      <c r="AH409" s="43" t="s">
        <v>139</v>
      </c>
      <c r="AI409" s="43" t="s">
        <v>141</v>
      </c>
      <c r="AJ409" s="43"/>
      <c r="AK409" s="17">
        <v>475000</v>
      </c>
      <c r="AL409" s="19">
        <v>43338</v>
      </c>
      <c r="AM409" s="19">
        <v>43338</v>
      </c>
      <c r="AN409" t="s">
        <v>2431</v>
      </c>
      <c r="AO409" t="s">
        <v>302</v>
      </c>
      <c r="AP409" t="s">
        <v>2675</v>
      </c>
      <c r="AR409" t="b">
        <f t="shared" si="40"/>
        <v>1</v>
      </c>
      <c r="AS409" t="b">
        <f t="shared" si="41"/>
        <v>1</v>
      </c>
    </row>
    <row r="410" spans="2:45" x14ac:dyDescent="0.3">
      <c r="B410" s="7">
        <v>141</v>
      </c>
      <c r="C410" t="s">
        <v>407</v>
      </c>
      <c r="D410" t="s">
        <v>2379</v>
      </c>
      <c r="AG410" s="43">
        <v>129</v>
      </c>
      <c r="AH410" s="43" t="s">
        <v>139</v>
      </c>
      <c r="AI410" s="43" t="s">
        <v>141</v>
      </c>
      <c r="AJ410" s="43"/>
      <c r="AK410" s="17">
        <v>675000</v>
      </c>
      <c r="AL410" s="19">
        <v>43324</v>
      </c>
      <c r="AM410" s="19">
        <v>43324</v>
      </c>
      <c r="AN410" t="s">
        <v>2431</v>
      </c>
      <c r="AO410" t="s">
        <v>2529</v>
      </c>
      <c r="AP410" t="s">
        <v>2676</v>
      </c>
      <c r="AR410" t="b">
        <f t="shared" si="40"/>
        <v>1</v>
      </c>
      <c r="AS410" t="b">
        <f t="shared" si="41"/>
        <v>1</v>
      </c>
    </row>
    <row r="411" spans="2:45" x14ac:dyDescent="0.3">
      <c r="B411" s="7">
        <v>141</v>
      </c>
      <c r="C411" t="s">
        <v>407</v>
      </c>
      <c r="D411" t="s">
        <v>2379</v>
      </c>
      <c r="AG411" s="43">
        <v>129</v>
      </c>
      <c r="AH411" s="43" t="s">
        <v>139</v>
      </c>
      <c r="AI411" s="43" t="s">
        <v>141</v>
      </c>
      <c r="AJ411" s="43"/>
      <c r="AK411" s="17">
        <v>670000</v>
      </c>
      <c r="AL411" s="19">
        <v>43331</v>
      </c>
      <c r="AM411" s="19">
        <v>43331</v>
      </c>
      <c r="AN411" t="s">
        <v>2431</v>
      </c>
      <c r="AO411" t="s">
        <v>2530</v>
      </c>
      <c r="AP411" t="s">
        <v>2677</v>
      </c>
      <c r="AR411" t="b">
        <f t="shared" si="40"/>
        <v>1</v>
      </c>
      <c r="AS411" t="b">
        <f t="shared" si="41"/>
        <v>1</v>
      </c>
    </row>
    <row r="412" spans="2:45" x14ac:dyDescent="0.3">
      <c r="B412" s="7">
        <v>141</v>
      </c>
      <c r="C412" t="s">
        <v>407</v>
      </c>
      <c r="D412" t="s">
        <v>2379</v>
      </c>
      <c r="AG412" s="43">
        <v>129</v>
      </c>
      <c r="AH412" s="43" t="s">
        <v>139</v>
      </c>
      <c r="AI412" s="43" t="s">
        <v>141</v>
      </c>
      <c r="AJ412" s="43"/>
      <c r="AK412" s="17">
        <v>535000</v>
      </c>
      <c r="AL412" s="19">
        <v>43345</v>
      </c>
      <c r="AM412" s="19">
        <v>43345</v>
      </c>
      <c r="AN412" t="s">
        <v>2431</v>
      </c>
      <c r="AO412" t="s">
        <v>302</v>
      </c>
      <c r="AP412" t="s">
        <v>2654</v>
      </c>
      <c r="AR412" t="b">
        <f t="shared" si="40"/>
        <v>1</v>
      </c>
      <c r="AS412" t="b">
        <f t="shared" si="41"/>
        <v>1</v>
      </c>
    </row>
    <row r="413" spans="2:45" x14ac:dyDescent="0.3">
      <c r="B413" s="7">
        <v>141</v>
      </c>
      <c r="C413" t="s">
        <v>407</v>
      </c>
      <c r="D413" t="s">
        <v>2379</v>
      </c>
      <c r="AG413" s="43">
        <v>59</v>
      </c>
      <c r="AH413" s="43" t="s">
        <v>57</v>
      </c>
      <c r="AI413" s="43" t="s">
        <v>64</v>
      </c>
      <c r="AJ413" s="43" t="s">
        <v>323</v>
      </c>
      <c r="AK413" s="17">
        <v>28682.5</v>
      </c>
      <c r="AN413" t="s">
        <v>324</v>
      </c>
      <c r="AO413" t="s">
        <v>302</v>
      </c>
      <c r="AR413" t="b">
        <f t="shared" si="40"/>
        <v>1</v>
      </c>
      <c r="AS413" t="b">
        <f t="shared" si="41"/>
        <v>1</v>
      </c>
    </row>
    <row r="414" spans="2:45" x14ac:dyDescent="0.3">
      <c r="B414" s="7">
        <v>142</v>
      </c>
      <c r="C414" t="s">
        <v>2347</v>
      </c>
      <c r="D414" t="s">
        <v>2380</v>
      </c>
      <c r="E414" s="55" t="s">
        <v>2587</v>
      </c>
      <c r="M414" s="16">
        <v>0.24</v>
      </c>
      <c r="N414" t="s">
        <v>230</v>
      </c>
      <c r="O414" t="s">
        <v>230</v>
      </c>
      <c r="P414" s="17">
        <v>127650</v>
      </c>
      <c r="AC414" t="s">
        <v>231</v>
      </c>
      <c r="AD414" t="s">
        <v>306</v>
      </c>
      <c r="AF414" s="18">
        <v>0.39979999999999999</v>
      </c>
      <c r="AG414" s="43">
        <v>82</v>
      </c>
      <c r="AH414" s="43" t="s">
        <v>91</v>
      </c>
      <c r="AI414" s="43" t="s">
        <v>392</v>
      </c>
      <c r="AJ414" s="43" t="s">
        <v>100</v>
      </c>
      <c r="AK414" s="17">
        <v>99475</v>
      </c>
      <c r="AL414" s="19">
        <v>43333</v>
      </c>
      <c r="AM414" s="19">
        <f>AL414</f>
        <v>43333</v>
      </c>
      <c r="AN414" t="s">
        <v>456</v>
      </c>
      <c r="AO414" t="s">
        <v>2531</v>
      </c>
      <c r="AP414" t="s">
        <v>2678</v>
      </c>
      <c r="AQ414" s="17">
        <f t="shared" ref="AQ414:AQ416" si="42">SUMIF(D:D,D414,P:P)-SUMIF(D:D,D414,AK:AK)</f>
        <v>28175</v>
      </c>
      <c r="AR414" t="b">
        <f t="shared" si="40"/>
        <v>0</v>
      </c>
      <c r="AS414" t="b">
        <f t="shared" si="41"/>
        <v>0</v>
      </c>
    </row>
    <row r="415" spans="2:45" x14ac:dyDescent="0.3">
      <c r="B415" s="7">
        <v>143</v>
      </c>
      <c r="C415" t="s">
        <v>311</v>
      </c>
      <c r="D415" t="s">
        <v>2381</v>
      </c>
      <c r="E415" s="55" t="s">
        <v>2588</v>
      </c>
      <c r="M415" s="16">
        <v>0.18</v>
      </c>
      <c r="N415" t="s">
        <v>230</v>
      </c>
      <c r="O415" t="s">
        <v>230</v>
      </c>
      <c r="P415" s="17">
        <v>2192894</v>
      </c>
      <c r="AC415" t="s">
        <v>231</v>
      </c>
      <c r="AD415" t="s">
        <v>306</v>
      </c>
      <c r="AF415" s="18">
        <v>0.60852290273793108</v>
      </c>
      <c r="AG415" s="43">
        <v>129</v>
      </c>
      <c r="AH415" s="43" t="s">
        <v>139</v>
      </c>
      <c r="AI415" s="43" t="s">
        <v>141</v>
      </c>
      <c r="AJ415" s="43"/>
      <c r="AK415" s="17">
        <v>105000</v>
      </c>
      <c r="AL415" s="19">
        <v>43453</v>
      </c>
      <c r="AM415" s="19">
        <v>43453</v>
      </c>
      <c r="AN415" t="s">
        <v>456</v>
      </c>
      <c r="AO415" t="s">
        <v>266</v>
      </c>
      <c r="AP415" t="s">
        <v>2679</v>
      </c>
      <c r="AQ415" s="17">
        <f t="shared" si="42"/>
        <v>2087894</v>
      </c>
      <c r="AR415" t="b">
        <f t="shared" si="40"/>
        <v>0</v>
      </c>
      <c r="AS415" t="b">
        <f t="shared" si="41"/>
        <v>0</v>
      </c>
    </row>
    <row r="416" spans="2:45" x14ac:dyDescent="0.3">
      <c r="B416" s="7">
        <v>145</v>
      </c>
      <c r="C416" t="s">
        <v>658</v>
      </c>
      <c r="D416" t="s">
        <v>661</v>
      </c>
      <c r="E416" s="33" t="s">
        <v>662</v>
      </c>
      <c r="M416" s="16">
        <v>0.1</v>
      </c>
      <c r="N416" t="s">
        <v>229</v>
      </c>
      <c r="O416" t="s">
        <v>230</v>
      </c>
      <c r="P416" s="17">
        <v>380000</v>
      </c>
      <c r="AC416" t="s">
        <v>231</v>
      </c>
      <c r="AD416" t="s">
        <v>329</v>
      </c>
      <c r="AF416" s="18">
        <v>0.24065581111111109</v>
      </c>
      <c r="AG416" s="43">
        <v>129</v>
      </c>
      <c r="AH416" s="43" t="s">
        <v>139</v>
      </c>
      <c r="AI416" s="43" t="s">
        <v>141</v>
      </c>
      <c r="AJ416" s="43"/>
      <c r="AK416" s="17">
        <v>329550</v>
      </c>
      <c r="AL416" s="19">
        <v>43134</v>
      </c>
      <c r="AM416" s="19">
        <v>43134</v>
      </c>
      <c r="AN416" t="s">
        <v>663</v>
      </c>
      <c r="AO416" t="s">
        <v>664</v>
      </c>
      <c r="AQ416" s="17">
        <f t="shared" si="42"/>
        <v>16014</v>
      </c>
      <c r="AR416" t="b">
        <f t="shared" si="40"/>
        <v>0</v>
      </c>
      <c r="AS416" t="b">
        <f t="shared" si="41"/>
        <v>0</v>
      </c>
    </row>
    <row r="417" spans="2:45" x14ac:dyDescent="0.3">
      <c r="B417" s="7">
        <v>145</v>
      </c>
      <c r="C417" t="s">
        <v>658</v>
      </c>
      <c r="D417" t="s">
        <v>661</v>
      </c>
      <c r="AG417" s="43">
        <v>67</v>
      </c>
      <c r="AH417" s="43" t="s">
        <v>75</v>
      </c>
      <c r="AI417" s="43" t="s">
        <v>79</v>
      </c>
      <c r="AJ417" s="43" t="s">
        <v>100</v>
      </c>
      <c r="AK417" s="17">
        <v>24380</v>
      </c>
      <c r="AL417" s="19">
        <v>43139</v>
      </c>
      <c r="AM417" s="19">
        <v>43159</v>
      </c>
      <c r="AN417" t="s">
        <v>482</v>
      </c>
      <c r="AO417" t="s">
        <v>665</v>
      </c>
      <c r="AR417" t="b">
        <f t="shared" si="40"/>
        <v>1</v>
      </c>
      <c r="AS417" t="b">
        <f t="shared" si="41"/>
        <v>1</v>
      </c>
    </row>
    <row r="418" spans="2:45" x14ac:dyDescent="0.3">
      <c r="B418" s="7">
        <v>145</v>
      </c>
      <c r="C418" t="s">
        <v>658</v>
      </c>
      <c r="D418" t="s">
        <v>661</v>
      </c>
      <c r="AG418" s="43">
        <v>60</v>
      </c>
      <c r="AH418" s="43" t="s">
        <v>57</v>
      </c>
      <c r="AI418" s="43" t="s">
        <v>64</v>
      </c>
      <c r="AJ418" s="43" t="s">
        <v>449</v>
      </c>
      <c r="AK418" s="17">
        <v>10056</v>
      </c>
      <c r="AL418" s="19">
        <v>43139</v>
      </c>
      <c r="AM418" s="19">
        <v>43159</v>
      </c>
      <c r="AN418" t="s">
        <v>666</v>
      </c>
      <c r="AO418" t="s">
        <v>247</v>
      </c>
      <c r="AR418" t="b">
        <f t="shared" si="40"/>
        <v>1</v>
      </c>
      <c r="AS418" t="b">
        <f t="shared" si="41"/>
        <v>1</v>
      </c>
    </row>
    <row r="419" spans="2:45" x14ac:dyDescent="0.3">
      <c r="B419" s="7">
        <v>146</v>
      </c>
      <c r="C419" t="s">
        <v>226</v>
      </c>
      <c r="D419" t="s">
        <v>687</v>
      </c>
      <c r="E419" s="33" t="s">
        <v>688</v>
      </c>
      <c r="M419" s="16">
        <v>0</v>
      </c>
      <c r="N419" t="s">
        <v>229</v>
      </c>
      <c r="O419" t="s">
        <v>230</v>
      </c>
      <c r="P419" s="17">
        <v>30000</v>
      </c>
      <c r="AC419" t="s">
        <v>231</v>
      </c>
      <c r="AD419" t="s">
        <v>232</v>
      </c>
      <c r="AF419" s="18">
        <v>6.0199999999999997E-2</v>
      </c>
      <c r="AG419" s="43">
        <v>85</v>
      </c>
      <c r="AH419" s="43" t="s">
        <v>91</v>
      </c>
      <c r="AI419" s="43" t="s">
        <v>96</v>
      </c>
      <c r="AJ419" s="43" t="s">
        <v>100</v>
      </c>
      <c r="AK419" s="17">
        <v>23500</v>
      </c>
      <c r="AL419" s="19">
        <v>43118</v>
      </c>
      <c r="AM419" s="19">
        <v>43149</v>
      </c>
      <c r="AN419" t="s">
        <v>689</v>
      </c>
      <c r="AO419" t="s">
        <v>690</v>
      </c>
      <c r="AQ419" s="17">
        <f t="shared" ref="AQ419:AQ423" si="43">SUMIF(D:D,D419,P:P)-SUMIF(D:D,D419,AK:AK)</f>
        <v>6500</v>
      </c>
      <c r="AR419" t="b">
        <f t="shared" si="40"/>
        <v>0</v>
      </c>
      <c r="AS419" t="b">
        <f t="shared" si="41"/>
        <v>0</v>
      </c>
    </row>
    <row r="420" spans="2:45" x14ac:dyDescent="0.3">
      <c r="B420" s="7">
        <v>147</v>
      </c>
      <c r="C420" t="s">
        <v>226</v>
      </c>
      <c r="D420" t="s">
        <v>739</v>
      </c>
      <c r="E420" s="33" t="s">
        <v>740</v>
      </c>
      <c r="M420" s="16">
        <v>0.22</v>
      </c>
      <c r="N420" t="s">
        <v>229</v>
      </c>
      <c r="O420" t="s">
        <v>229</v>
      </c>
      <c r="P420" s="17">
        <v>31700</v>
      </c>
      <c r="AC420" t="s">
        <v>231</v>
      </c>
      <c r="AD420" t="s">
        <v>232</v>
      </c>
      <c r="AF420" s="18">
        <v>0.28010000000000002</v>
      </c>
      <c r="AG420" s="43">
        <v>86</v>
      </c>
      <c r="AH420" s="43" t="s">
        <v>91</v>
      </c>
      <c r="AI420" s="43" t="s">
        <v>96</v>
      </c>
      <c r="AJ420" s="43" t="s">
        <v>741</v>
      </c>
      <c r="AK420" s="17">
        <v>18302.22</v>
      </c>
      <c r="AL420" s="19">
        <v>43160</v>
      </c>
      <c r="AM420" s="19">
        <v>43190</v>
      </c>
      <c r="AN420" t="s">
        <v>742</v>
      </c>
      <c r="AO420" t="s">
        <v>257</v>
      </c>
      <c r="AQ420" s="17">
        <f t="shared" si="43"/>
        <v>13397.779999999999</v>
      </c>
      <c r="AR420" t="b">
        <f t="shared" si="40"/>
        <v>0</v>
      </c>
      <c r="AS420" t="b">
        <f t="shared" si="41"/>
        <v>0</v>
      </c>
    </row>
    <row r="421" spans="2:45" x14ac:dyDescent="0.3">
      <c r="B421" s="7">
        <v>148</v>
      </c>
      <c r="C421" t="s">
        <v>311</v>
      </c>
      <c r="D421" t="s">
        <v>771</v>
      </c>
      <c r="E421" s="33" t="s">
        <v>772</v>
      </c>
      <c r="M421" s="16">
        <v>0.19</v>
      </c>
      <c r="N421" t="s">
        <v>229</v>
      </c>
      <c r="O421" t="s">
        <v>230</v>
      </c>
      <c r="P421" s="17">
        <v>1534487</v>
      </c>
      <c r="AC421" t="s">
        <v>231</v>
      </c>
      <c r="AD421" t="s">
        <v>232</v>
      </c>
      <c r="AF421" s="18">
        <v>0.64963111052631584</v>
      </c>
      <c r="AG421" s="43">
        <v>59</v>
      </c>
      <c r="AH421" s="43" t="s">
        <v>57</v>
      </c>
      <c r="AI421" s="43" t="s">
        <v>64</v>
      </c>
      <c r="AJ421" s="43" t="s">
        <v>323</v>
      </c>
      <c r="AK421" s="17">
        <v>1534486.8</v>
      </c>
      <c r="AL421" s="19">
        <v>43221</v>
      </c>
      <c r="AM421" s="19">
        <v>43251</v>
      </c>
      <c r="AN421" t="s">
        <v>324</v>
      </c>
      <c r="AO421" t="s">
        <v>325</v>
      </c>
      <c r="AQ421" s="17">
        <f t="shared" si="43"/>
        <v>0.19999999995343387</v>
      </c>
      <c r="AR421" t="b">
        <f t="shared" si="40"/>
        <v>0</v>
      </c>
      <c r="AS421" t="b">
        <f t="shared" si="41"/>
        <v>0</v>
      </c>
    </row>
    <row r="422" spans="2:45" x14ac:dyDescent="0.3">
      <c r="B422" s="7">
        <v>149</v>
      </c>
      <c r="C422" t="s">
        <v>421</v>
      </c>
      <c r="D422" t="s">
        <v>778</v>
      </c>
      <c r="E422" s="33" t="s">
        <v>779</v>
      </c>
      <c r="M422" s="16">
        <v>0.25</v>
      </c>
      <c r="N422" t="s">
        <v>230</v>
      </c>
      <c r="O422" t="s">
        <v>230</v>
      </c>
      <c r="P422" s="17">
        <v>92000</v>
      </c>
      <c r="AC422" t="s">
        <v>231</v>
      </c>
      <c r="AD422" t="s">
        <v>329</v>
      </c>
      <c r="AF422" s="18">
        <v>0.32904040000000001</v>
      </c>
      <c r="AG422" s="43">
        <v>85</v>
      </c>
      <c r="AH422" s="43" t="s">
        <v>91</v>
      </c>
      <c r="AI422" s="43" t="s">
        <v>96</v>
      </c>
      <c r="AJ422" s="43" t="s">
        <v>100</v>
      </c>
      <c r="AK422" s="17">
        <v>82400</v>
      </c>
      <c r="AL422" s="19">
        <v>43191</v>
      </c>
      <c r="AM422" s="19">
        <v>43220</v>
      </c>
      <c r="AN422" t="s">
        <v>780</v>
      </c>
      <c r="AO422" t="s">
        <v>781</v>
      </c>
      <c r="AP422" t="s">
        <v>782</v>
      </c>
      <c r="AQ422" s="17">
        <f t="shared" si="43"/>
        <v>9600</v>
      </c>
      <c r="AR422" t="b">
        <f t="shared" si="40"/>
        <v>0</v>
      </c>
      <c r="AS422" t="b">
        <f t="shared" si="41"/>
        <v>0</v>
      </c>
    </row>
    <row r="423" spans="2:45" x14ac:dyDescent="0.3">
      <c r="B423" s="7">
        <v>150</v>
      </c>
      <c r="C423" t="s">
        <v>826</v>
      </c>
      <c r="D423" t="s">
        <v>827</v>
      </c>
      <c r="E423" s="33" t="s">
        <v>828</v>
      </c>
      <c r="M423" s="16">
        <v>0.1</v>
      </c>
      <c r="N423" t="s">
        <v>230</v>
      </c>
      <c r="O423" t="s">
        <v>230</v>
      </c>
      <c r="P423" s="17">
        <v>50000</v>
      </c>
      <c r="AC423" t="s">
        <v>231</v>
      </c>
      <c r="AD423" t="s">
        <v>329</v>
      </c>
      <c r="AF423" s="18">
        <v>0.16543265136015764</v>
      </c>
      <c r="AG423" s="43">
        <v>85</v>
      </c>
      <c r="AH423" s="43" t="s">
        <v>91</v>
      </c>
      <c r="AI423" s="43" t="s">
        <v>96</v>
      </c>
      <c r="AJ423" s="43" t="s">
        <v>100</v>
      </c>
      <c r="AK423" s="17">
        <v>8000</v>
      </c>
      <c r="AL423" s="19">
        <v>43344</v>
      </c>
      <c r="AM423" s="19">
        <v>43373</v>
      </c>
      <c r="AN423" t="s">
        <v>237</v>
      </c>
      <c r="AO423" t="s">
        <v>300</v>
      </c>
      <c r="AQ423" s="17">
        <f t="shared" si="43"/>
        <v>36400</v>
      </c>
      <c r="AR423" t="b">
        <f t="shared" si="40"/>
        <v>0</v>
      </c>
      <c r="AS423" t="b">
        <f t="shared" si="41"/>
        <v>0</v>
      </c>
    </row>
    <row r="424" spans="2:45" x14ac:dyDescent="0.3">
      <c r="B424" s="7">
        <v>150</v>
      </c>
      <c r="C424" t="s">
        <v>826</v>
      </c>
      <c r="D424" t="s">
        <v>827</v>
      </c>
      <c r="AG424" s="43">
        <v>85</v>
      </c>
      <c r="AH424" s="43" t="s">
        <v>91</v>
      </c>
      <c r="AI424" s="43" t="s">
        <v>96</v>
      </c>
      <c r="AJ424" s="43" t="s">
        <v>100</v>
      </c>
      <c r="AK424" s="17">
        <v>5600</v>
      </c>
      <c r="AL424" s="19">
        <v>43344</v>
      </c>
      <c r="AM424" s="19">
        <v>43373</v>
      </c>
      <c r="AN424" t="s">
        <v>242</v>
      </c>
      <c r="AO424" t="s">
        <v>300</v>
      </c>
      <c r="AR424" t="b">
        <f t="shared" si="40"/>
        <v>1</v>
      </c>
      <c r="AS424" t="b">
        <f t="shared" si="41"/>
        <v>1</v>
      </c>
    </row>
    <row r="425" spans="2:45" x14ac:dyDescent="0.3">
      <c r="B425" s="7">
        <v>151</v>
      </c>
      <c r="C425" t="s">
        <v>226</v>
      </c>
      <c r="D425" t="s">
        <v>2388</v>
      </c>
      <c r="E425" s="55" t="s">
        <v>2594</v>
      </c>
      <c r="M425" s="16">
        <v>0.19</v>
      </c>
      <c r="N425" t="s">
        <v>229</v>
      </c>
      <c r="O425" t="s">
        <v>230</v>
      </c>
      <c r="P425" s="17">
        <v>420000</v>
      </c>
      <c r="AC425" t="s">
        <v>231</v>
      </c>
      <c r="AD425" t="s">
        <v>232</v>
      </c>
      <c r="AF425" s="18">
        <v>0.33574384615384611</v>
      </c>
      <c r="AG425" s="43">
        <v>85</v>
      </c>
      <c r="AH425" s="43" t="s">
        <v>91</v>
      </c>
      <c r="AI425" s="43" t="s">
        <v>96</v>
      </c>
      <c r="AJ425" s="43" t="s">
        <v>100</v>
      </c>
      <c r="AK425" s="17">
        <v>153917</v>
      </c>
      <c r="AL425" s="19">
        <v>43353</v>
      </c>
      <c r="AM425" s="19">
        <v>43360</v>
      </c>
      <c r="AN425" t="s">
        <v>233</v>
      </c>
      <c r="AO425" t="s">
        <v>2542</v>
      </c>
      <c r="AP425" t="s">
        <v>2692</v>
      </c>
      <c r="AQ425" s="17">
        <f>SUMIF(D:D,D425,P:P)-SUMIF(D:D,D425,AK:AK)</f>
        <v>182083</v>
      </c>
      <c r="AR425" t="b">
        <f t="shared" si="40"/>
        <v>0</v>
      </c>
      <c r="AS425" t="b">
        <f t="shared" si="41"/>
        <v>0</v>
      </c>
    </row>
    <row r="426" spans="2:45" x14ac:dyDescent="0.3">
      <c r="B426" s="7">
        <v>151</v>
      </c>
      <c r="C426" t="s">
        <v>226</v>
      </c>
      <c r="D426" t="s">
        <v>2388</v>
      </c>
      <c r="AG426" s="43">
        <v>131</v>
      </c>
      <c r="AH426" s="43" t="s">
        <v>139</v>
      </c>
      <c r="AI426" s="43" t="s">
        <v>143</v>
      </c>
      <c r="AJ426" s="43"/>
      <c r="AK426" s="17">
        <v>42000</v>
      </c>
      <c r="AL426" s="19">
        <v>43358</v>
      </c>
      <c r="AM426" s="19">
        <v>43358</v>
      </c>
      <c r="AN426" t="s">
        <v>2433</v>
      </c>
      <c r="AO426" t="s">
        <v>2543</v>
      </c>
      <c r="AP426" t="s">
        <v>2658</v>
      </c>
      <c r="AR426" t="b">
        <f t="shared" si="40"/>
        <v>1</v>
      </c>
      <c r="AS426" t="b">
        <f t="shared" si="41"/>
        <v>1</v>
      </c>
    </row>
    <row r="427" spans="2:45" x14ac:dyDescent="0.3">
      <c r="B427" s="7">
        <v>151</v>
      </c>
      <c r="C427" t="s">
        <v>226</v>
      </c>
      <c r="D427" t="s">
        <v>2388</v>
      </c>
      <c r="AG427" s="43">
        <v>131</v>
      </c>
      <c r="AH427" s="43" t="s">
        <v>139</v>
      </c>
      <c r="AI427" s="43" t="s">
        <v>143</v>
      </c>
      <c r="AJ427" s="43"/>
      <c r="AK427" s="17">
        <v>42000</v>
      </c>
      <c r="AL427" s="19">
        <v>43386</v>
      </c>
      <c r="AM427" s="19">
        <v>43386</v>
      </c>
      <c r="AN427" t="s">
        <v>2454</v>
      </c>
      <c r="AO427" t="s">
        <v>2544</v>
      </c>
      <c r="AP427" t="s">
        <v>2693</v>
      </c>
      <c r="AR427" t="b">
        <f t="shared" si="40"/>
        <v>1</v>
      </c>
      <c r="AS427" t="b">
        <f t="shared" si="41"/>
        <v>1</v>
      </c>
    </row>
    <row r="428" spans="2:45" x14ac:dyDescent="0.3">
      <c r="B428" s="7">
        <v>152</v>
      </c>
      <c r="C428" t="s">
        <v>758</v>
      </c>
      <c r="D428" t="s">
        <v>2389</v>
      </c>
      <c r="E428" s="55" t="s">
        <v>2595</v>
      </c>
      <c r="M428" s="16">
        <v>0.16</v>
      </c>
      <c r="N428" t="s">
        <v>229</v>
      </c>
      <c r="O428" t="s">
        <v>230</v>
      </c>
      <c r="P428" s="17">
        <v>625000</v>
      </c>
      <c r="AC428" t="s">
        <v>231</v>
      </c>
      <c r="AD428" t="s">
        <v>232</v>
      </c>
      <c r="AF428" s="18">
        <v>0.31113226962076213</v>
      </c>
      <c r="AG428" s="43">
        <v>67</v>
      </c>
      <c r="AH428" s="43" t="s">
        <v>75</v>
      </c>
      <c r="AI428" s="43" t="s">
        <v>79</v>
      </c>
      <c r="AJ428" s="43" t="s">
        <v>100</v>
      </c>
      <c r="AK428" s="17">
        <v>625000</v>
      </c>
      <c r="AL428" s="19">
        <v>43313</v>
      </c>
      <c r="AM428" s="19">
        <v>43343</v>
      </c>
      <c r="AN428" t="s">
        <v>2455</v>
      </c>
      <c r="AO428" t="s">
        <v>257</v>
      </c>
      <c r="AQ428" s="17">
        <f t="shared" ref="AQ428:AQ429" si="44">SUMIF(D:D,D428,P:P)-SUMIF(D:D,D428,AK:AK)</f>
        <v>0</v>
      </c>
      <c r="AR428" t="b">
        <f t="shared" si="40"/>
        <v>0</v>
      </c>
      <c r="AS428" t="b">
        <f t="shared" si="41"/>
        <v>0</v>
      </c>
    </row>
    <row r="429" spans="2:45" x14ac:dyDescent="0.3">
      <c r="B429" s="7">
        <v>153</v>
      </c>
      <c r="C429" t="s">
        <v>2347</v>
      </c>
      <c r="D429" t="s">
        <v>2390</v>
      </c>
      <c r="E429" s="55" t="s">
        <v>2596</v>
      </c>
      <c r="M429" s="16">
        <v>0.25</v>
      </c>
      <c r="N429" t="s">
        <v>230</v>
      </c>
      <c r="O429" t="s">
        <v>230</v>
      </c>
      <c r="P429" s="17">
        <v>3350600</v>
      </c>
      <c r="AC429" t="s">
        <v>231</v>
      </c>
      <c r="AD429" t="s">
        <v>306</v>
      </c>
      <c r="AF429" s="18">
        <v>0</v>
      </c>
      <c r="AG429" s="43">
        <v>20</v>
      </c>
      <c r="AH429" s="43" t="s">
        <v>22</v>
      </c>
      <c r="AI429" s="43" t="s">
        <v>2754</v>
      </c>
      <c r="AJ429" s="43"/>
      <c r="AK429" s="17">
        <v>420000</v>
      </c>
      <c r="AL429" s="19">
        <v>43374</v>
      </c>
      <c r="AM429" s="19">
        <v>43465</v>
      </c>
      <c r="AN429" t="s">
        <v>2456</v>
      </c>
      <c r="AO429" t="s">
        <v>302</v>
      </c>
      <c r="AP429" t="s">
        <v>2694</v>
      </c>
      <c r="AQ429" s="17">
        <f t="shared" si="44"/>
        <v>854080</v>
      </c>
      <c r="AR429" t="b">
        <f t="shared" si="40"/>
        <v>0</v>
      </c>
      <c r="AS429" t="b">
        <f t="shared" si="41"/>
        <v>0</v>
      </c>
    </row>
    <row r="430" spans="2:45" x14ac:dyDescent="0.3">
      <c r="B430" s="7">
        <v>153</v>
      </c>
      <c r="C430" t="s">
        <v>2347</v>
      </c>
      <c r="D430" t="s">
        <v>2390</v>
      </c>
      <c r="AG430" s="43">
        <v>32</v>
      </c>
      <c r="AH430" s="43" t="s">
        <v>22</v>
      </c>
      <c r="AI430" s="43" t="s">
        <v>2761</v>
      </c>
      <c r="AJ430" s="43"/>
      <c r="AK430" s="17">
        <v>426000</v>
      </c>
      <c r="AL430" s="19">
        <v>43374</v>
      </c>
      <c r="AM430" s="19">
        <v>43465</v>
      </c>
      <c r="AN430" t="s">
        <v>2457</v>
      </c>
      <c r="AO430" t="s">
        <v>2545</v>
      </c>
      <c r="AR430" t="b">
        <f t="shared" si="40"/>
        <v>1</v>
      </c>
      <c r="AS430" t="b">
        <f t="shared" si="41"/>
        <v>1</v>
      </c>
    </row>
    <row r="431" spans="2:45" x14ac:dyDescent="0.3">
      <c r="B431" s="7">
        <v>153</v>
      </c>
      <c r="C431" t="s">
        <v>2347</v>
      </c>
      <c r="D431" t="s">
        <v>2390</v>
      </c>
      <c r="AG431" s="43">
        <v>251</v>
      </c>
      <c r="AH431" s="43" t="s">
        <v>22</v>
      </c>
      <c r="AI431" s="43" t="s">
        <v>40</v>
      </c>
      <c r="AJ431" s="43" t="s">
        <v>2744</v>
      </c>
      <c r="AK431" s="17">
        <v>195500</v>
      </c>
      <c r="AL431" s="19">
        <v>43390</v>
      </c>
      <c r="AM431" s="19">
        <v>43465</v>
      </c>
      <c r="AN431" t="s">
        <v>2458</v>
      </c>
      <c r="AO431" t="s">
        <v>257</v>
      </c>
      <c r="AP431" t="s">
        <v>3419</v>
      </c>
      <c r="AR431" t="b">
        <f t="shared" si="40"/>
        <v>1</v>
      </c>
      <c r="AS431" t="b">
        <f t="shared" si="41"/>
        <v>1</v>
      </c>
    </row>
    <row r="432" spans="2:45" x14ac:dyDescent="0.3">
      <c r="B432" s="7">
        <v>153</v>
      </c>
      <c r="C432" t="s">
        <v>2347</v>
      </c>
      <c r="D432" t="s">
        <v>2390</v>
      </c>
      <c r="AG432" s="43">
        <v>251</v>
      </c>
      <c r="AH432" s="43" t="s">
        <v>22</v>
      </c>
      <c r="AI432" s="43" t="s">
        <v>40</v>
      </c>
      <c r="AJ432" s="43" t="s">
        <v>2744</v>
      </c>
      <c r="AK432" s="17">
        <v>34500</v>
      </c>
      <c r="AL432" s="19">
        <v>43390</v>
      </c>
      <c r="AM432" s="19">
        <v>43465</v>
      </c>
      <c r="AN432" t="s">
        <v>2459</v>
      </c>
      <c r="AO432" t="s">
        <v>2546</v>
      </c>
      <c r="AR432" t="b">
        <f t="shared" si="40"/>
        <v>1</v>
      </c>
      <c r="AS432" t="b">
        <f t="shared" si="41"/>
        <v>1</v>
      </c>
    </row>
    <row r="433" spans="2:45" x14ac:dyDescent="0.3">
      <c r="B433" s="7">
        <v>153</v>
      </c>
      <c r="C433" t="s">
        <v>2347</v>
      </c>
      <c r="D433" t="s">
        <v>2390</v>
      </c>
      <c r="AG433" s="43">
        <v>454</v>
      </c>
      <c r="AH433" s="43" t="s">
        <v>91</v>
      </c>
      <c r="AI433" s="43" t="s">
        <v>2756</v>
      </c>
      <c r="AJ433" s="43" t="s">
        <v>100</v>
      </c>
      <c r="AK433" s="17">
        <v>318000</v>
      </c>
      <c r="AL433" s="19">
        <v>43374</v>
      </c>
      <c r="AM433" s="19">
        <v>43465</v>
      </c>
      <c r="AN433" t="s">
        <v>2460</v>
      </c>
      <c r="AO433" t="s">
        <v>302</v>
      </c>
      <c r="AP433" t="s">
        <v>2695</v>
      </c>
      <c r="AR433" t="b">
        <f t="shared" si="40"/>
        <v>1</v>
      </c>
      <c r="AS433" t="b">
        <f t="shared" si="41"/>
        <v>1</v>
      </c>
    </row>
    <row r="434" spans="2:45" x14ac:dyDescent="0.3">
      <c r="B434" s="7">
        <v>153</v>
      </c>
      <c r="C434" t="s">
        <v>2347</v>
      </c>
      <c r="D434" t="s">
        <v>2390</v>
      </c>
      <c r="AG434" s="43">
        <v>454</v>
      </c>
      <c r="AH434" s="43" t="s">
        <v>91</v>
      </c>
      <c r="AI434" s="43" t="s">
        <v>2755</v>
      </c>
      <c r="AJ434" s="43" t="s">
        <v>100</v>
      </c>
      <c r="AK434" s="17">
        <v>430000</v>
      </c>
      <c r="AN434" t="s">
        <v>2461</v>
      </c>
      <c r="AO434" t="s">
        <v>302</v>
      </c>
      <c r="AP434" t="s">
        <v>2696</v>
      </c>
      <c r="AR434" t="b">
        <f t="shared" si="40"/>
        <v>1</v>
      </c>
      <c r="AS434" t="b">
        <f t="shared" si="41"/>
        <v>1</v>
      </c>
    </row>
    <row r="435" spans="2:45" x14ac:dyDescent="0.3">
      <c r="B435" s="7">
        <v>153</v>
      </c>
      <c r="C435" t="s">
        <v>2347</v>
      </c>
      <c r="D435" t="s">
        <v>2390</v>
      </c>
      <c r="AG435" s="43">
        <v>85</v>
      </c>
      <c r="AH435" s="43" t="s">
        <v>91</v>
      </c>
      <c r="AI435" s="43" t="s">
        <v>96</v>
      </c>
      <c r="AJ435" s="43" t="s">
        <v>100</v>
      </c>
      <c r="AK435" s="17">
        <v>672520</v>
      </c>
      <c r="AL435" s="19">
        <v>43391</v>
      </c>
      <c r="AM435" s="19">
        <v>43434</v>
      </c>
      <c r="AN435" t="s">
        <v>2462</v>
      </c>
      <c r="AO435" t="s">
        <v>2547</v>
      </c>
      <c r="AP435" t="s">
        <v>2697</v>
      </c>
      <c r="AR435" t="b">
        <f t="shared" si="40"/>
        <v>1</v>
      </c>
      <c r="AS435" t="b">
        <f t="shared" si="41"/>
        <v>1</v>
      </c>
    </row>
    <row r="436" spans="2:45" x14ac:dyDescent="0.3">
      <c r="B436" s="7">
        <v>155</v>
      </c>
      <c r="C436" t="s">
        <v>673</v>
      </c>
      <c r="D436" t="s">
        <v>2391</v>
      </c>
      <c r="E436" s="55" t="s">
        <v>2597</v>
      </c>
      <c r="M436" s="16">
        <v>0.24</v>
      </c>
      <c r="N436" t="s">
        <v>230</v>
      </c>
      <c r="O436" t="s">
        <v>230</v>
      </c>
      <c r="P436" s="17">
        <v>214000</v>
      </c>
      <c r="AC436" t="s">
        <v>231</v>
      </c>
      <c r="AD436" t="s">
        <v>329</v>
      </c>
      <c r="AF436" s="18">
        <v>0.35260000000000002</v>
      </c>
      <c r="AG436" s="43">
        <v>5</v>
      </c>
      <c r="AH436" s="43" t="s">
        <v>4</v>
      </c>
      <c r="AI436" s="43" t="s">
        <v>5</v>
      </c>
      <c r="AJ436" s="43" t="s">
        <v>9</v>
      </c>
      <c r="AK436" s="17">
        <v>31270</v>
      </c>
      <c r="AL436" s="19">
        <v>43425</v>
      </c>
      <c r="AM436" s="19">
        <v>43425</v>
      </c>
      <c r="AN436" t="s">
        <v>722</v>
      </c>
      <c r="AO436" t="s">
        <v>302</v>
      </c>
      <c r="AP436" t="s">
        <v>2698</v>
      </c>
      <c r="AQ436" s="17">
        <f>SUMIF(D:D,D436,P:P)-SUMIF(D:D,D436,AK:AK)</f>
        <v>-4420</v>
      </c>
      <c r="AR436" t="b">
        <f t="shared" si="40"/>
        <v>0</v>
      </c>
      <c r="AS436" t="b">
        <f t="shared" si="41"/>
        <v>0</v>
      </c>
    </row>
    <row r="437" spans="2:45" x14ac:dyDescent="0.3">
      <c r="B437" s="7">
        <v>155</v>
      </c>
      <c r="C437" t="s">
        <v>673</v>
      </c>
      <c r="D437" t="s">
        <v>2391</v>
      </c>
      <c r="AG437" s="43">
        <v>67</v>
      </c>
      <c r="AH437" s="43" t="s">
        <v>75</v>
      </c>
      <c r="AI437" s="43" t="s">
        <v>79</v>
      </c>
      <c r="AJ437" s="43" t="s">
        <v>100</v>
      </c>
      <c r="AK437" s="17">
        <v>177100</v>
      </c>
      <c r="AL437" s="19">
        <v>43425</v>
      </c>
      <c r="AM437" s="19">
        <v>43438</v>
      </c>
      <c r="AN437" t="s">
        <v>720</v>
      </c>
      <c r="AO437" t="s">
        <v>302</v>
      </c>
      <c r="AP437" t="s">
        <v>2699</v>
      </c>
      <c r="AR437" t="b">
        <f t="shared" si="40"/>
        <v>1</v>
      </c>
      <c r="AS437" t="b">
        <f t="shared" si="41"/>
        <v>1</v>
      </c>
    </row>
    <row r="438" spans="2:45" x14ac:dyDescent="0.3">
      <c r="B438" s="7">
        <v>155</v>
      </c>
      <c r="C438" t="s">
        <v>673</v>
      </c>
      <c r="D438" t="s">
        <v>2391</v>
      </c>
      <c r="AG438" s="43">
        <v>67</v>
      </c>
      <c r="AH438" s="43" t="s">
        <v>75</v>
      </c>
      <c r="AI438" s="43" t="s">
        <v>79</v>
      </c>
      <c r="AJ438" s="43" t="s">
        <v>100</v>
      </c>
      <c r="AK438" s="17">
        <v>6500</v>
      </c>
      <c r="AL438" s="19">
        <v>43454</v>
      </c>
      <c r="AM438" s="19">
        <v>43457</v>
      </c>
      <c r="AN438" t="s">
        <v>2443</v>
      </c>
      <c r="AO438" t="s">
        <v>300</v>
      </c>
      <c r="AP438" t="s">
        <v>2700</v>
      </c>
      <c r="AR438" t="b">
        <f t="shared" si="40"/>
        <v>1</v>
      </c>
      <c r="AS438" t="b">
        <f t="shared" si="41"/>
        <v>1</v>
      </c>
    </row>
    <row r="439" spans="2:45" x14ac:dyDescent="0.3">
      <c r="B439" s="7">
        <v>155</v>
      </c>
      <c r="C439" t="s">
        <v>673</v>
      </c>
      <c r="D439" t="s">
        <v>2391</v>
      </c>
      <c r="AG439" s="43">
        <v>66</v>
      </c>
      <c r="AH439" s="43" t="s">
        <v>75</v>
      </c>
      <c r="AI439" s="43" t="s">
        <v>79</v>
      </c>
      <c r="AJ439" s="43" t="s">
        <v>99</v>
      </c>
      <c r="AK439" s="17">
        <v>3550</v>
      </c>
      <c r="AN439" t="s">
        <v>424</v>
      </c>
      <c r="AO439" t="s">
        <v>300</v>
      </c>
      <c r="AP439" t="s">
        <v>248</v>
      </c>
      <c r="AR439" t="b">
        <f t="shared" si="40"/>
        <v>1</v>
      </c>
      <c r="AS439" t="b">
        <f t="shared" si="41"/>
        <v>1</v>
      </c>
    </row>
    <row r="440" spans="2:45" x14ac:dyDescent="0.3">
      <c r="B440" s="7">
        <v>156</v>
      </c>
      <c r="C440" t="s">
        <v>2634</v>
      </c>
      <c r="D440" t="s">
        <v>2392</v>
      </c>
      <c r="E440" s="55" t="s">
        <v>2598</v>
      </c>
      <c r="M440" s="16">
        <v>0.24</v>
      </c>
      <c r="N440" t="s">
        <v>230</v>
      </c>
      <c r="O440" t="s">
        <v>230</v>
      </c>
      <c r="P440" s="17">
        <v>400000</v>
      </c>
      <c r="AC440" t="s">
        <v>231</v>
      </c>
      <c r="AD440" t="s">
        <v>329</v>
      </c>
      <c r="AF440" s="18">
        <v>0.38280908791153889</v>
      </c>
      <c r="AG440" s="43">
        <v>251</v>
      </c>
      <c r="AH440" s="43" t="s">
        <v>22</v>
      </c>
      <c r="AI440" s="43" t="s">
        <v>40</v>
      </c>
      <c r="AJ440" s="43" t="s">
        <v>2744</v>
      </c>
      <c r="AK440" s="17">
        <v>53000</v>
      </c>
      <c r="AL440" s="19">
        <v>43409</v>
      </c>
      <c r="AM440" s="19">
        <v>43409</v>
      </c>
      <c r="AN440" t="s">
        <v>2463</v>
      </c>
      <c r="AO440" t="s">
        <v>2548</v>
      </c>
      <c r="AP440" t="s">
        <v>2701</v>
      </c>
      <c r="AQ440" s="17">
        <f>SUMIF(D:D,D440,P:P)-SUMIF(D:D,D440,AK:AK)</f>
        <v>11785</v>
      </c>
      <c r="AR440" t="b">
        <f t="shared" si="40"/>
        <v>0</v>
      </c>
      <c r="AS440" t="b">
        <f t="shared" si="41"/>
        <v>0</v>
      </c>
    </row>
    <row r="441" spans="2:45" x14ac:dyDescent="0.3">
      <c r="B441" s="7">
        <v>156</v>
      </c>
      <c r="C441" t="s">
        <v>2634</v>
      </c>
      <c r="D441" t="s">
        <v>2392</v>
      </c>
      <c r="AG441" s="43">
        <v>85</v>
      </c>
      <c r="AH441" s="43" t="s">
        <v>91</v>
      </c>
      <c r="AI441" s="43" t="s">
        <v>96</v>
      </c>
      <c r="AJ441" s="43" t="s">
        <v>100</v>
      </c>
      <c r="AK441" s="17">
        <v>22840</v>
      </c>
      <c r="AL441" s="19">
        <v>43409</v>
      </c>
      <c r="AM441" s="19">
        <v>43410</v>
      </c>
      <c r="AN441" t="s">
        <v>2464</v>
      </c>
      <c r="AO441" t="s">
        <v>2549</v>
      </c>
      <c r="AP441" t="s">
        <v>2702</v>
      </c>
      <c r="AR441" t="b">
        <f t="shared" si="40"/>
        <v>1</v>
      </c>
      <c r="AS441" t="b">
        <f t="shared" si="41"/>
        <v>1</v>
      </c>
    </row>
    <row r="442" spans="2:45" x14ac:dyDescent="0.3">
      <c r="B442" s="7">
        <v>156</v>
      </c>
      <c r="C442" t="s">
        <v>2634</v>
      </c>
      <c r="D442" t="s">
        <v>2392</v>
      </c>
      <c r="AG442" s="43">
        <v>251</v>
      </c>
      <c r="AH442" s="43" t="s">
        <v>22</v>
      </c>
      <c r="AI442" s="43" t="s">
        <v>40</v>
      </c>
      <c r="AJ442" s="43" t="s">
        <v>2744</v>
      </c>
      <c r="AK442" s="17">
        <v>107000</v>
      </c>
      <c r="AL442" s="19">
        <v>43409</v>
      </c>
      <c r="AM442" s="19">
        <v>43409</v>
      </c>
      <c r="AN442" t="s">
        <v>2465</v>
      </c>
      <c r="AO442" t="s">
        <v>2550</v>
      </c>
      <c r="AP442" t="s">
        <v>2703</v>
      </c>
      <c r="AR442" t="b">
        <f t="shared" si="40"/>
        <v>1</v>
      </c>
      <c r="AS442" t="b">
        <f t="shared" si="41"/>
        <v>1</v>
      </c>
    </row>
    <row r="443" spans="2:45" x14ac:dyDescent="0.3">
      <c r="B443" s="7">
        <v>156</v>
      </c>
      <c r="C443" t="s">
        <v>2634</v>
      </c>
      <c r="D443" t="s">
        <v>2392</v>
      </c>
      <c r="AG443" s="43">
        <v>85</v>
      </c>
      <c r="AH443" s="43" t="s">
        <v>91</v>
      </c>
      <c r="AI443" s="43" t="s">
        <v>96</v>
      </c>
      <c r="AJ443" s="43" t="s">
        <v>100</v>
      </c>
      <c r="AK443" s="17">
        <v>135000</v>
      </c>
      <c r="AL443" s="19">
        <v>43372</v>
      </c>
      <c r="AM443" s="19">
        <v>43404</v>
      </c>
      <c r="AN443" t="s">
        <v>237</v>
      </c>
      <c r="AO443" t="s">
        <v>2551</v>
      </c>
      <c r="AP443" t="s">
        <v>96</v>
      </c>
      <c r="AR443" t="b">
        <f t="shared" si="40"/>
        <v>1</v>
      </c>
      <c r="AS443" t="b">
        <f t="shared" si="41"/>
        <v>1</v>
      </c>
    </row>
    <row r="444" spans="2:45" x14ac:dyDescent="0.3">
      <c r="B444" s="7">
        <v>156</v>
      </c>
      <c r="C444" t="s">
        <v>2634</v>
      </c>
      <c r="D444" t="s">
        <v>2392</v>
      </c>
      <c r="AG444" s="43">
        <v>252</v>
      </c>
      <c r="AH444" s="43" t="s">
        <v>22</v>
      </c>
      <c r="AI444" s="43" t="s">
        <v>40</v>
      </c>
      <c r="AJ444" s="43" t="s">
        <v>2752</v>
      </c>
      <c r="AK444" s="17">
        <v>18750</v>
      </c>
      <c r="AL444" s="19">
        <v>43409</v>
      </c>
      <c r="AM444" s="19">
        <v>43409</v>
      </c>
      <c r="AN444" t="s">
        <v>2466</v>
      </c>
      <c r="AO444" t="s">
        <v>300</v>
      </c>
      <c r="AR444" t="b">
        <f t="shared" si="40"/>
        <v>1</v>
      </c>
      <c r="AS444" t="b">
        <f t="shared" si="41"/>
        <v>1</v>
      </c>
    </row>
    <row r="445" spans="2:45" x14ac:dyDescent="0.3">
      <c r="B445" s="7">
        <v>156</v>
      </c>
      <c r="C445" t="s">
        <v>2634</v>
      </c>
      <c r="D445" t="s">
        <v>2392</v>
      </c>
      <c r="AG445" s="43">
        <v>252</v>
      </c>
      <c r="AH445" s="43" t="s">
        <v>22</v>
      </c>
      <c r="AI445" s="43" t="s">
        <v>40</v>
      </c>
      <c r="AJ445" s="43" t="s">
        <v>2752</v>
      </c>
      <c r="AK445" s="17">
        <v>4375</v>
      </c>
      <c r="AL445" s="19">
        <v>43409</v>
      </c>
      <c r="AM445" s="19">
        <v>43409</v>
      </c>
      <c r="AN445" t="s">
        <v>2467</v>
      </c>
      <c r="AO445" t="s">
        <v>300</v>
      </c>
      <c r="AR445" t="b">
        <f t="shared" si="40"/>
        <v>1</v>
      </c>
      <c r="AS445" t="b">
        <f t="shared" si="41"/>
        <v>1</v>
      </c>
    </row>
    <row r="446" spans="2:45" x14ac:dyDescent="0.3">
      <c r="B446" s="7">
        <v>156</v>
      </c>
      <c r="C446" t="s">
        <v>2634</v>
      </c>
      <c r="D446" t="s">
        <v>2392</v>
      </c>
      <c r="AG446" s="43">
        <v>252</v>
      </c>
      <c r="AH446" s="43" t="s">
        <v>22</v>
      </c>
      <c r="AI446" s="43" t="s">
        <v>40</v>
      </c>
      <c r="AJ446" s="43" t="s">
        <v>2752</v>
      </c>
      <c r="AK446" s="17">
        <v>18750</v>
      </c>
      <c r="AL446" s="19">
        <v>43409</v>
      </c>
      <c r="AM446" s="19">
        <v>43409</v>
      </c>
      <c r="AN446" t="s">
        <v>2468</v>
      </c>
      <c r="AO446" t="s">
        <v>300</v>
      </c>
      <c r="AR446" t="b">
        <f t="shared" si="40"/>
        <v>1</v>
      </c>
      <c r="AS446" t="b">
        <f t="shared" si="41"/>
        <v>1</v>
      </c>
    </row>
    <row r="447" spans="2:45" x14ac:dyDescent="0.3">
      <c r="B447" s="7">
        <v>156</v>
      </c>
      <c r="C447" t="s">
        <v>2634</v>
      </c>
      <c r="D447" t="s">
        <v>2392</v>
      </c>
      <c r="AG447" s="43">
        <v>129</v>
      </c>
      <c r="AH447" t="s">
        <v>3399</v>
      </c>
      <c r="AI447" t="s">
        <v>3400</v>
      </c>
      <c r="AK447" s="17">
        <v>9500</v>
      </c>
      <c r="AN447" t="s">
        <v>2469</v>
      </c>
      <c r="AO447" t="s">
        <v>300</v>
      </c>
      <c r="AP447" t="s">
        <v>2704</v>
      </c>
      <c r="AR447" t="b">
        <f t="shared" si="40"/>
        <v>1</v>
      </c>
      <c r="AS447" t="b">
        <f t="shared" si="41"/>
        <v>1</v>
      </c>
    </row>
    <row r="448" spans="2:45" x14ac:dyDescent="0.3">
      <c r="B448" s="7">
        <v>156</v>
      </c>
      <c r="C448" t="s">
        <v>2634</v>
      </c>
      <c r="D448" t="s">
        <v>2392</v>
      </c>
      <c r="AG448" s="43">
        <v>129</v>
      </c>
      <c r="AH448" t="s">
        <v>3399</v>
      </c>
      <c r="AI448" t="s">
        <v>3400</v>
      </c>
      <c r="AK448" s="17">
        <v>19000</v>
      </c>
      <c r="AN448" t="s">
        <v>2470</v>
      </c>
      <c r="AO448" t="s">
        <v>300</v>
      </c>
      <c r="AR448" t="b">
        <f t="shared" si="40"/>
        <v>1</v>
      </c>
      <c r="AS448" t="b">
        <f t="shared" si="41"/>
        <v>1</v>
      </c>
    </row>
    <row r="449" spans="2:45" x14ac:dyDescent="0.3">
      <c r="B449" s="7">
        <v>157</v>
      </c>
      <c r="C449" t="s">
        <v>226</v>
      </c>
      <c r="D449" t="s">
        <v>2393</v>
      </c>
      <c r="E449" s="55" t="s">
        <v>2599</v>
      </c>
      <c r="M449" s="16">
        <v>0.12</v>
      </c>
      <c r="N449" t="s">
        <v>229</v>
      </c>
      <c r="O449" t="s">
        <v>230</v>
      </c>
      <c r="P449" s="17">
        <v>20000</v>
      </c>
      <c r="AC449" t="s">
        <v>231</v>
      </c>
      <c r="AD449" t="s">
        <v>232</v>
      </c>
      <c r="AF449" s="18">
        <v>0.16353739130434783</v>
      </c>
      <c r="AG449" s="43">
        <v>255</v>
      </c>
      <c r="AH449" t="s">
        <v>3401</v>
      </c>
      <c r="AI449" t="s">
        <v>3401</v>
      </c>
      <c r="AK449" s="17">
        <v>2492</v>
      </c>
      <c r="AL449" s="19">
        <v>43374</v>
      </c>
      <c r="AM449" s="19">
        <v>43374</v>
      </c>
      <c r="AN449" t="s">
        <v>2471</v>
      </c>
      <c r="AO449" t="s">
        <v>247</v>
      </c>
      <c r="AP449" t="s">
        <v>131</v>
      </c>
      <c r="AQ449" s="17">
        <f>SUMIF(D:D,D449,P:P)-SUMIF(D:D,D449,AK:AK)</f>
        <v>15566.25</v>
      </c>
      <c r="AR449" t="b">
        <f t="shared" si="40"/>
        <v>0</v>
      </c>
      <c r="AS449" t="b">
        <f t="shared" si="41"/>
        <v>0</v>
      </c>
    </row>
    <row r="450" spans="2:45" x14ac:dyDescent="0.3">
      <c r="B450" s="7">
        <v>157</v>
      </c>
      <c r="C450" t="s">
        <v>226</v>
      </c>
      <c r="D450" t="s">
        <v>2393</v>
      </c>
      <c r="AG450" s="43">
        <v>134</v>
      </c>
      <c r="AH450" s="43" t="s">
        <v>112</v>
      </c>
      <c r="AI450" s="43" t="s">
        <v>145</v>
      </c>
      <c r="AJ450" s="43"/>
      <c r="AK450" s="17">
        <v>1941.75</v>
      </c>
      <c r="AN450" t="s">
        <v>2472</v>
      </c>
      <c r="AO450" t="s">
        <v>247</v>
      </c>
      <c r="AP450" t="s">
        <v>2705</v>
      </c>
      <c r="AR450" t="b">
        <f t="shared" si="40"/>
        <v>1</v>
      </c>
      <c r="AS450" t="b">
        <f t="shared" si="41"/>
        <v>1</v>
      </c>
    </row>
    <row r="451" spans="2:45" x14ac:dyDescent="0.3">
      <c r="B451" s="7">
        <v>158</v>
      </c>
      <c r="C451" t="s">
        <v>860</v>
      </c>
      <c r="D451" t="s">
        <v>2394</v>
      </c>
      <c r="E451" s="55" t="s">
        <v>2600</v>
      </c>
      <c r="M451" s="16">
        <v>0.23</v>
      </c>
      <c r="N451" t="s">
        <v>230</v>
      </c>
      <c r="O451" t="s">
        <v>230</v>
      </c>
      <c r="P451" s="17">
        <v>6500</v>
      </c>
      <c r="AC451" t="s">
        <v>231</v>
      </c>
      <c r="AD451" t="s">
        <v>329</v>
      </c>
      <c r="AF451" s="18">
        <v>0.26850000000000002</v>
      </c>
      <c r="AG451" s="43">
        <v>251</v>
      </c>
      <c r="AH451" s="43" t="s">
        <v>22</v>
      </c>
      <c r="AI451" s="43" t="s">
        <v>40</v>
      </c>
      <c r="AJ451" s="43" t="s">
        <v>2744</v>
      </c>
      <c r="AK451" s="17">
        <v>5750</v>
      </c>
      <c r="AL451" s="19">
        <v>43363</v>
      </c>
      <c r="AM451" s="19">
        <v>43373</v>
      </c>
      <c r="AN451" t="s">
        <v>456</v>
      </c>
      <c r="AO451" t="s">
        <v>300</v>
      </c>
      <c r="AP451" t="s">
        <v>2706</v>
      </c>
      <c r="AQ451" s="17">
        <f t="shared" ref="AQ451:AQ452" si="45">SUMIF(D:D,D451,P:P)-SUMIF(D:D,D451,AK:AK)</f>
        <v>750</v>
      </c>
      <c r="AR451" t="b">
        <f t="shared" si="40"/>
        <v>0</v>
      </c>
      <c r="AS451" t="b">
        <f t="shared" si="41"/>
        <v>0</v>
      </c>
    </row>
    <row r="452" spans="2:45" x14ac:dyDescent="0.3">
      <c r="B452" s="7">
        <v>160</v>
      </c>
      <c r="C452" t="s">
        <v>2347</v>
      </c>
      <c r="D452" t="s">
        <v>2395</v>
      </c>
      <c r="E452" s="55" t="s">
        <v>2601</v>
      </c>
      <c r="M452" s="16">
        <v>0.25</v>
      </c>
      <c r="N452" t="s">
        <v>230</v>
      </c>
      <c r="O452" t="s">
        <v>230</v>
      </c>
      <c r="P452" s="17">
        <v>80000</v>
      </c>
      <c r="AC452" t="s">
        <v>231</v>
      </c>
      <c r="AD452" t="s">
        <v>306</v>
      </c>
      <c r="AF452" s="18">
        <v>0.32009528301886797</v>
      </c>
      <c r="AG452" s="43">
        <v>85</v>
      </c>
      <c r="AH452" s="43" t="s">
        <v>91</v>
      </c>
      <c r="AI452" s="43" t="s">
        <v>96</v>
      </c>
      <c r="AJ452" s="43" t="s">
        <v>100</v>
      </c>
      <c r="AK452" s="17">
        <v>1100</v>
      </c>
      <c r="AL452" s="19">
        <v>43374</v>
      </c>
      <c r="AM452" s="19">
        <v>43405</v>
      </c>
      <c r="AN452" t="s">
        <v>2473</v>
      </c>
      <c r="AO452" t="s">
        <v>247</v>
      </c>
      <c r="AP452" t="s">
        <v>2707</v>
      </c>
      <c r="AQ452" s="17">
        <f t="shared" si="45"/>
        <v>3900</v>
      </c>
      <c r="AR452" t="b">
        <f t="shared" si="40"/>
        <v>0</v>
      </c>
      <c r="AS452" t="b">
        <f t="shared" si="41"/>
        <v>0</v>
      </c>
    </row>
    <row r="453" spans="2:45" x14ac:dyDescent="0.3">
      <c r="B453" s="7">
        <v>160</v>
      </c>
      <c r="C453" t="s">
        <v>2347</v>
      </c>
      <c r="D453" t="s">
        <v>2395</v>
      </c>
      <c r="AG453" s="43">
        <v>85</v>
      </c>
      <c r="AH453" s="43" t="s">
        <v>91</v>
      </c>
      <c r="AI453" s="43" t="s">
        <v>96</v>
      </c>
      <c r="AJ453" s="43" t="s">
        <v>100</v>
      </c>
      <c r="AK453" s="17">
        <v>3000</v>
      </c>
      <c r="AN453" t="s">
        <v>2474</v>
      </c>
      <c r="AO453" t="s">
        <v>247</v>
      </c>
      <c r="AR453" t="b">
        <f t="shared" si="40"/>
        <v>1</v>
      </c>
      <c r="AS453" t="b">
        <f t="shared" si="41"/>
        <v>1</v>
      </c>
    </row>
    <row r="454" spans="2:45" x14ac:dyDescent="0.3">
      <c r="B454" s="7">
        <v>160</v>
      </c>
      <c r="C454" t="s">
        <v>2347</v>
      </c>
      <c r="D454" t="s">
        <v>2395</v>
      </c>
      <c r="AG454" s="43">
        <v>85</v>
      </c>
      <c r="AH454" s="43" t="s">
        <v>91</v>
      </c>
      <c r="AI454" s="43" t="s">
        <v>96</v>
      </c>
      <c r="AJ454" s="43" t="s">
        <v>100</v>
      </c>
      <c r="AK454" s="17">
        <v>72000</v>
      </c>
      <c r="AL454" s="19">
        <v>43400</v>
      </c>
      <c r="AM454" s="19">
        <v>43407</v>
      </c>
      <c r="AN454" t="s">
        <v>237</v>
      </c>
      <c r="AO454" t="s">
        <v>2552</v>
      </c>
      <c r="AP454" t="s">
        <v>2708</v>
      </c>
      <c r="AR454" t="b">
        <f t="shared" ref="AR454:AR517" si="46">B454=B453</f>
        <v>1</v>
      </c>
      <c r="AS454" t="b">
        <f t="shared" ref="AS454:AS517" si="47">D454=D453</f>
        <v>1</v>
      </c>
    </row>
    <row r="455" spans="2:45" x14ac:dyDescent="0.3">
      <c r="B455" s="7">
        <v>161</v>
      </c>
      <c r="C455" t="s">
        <v>820</v>
      </c>
      <c r="D455" t="s">
        <v>2396</v>
      </c>
      <c r="E455" s="55" t="s">
        <v>2602</v>
      </c>
      <c r="M455" s="16">
        <v>0</v>
      </c>
      <c r="N455" t="s">
        <v>229</v>
      </c>
      <c r="O455" t="s">
        <v>230</v>
      </c>
      <c r="P455" s="17">
        <v>1000000</v>
      </c>
      <c r="AC455" t="s">
        <v>231</v>
      </c>
      <c r="AD455" t="s">
        <v>306</v>
      </c>
      <c r="AF455" s="18">
        <v>0.3723333333333334</v>
      </c>
      <c r="AG455" s="43">
        <v>129</v>
      </c>
      <c r="AH455" s="43" t="s">
        <v>139</v>
      </c>
      <c r="AI455" s="43" t="s">
        <v>141</v>
      </c>
      <c r="AJ455" s="43"/>
      <c r="AK455" s="17">
        <v>1000000</v>
      </c>
      <c r="AL455" s="19">
        <v>43360</v>
      </c>
      <c r="AM455" s="19">
        <v>43360</v>
      </c>
      <c r="AN455" t="s">
        <v>432</v>
      </c>
      <c r="AO455" t="s">
        <v>257</v>
      </c>
      <c r="AQ455" s="17">
        <f t="shared" ref="AQ455:AQ456" si="48">SUMIF(D:D,D455,P:P)-SUMIF(D:D,D455,AK:AK)</f>
        <v>0</v>
      </c>
      <c r="AR455" t="b">
        <f t="shared" si="46"/>
        <v>0</v>
      </c>
      <c r="AS455" t="b">
        <f t="shared" si="47"/>
        <v>0</v>
      </c>
    </row>
    <row r="456" spans="2:45" x14ac:dyDescent="0.3">
      <c r="B456" s="7">
        <v>162</v>
      </c>
      <c r="C456" t="s">
        <v>860</v>
      </c>
      <c r="D456" t="s">
        <v>2397</v>
      </c>
      <c r="E456" s="55" t="s">
        <v>2603</v>
      </c>
      <c r="M456" s="16">
        <v>0.23</v>
      </c>
      <c r="N456" t="s">
        <v>230</v>
      </c>
      <c r="O456" t="s">
        <v>230</v>
      </c>
      <c r="P456" s="17">
        <v>290000</v>
      </c>
      <c r="AC456" t="s">
        <v>231</v>
      </c>
      <c r="AD456" t="s">
        <v>329</v>
      </c>
      <c r="AF456" s="18">
        <v>0.37379426415094341</v>
      </c>
      <c r="AG456" s="43">
        <v>67</v>
      </c>
      <c r="AH456" s="43" t="s">
        <v>75</v>
      </c>
      <c r="AI456" s="43" t="s">
        <v>79</v>
      </c>
      <c r="AJ456" s="43" t="s">
        <v>100</v>
      </c>
      <c r="AK456" s="17">
        <v>65000</v>
      </c>
      <c r="AL456" s="19">
        <v>43388</v>
      </c>
      <c r="AM456" s="19">
        <v>43404</v>
      </c>
      <c r="AN456" t="s">
        <v>2475</v>
      </c>
      <c r="AO456" t="s">
        <v>2553</v>
      </c>
      <c r="AP456" t="s">
        <v>2709</v>
      </c>
      <c r="AQ456" s="17">
        <f t="shared" si="48"/>
        <v>86010</v>
      </c>
      <c r="AR456" t="b">
        <f t="shared" si="46"/>
        <v>0</v>
      </c>
      <c r="AS456" t="b">
        <f t="shared" si="47"/>
        <v>0</v>
      </c>
    </row>
    <row r="457" spans="2:45" x14ac:dyDescent="0.3">
      <c r="B457" s="7">
        <v>162</v>
      </c>
      <c r="C457" t="s">
        <v>860</v>
      </c>
      <c r="D457" t="s">
        <v>2397</v>
      </c>
      <c r="AG457" s="43">
        <v>129</v>
      </c>
      <c r="AH457" s="43" t="s">
        <v>139</v>
      </c>
      <c r="AI457" s="43" t="s">
        <v>141</v>
      </c>
      <c r="AJ457" s="43"/>
      <c r="AK457" s="17">
        <v>138990</v>
      </c>
      <c r="AL457" s="19">
        <v>43400</v>
      </c>
      <c r="AM457" s="19">
        <v>43401</v>
      </c>
      <c r="AN457" t="s">
        <v>2476</v>
      </c>
      <c r="AO457" t="s">
        <v>2554</v>
      </c>
      <c r="AP457" t="s">
        <v>2710</v>
      </c>
      <c r="AR457" t="b">
        <f t="shared" si="46"/>
        <v>1</v>
      </c>
      <c r="AS457" t="b">
        <f t="shared" si="47"/>
        <v>1</v>
      </c>
    </row>
    <row r="458" spans="2:45" x14ac:dyDescent="0.3">
      <c r="B458" s="7">
        <v>163</v>
      </c>
      <c r="C458" t="s">
        <v>226</v>
      </c>
      <c r="D458" t="s">
        <v>2398</v>
      </c>
      <c r="E458" s="55" t="s">
        <v>2604</v>
      </c>
      <c r="M458" s="16">
        <v>0.16</v>
      </c>
      <c r="N458" t="s">
        <v>229</v>
      </c>
      <c r="O458" t="s">
        <v>230</v>
      </c>
      <c r="P458" s="17">
        <v>300000</v>
      </c>
      <c r="AC458" t="s">
        <v>231</v>
      </c>
      <c r="AD458" t="s">
        <v>232</v>
      </c>
      <c r="AF458" s="18">
        <v>0.33409333333333335</v>
      </c>
      <c r="AG458" s="43">
        <v>67</v>
      </c>
      <c r="AH458" s="43" t="s">
        <v>75</v>
      </c>
      <c r="AI458" s="43" t="s">
        <v>79</v>
      </c>
      <c r="AJ458" s="43" t="s">
        <v>100</v>
      </c>
      <c r="AK458" s="17">
        <v>82000</v>
      </c>
      <c r="AL458" s="19">
        <v>43400</v>
      </c>
      <c r="AM458" s="19">
        <v>43400</v>
      </c>
      <c r="AN458" t="s">
        <v>2477</v>
      </c>
      <c r="AO458" t="s">
        <v>2555</v>
      </c>
      <c r="AP458" t="s">
        <v>2656</v>
      </c>
      <c r="AQ458" s="17">
        <f>SUMIF(D:D,D458,P:P)-SUMIF(D:D,D458,AK:AK)</f>
        <v>121760</v>
      </c>
      <c r="AR458" t="b">
        <f t="shared" si="46"/>
        <v>0</v>
      </c>
      <c r="AS458" t="b">
        <f t="shared" si="47"/>
        <v>0</v>
      </c>
    </row>
    <row r="459" spans="2:45" x14ac:dyDescent="0.3">
      <c r="B459" s="7">
        <v>163</v>
      </c>
      <c r="C459" t="s">
        <v>226</v>
      </c>
      <c r="D459" t="s">
        <v>2398</v>
      </c>
      <c r="AG459" s="43">
        <v>67</v>
      </c>
      <c r="AH459" s="43" t="s">
        <v>75</v>
      </c>
      <c r="AI459" s="43" t="s">
        <v>79</v>
      </c>
      <c r="AJ459" s="43" t="s">
        <v>100</v>
      </c>
      <c r="AK459" s="17">
        <v>96240</v>
      </c>
      <c r="AL459" s="19">
        <v>43380</v>
      </c>
      <c r="AM459" s="19">
        <v>43414</v>
      </c>
      <c r="AN459" t="s">
        <v>1912</v>
      </c>
      <c r="AO459" t="s">
        <v>257</v>
      </c>
      <c r="AP459" t="s">
        <v>2687</v>
      </c>
      <c r="AR459" t="b">
        <f t="shared" si="46"/>
        <v>1</v>
      </c>
      <c r="AS459" t="b">
        <f t="shared" si="47"/>
        <v>1</v>
      </c>
    </row>
    <row r="460" spans="2:45" x14ac:dyDescent="0.3">
      <c r="B460" s="7">
        <v>164</v>
      </c>
      <c r="C460" t="s">
        <v>311</v>
      </c>
      <c r="D460" t="s">
        <v>2399</v>
      </c>
      <c r="E460" s="55" t="s">
        <v>2605</v>
      </c>
      <c r="M460" s="16">
        <v>0.19</v>
      </c>
      <c r="N460" t="s">
        <v>230</v>
      </c>
      <c r="O460" t="s">
        <v>230</v>
      </c>
      <c r="P460" s="17">
        <v>19900</v>
      </c>
      <c r="AC460" t="s">
        <v>231</v>
      </c>
      <c r="AD460" t="s">
        <v>306</v>
      </c>
      <c r="AF460" s="18">
        <v>0.23026011159999998</v>
      </c>
      <c r="AG460" s="43">
        <v>86</v>
      </c>
      <c r="AH460" s="43" t="s">
        <v>91</v>
      </c>
      <c r="AI460" s="43" t="s">
        <v>96</v>
      </c>
      <c r="AJ460" s="43" t="s">
        <v>741</v>
      </c>
      <c r="AK460" s="17">
        <v>8864</v>
      </c>
      <c r="AL460" s="19">
        <v>43374</v>
      </c>
      <c r="AM460" s="19">
        <v>43435</v>
      </c>
      <c r="AN460" t="s">
        <v>2478</v>
      </c>
      <c r="AO460" t="s">
        <v>247</v>
      </c>
      <c r="AQ460" s="17">
        <f t="shared" ref="AQ460:AQ461" si="49">SUMIF(D:D,D460,P:P)-SUMIF(D:D,D460,AK:AK)</f>
        <v>11036</v>
      </c>
      <c r="AR460" t="b">
        <f t="shared" si="46"/>
        <v>0</v>
      </c>
      <c r="AS460" t="b">
        <f t="shared" si="47"/>
        <v>0</v>
      </c>
    </row>
    <row r="461" spans="2:45" x14ac:dyDescent="0.3">
      <c r="B461" s="7">
        <v>165</v>
      </c>
      <c r="C461" t="s">
        <v>809</v>
      </c>
      <c r="D461" t="s">
        <v>2400</v>
      </c>
      <c r="E461" s="55" t="s">
        <v>2606</v>
      </c>
      <c r="M461" s="16">
        <v>0.26</v>
      </c>
      <c r="N461" t="s">
        <v>230</v>
      </c>
      <c r="O461" t="s">
        <v>230</v>
      </c>
      <c r="P461" s="17">
        <v>106000</v>
      </c>
      <c r="AC461" t="s">
        <v>231</v>
      </c>
      <c r="AD461" t="s">
        <v>329</v>
      </c>
      <c r="AF461" s="18">
        <v>0.36670000000000003</v>
      </c>
      <c r="AG461" s="43">
        <v>85</v>
      </c>
      <c r="AH461" s="43" t="s">
        <v>91</v>
      </c>
      <c r="AI461" s="43" t="s">
        <v>96</v>
      </c>
      <c r="AJ461" s="43" t="s">
        <v>100</v>
      </c>
      <c r="AK461" s="17">
        <v>34185</v>
      </c>
      <c r="AL461" s="19">
        <v>43400</v>
      </c>
      <c r="AM461" s="19">
        <v>43401</v>
      </c>
      <c r="AN461" t="s">
        <v>2479</v>
      </c>
      <c r="AO461" t="s">
        <v>257</v>
      </c>
      <c r="AP461" t="s">
        <v>2711</v>
      </c>
      <c r="AQ461" s="17">
        <f t="shared" si="49"/>
        <v>-8185</v>
      </c>
      <c r="AR461" t="b">
        <f t="shared" si="46"/>
        <v>0</v>
      </c>
      <c r="AS461" t="b">
        <f t="shared" si="47"/>
        <v>0</v>
      </c>
    </row>
    <row r="462" spans="2:45" x14ac:dyDescent="0.3">
      <c r="B462" s="7">
        <v>165</v>
      </c>
      <c r="C462" t="s">
        <v>809</v>
      </c>
      <c r="D462" t="s">
        <v>2400</v>
      </c>
      <c r="AG462" s="43">
        <v>85</v>
      </c>
      <c r="AH462" s="43" t="s">
        <v>91</v>
      </c>
      <c r="AI462" s="43" t="s">
        <v>96</v>
      </c>
      <c r="AJ462" s="43" t="s">
        <v>100</v>
      </c>
      <c r="AK462" s="17">
        <v>80000</v>
      </c>
      <c r="AL462" s="19">
        <v>43399</v>
      </c>
      <c r="AM462" s="19">
        <v>43401</v>
      </c>
      <c r="AN462" t="s">
        <v>2758</v>
      </c>
      <c r="AO462" t="s">
        <v>257</v>
      </c>
      <c r="AP462" t="s">
        <v>2711</v>
      </c>
      <c r="AR462" t="b">
        <f t="shared" si="46"/>
        <v>1</v>
      </c>
      <c r="AS462" t="b">
        <f t="shared" si="47"/>
        <v>1</v>
      </c>
    </row>
    <row r="463" spans="2:45" x14ac:dyDescent="0.3">
      <c r="B463" s="7">
        <v>167</v>
      </c>
      <c r="C463" t="s">
        <v>773</v>
      </c>
      <c r="D463" t="s">
        <v>2401</v>
      </c>
      <c r="E463" s="55" t="s">
        <v>2607</v>
      </c>
      <c r="M463" s="16">
        <v>0.18</v>
      </c>
      <c r="N463" t="s">
        <v>230</v>
      </c>
      <c r="O463" t="s">
        <v>230</v>
      </c>
      <c r="P463" s="17">
        <v>45000</v>
      </c>
      <c r="AC463" t="s">
        <v>231</v>
      </c>
      <c r="AD463" t="s">
        <v>306</v>
      </c>
      <c r="AF463" s="18">
        <v>0.23123161165048534</v>
      </c>
      <c r="AG463" s="43">
        <v>85</v>
      </c>
      <c r="AH463" s="43" t="s">
        <v>91</v>
      </c>
      <c r="AI463" s="43" t="s">
        <v>96</v>
      </c>
      <c r="AJ463" s="43" t="s">
        <v>100</v>
      </c>
      <c r="AK463" s="17">
        <v>29767</v>
      </c>
      <c r="AL463" s="19">
        <v>43405</v>
      </c>
      <c r="AM463" s="19">
        <v>43423</v>
      </c>
      <c r="AN463" t="s">
        <v>2480</v>
      </c>
      <c r="AO463" t="s">
        <v>2556</v>
      </c>
      <c r="AP463" t="s">
        <v>2712</v>
      </c>
      <c r="AQ463" s="17">
        <f t="shared" ref="AQ463:AQ465" si="50">SUMIF(D:D,D463,P:P)-SUMIF(D:D,D463,AK:AK)</f>
        <v>15233</v>
      </c>
      <c r="AR463" t="b">
        <f t="shared" si="46"/>
        <v>0</v>
      </c>
      <c r="AS463" t="b">
        <f t="shared" si="47"/>
        <v>0</v>
      </c>
    </row>
    <row r="464" spans="2:45" x14ac:dyDescent="0.3">
      <c r="B464" s="7">
        <v>168</v>
      </c>
      <c r="C464" t="s">
        <v>226</v>
      </c>
      <c r="D464" t="s">
        <v>2402</v>
      </c>
      <c r="E464" s="55" t="s">
        <v>2608</v>
      </c>
      <c r="M464" s="16">
        <v>0.27</v>
      </c>
      <c r="N464" t="s">
        <v>229</v>
      </c>
      <c r="O464" t="s">
        <v>230</v>
      </c>
      <c r="P464" s="17">
        <v>5000</v>
      </c>
      <c r="AC464" t="s">
        <v>231</v>
      </c>
      <c r="AD464" t="s">
        <v>232</v>
      </c>
      <c r="AF464" s="18">
        <v>0.30150203661327235</v>
      </c>
      <c r="AG464" s="43">
        <v>92</v>
      </c>
      <c r="AH464" s="43" t="s">
        <v>91</v>
      </c>
      <c r="AI464" s="43" t="s">
        <v>248</v>
      </c>
      <c r="AJ464" s="43" t="s">
        <v>100</v>
      </c>
      <c r="AK464" s="17">
        <v>4060</v>
      </c>
      <c r="AL464" s="19">
        <v>43380</v>
      </c>
      <c r="AM464" s="19">
        <v>43414</v>
      </c>
      <c r="AN464" t="s">
        <v>284</v>
      </c>
      <c r="AO464" t="s">
        <v>247</v>
      </c>
      <c r="AP464" t="s">
        <v>248</v>
      </c>
      <c r="AQ464" s="17">
        <f t="shared" si="50"/>
        <v>940</v>
      </c>
      <c r="AR464" t="b">
        <f t="shared" si="46"/>
        <v>0</v>
      </c>
      <c r="AS464" t="b">
        <f t="shared" si="47"/>
        <v>0</v>
      </c>
    </row>
    <row r="465" spans="2:45" x14ac:dyDescent="0.3">
      <c r="B465" s="7">
        <v>169</v>
      </c>
      <c r="C465" t="s">
        <v>226</v>
      </c>
      <c r="D465" t="s">
        <v>2403</v>
      </c>
      <c r="E465" s="55" t="s">
        <v>2609</v>
      </c>
      <c r="M465" s="16">
        <v>0.27</v>
      </c>
      <c r="N465" t="s">
        <v>229</v>
      </c>
      <c r="O465" t="s">
        <v>230</v>
      </c>
      <c r="P465" s="17">
        <v>73000</v>
      </c>
      <c r="AC465" t="s">
        <v>231</v>
      </c>
      <c r="AD465" t="s">
        <v>232</v>
      </c>
      <c r="AF465" s="18">
        <v>0.30515914246196396</v>
      </c>
      <c r="AG465" s="43">
        <v>67</v>
      </c>
      <c r="AH465" s="43" t="s">
        <v>75</v>
      </c>
      <c r="AI465" s="43" t="s">
        <v>79</v>
      </c>
      <c r="AJ465" s="43" t="s">
        <v>100</v>
      </c>
      <c r="AK465" s="17">
        <v>69960</v>
      </c>
      <c r="AL465" s="19">
        <v>43409</v>
      </c>
      <c r="AM465" s="19">
        <v>43416</v>
      </c>
      <c r="AN465" t="s">
        <v>2481</v>
      </c>
      <c r="AO465" t="s">
        <v>2557</v>
      </c>
      <c r="AQ465" s="17">
        <f t="shared" si="50"/>
        <v>-670</v>
      </c>
      <c r="AR465" t="b">
        <f t="shared" si="46"/>
        <v>0</v>
      </c>
      <c r="AS465" t="b">
        <f t="shared" si="47"/>
        <v>0</v>
      </c>
    </row>
    <row r="466" spans="2:45" x14ac:dyDescent="0.3">
      <c r="B466" s="7">
        <v>169</v>
      </c>
      <c r="C466" t="s">
        <v>226</v>
      </c>
      <c r="D466" t="s">
        <v>2403</v>
      </c>
      <c r="AG466" s="43">
        <v>67</v>
      </c>
      <c r="AH466" s="43" t="s">
        <v>75</v>
      </c>
      <c r="AI466" s="43" t="s">
        <v>79</v>
      </c>
      <c r="AJ466" s="43" t="s">
        <v>100</v>
      </c>
      <c r="AK466" s="17">
        <v>3710</v>
      </c>
      <c r="AL466" s="19">
        <v>43380</v>
      </c>
      <c r="AM466" s="19">
        <v>43414</v>
      </c>
      <c r="AN466" t="s">
        <v>1912</v>
      </c>
      <c r="AO466" t="s">
        <v>257</v>
      </c>
      <c r="AP466" t="s">
        <v>2687</v>
      </c>
      <c r="AR466" t="b">
        <f t="shared" si="46"/>
        <v>1</v>
      </c>
      <c r="AS466" t="b">
        <f t="shared" si="47"/>
        <v>1</v>
      </c>
    </row>
    <row r="467" spans="2:45" x14ac:dyDescent="0.3">
      <c r="B467" s="7">
        <v>170</v>
      </c>
      <c r="C467" t="s">
        <v>809</v>
      </c>
      <c r="D467" t="s">
        <v>2404</v>
      </c>
      <c r="E467" s="55" t="s">
        <v>2610</v>
      </c>
      <c r="M467" s="16">
        <v>0.21</v>
      </c>
      <c r="N467" t="s">
        <v>229</v>
      </c>
      <c r="O467" t="s">
        <v>230</v>
      </c>
      <c r="P467" s="17">
        <v>575000</v>
      </c>
      <c r="AC467" t="s">
        <v>231</v>
      </c>
      <c r="AD467" t="s">
        <v>329</v>
      </c>
      <c r="AF467" s="18">
        <v>0.40498313841936967</v>
      </c>
      <c r="AG467" s="43">
        <v>4</v>
      </c>
      <c r="AH467" s="43" t="s">
        <v>4</v>
      </c>
      <c r="AI467" s="43" t="s">
        <v>5</v>
      </c>
      <c r="AJ467" s="43" t="s">
        <v>6</v>
      </c>
      <c r="AK467" s="17">
        <v>221000</v>
      </c>
      <c r="AL467" s="19">
        <v>43405</v>
      </c>
      <c r="AM467" s="19">
        <v>43434</v>
      </c>
      <c r="AN467" t="s">
        <v>720</v>
      </c>
      <c r="AO467" t="s">
        <v>2558</v>
      </c>
      <c r="AP467" t="s">
        <v>2713</v>
      </c>
      <c r="AQ467" s="17">
        <f>SUMIF(D:D,D467,P:P)-SUMIF(D:D,D467,AK:AK)</f>
        <v>1300</v>
      </c>
      <c r="AR467" t="b">
        <f t="shared" si="46"/>
        <v>0</v>
      </c>
      <c r="AS467" t="b">
        <f t="shared" si="47"/>
        <v>0</v>
      </c>
    </row>
    <row r="468" spans="2:45" x14ac:dyDescent="0.3">
      <c r="B468" s="7">
        <v>170</v>
      </c>
      <c r="C468" t="s">
        <v>809</v>
      </c>
      <c r="D468" t="s">
        <v>2404</v>
      </c>
      <c r="AG468" s="43">
        <v>5</v>
      </c>
      <c r="AH468" s="43" t="s">
        <v>4</v>
      </c>
      <c r="AI468" s="43" t="s">
        <v>5</v>
      </c>
      <c r="AJ468" s="43" t="s">
        <v>9</v>
      </c>
      <c r="AK468" s="17">
        <v>20900</v>
      </c>
      <c r="AL468" s="19">
        <v>43421</v>
      </c>
      <c r="AM468" s="19">
        <v>43434</v>
      </c>
      <c r="AN468" t="s">
        <v>2482</v>
      </c>
      <c r="AO468" t="s">
        <v>2559</v>
      </c>
      <c r="AP468" t="s">
        <v>2753</v>
      </c>
      <c r="AR468" t="b">
        <f t="shared" si="46"/>
        <v>1</v>
      </c>
      <c r="AS468" t="b">
        <f t="shared" si="47"/>
        <v>1</v>
      </c>
    </row>
    <row r="469" spans="2:45" x14ac:dyDescent="0.3">
      <c r="B469" s="7">
        <v>170</v>
      </c>
      <c r="C469" t="s">
        <v>809</v>
      </c>
      <c r="D469" t="s">
        <v>2404</v>
      </c>
      <c r="AG469" s="43">
        <v>85</v>
      </c>
      <c r="AH469" s="43" t="s">
        <v>91</v>
      </c>
      <c r="AI469" s="43" t="s">
        <v>96</v>
      </c>
      <c r="AJ469" s="43" t="s">
        <v>100</v>
      </c>
      <c r="AK469" s="17">
        <v>300000</v>
      </c>
      <c r="AL469" s="19">
        <v>43427</v>
      </c>
      <c r="AM469" s="19">
        <v>43448</v>
      </c>
      <c r="AN469" t="s">
        <v>2483</v>
      </c>
      <c r="AO469" t="s">
        <v>2560</v>
      </c>
      <c r="AP469" t="s">
        <v>2714</v>
      </c>
      <c r="AR469" t="b">
        <f t="shared" si="46"/>
        <v>1</v>
      </c>
      <c r="AS469" t="b">
        <f t="shared" si="47"/>
        <v>1</v>
      </c>
    </row>
    <row r="470" spans="2:45" x14ac:dyDescent="0.3">
      <c r="B470" s="7">
        <v>170</v>
      </c>
      <c r="C470" t="s">
        <v>809</v>
      </c>
      <c r="D470" t="s">
        <v>2404</v>
      </c>
      <c r="AG470" s="43">
        <v>67</v>
      </c>
      <c r="AH470" t="s">
        <v>3402</v>
      </c>
      <c r="AI470" t="s">
        <v>3403</v>
      </c>
      <c r="AJ470" t="s">
        <v>3404</v>
      </c>
      <c r="AK470" s="17">
        <v>31800</v>
      </c>
      <c r="AL470" s="19">
        <v>43435</v>
      </c>
      <c r="AM470" s="19">
        <v>43465</v>
      </c>
      <c r="AN470" t="s">
        <v>2484</v>
      </c>
      <c r="AO470" t="s">
        <v>257</v>
      </c>
      <c r="AR470" t="b">
        <f t="shared" si="46"/>
        <v>1</v>
      </c>
      <c r="AS470" t="b">
        <f t="shared" si="47"/>
        <v>1</v>
      </c>
    </row>
    <row r="471" spans="2:45" x14ac:dyDescent="0.3">
      <c r="B471" s="7">
        <v>171</v>
      </c>
      <c r="C471" t="s">
        <v>226</v>
      </c>
      <c r="D471" t="s">
        <v>2405</v>
      </c>
      <c r="E471" s="55" t="s">
        <v>2611</v>
      </c>
      <c r="M471" s="16">
        <v>0.16</v>
      </c>
      <c r="N471" t="s">
        <v>230</v>
      </c>
      <c r="O471" t="s">
        <v>230</v>
      </c>
      <c r="P471" s="17">
        <v>5400000</v>
      </c>
      <c r="AC471" t="s">
        <v>231</v>
      </c>
      <c r="AD471" t="s">
        <v>232</v>
      </c>
      <c r="AF471" s="18">
        <v>0.73345120000000008</v>
      </c>
      <c r="AG471" s="43">
        <v>251</v>
      </c>
      <c r="AH471" s="43" t="s">
        <v>22</v>
      </c>
      <c r="AI471" s="43" t="s">
        <v>40</v>
      </c>
      <c r="AJ471" s="43" t="s">
        <v>2744</v>
      </c>
      <c r="AK471" s="17">
        <v>5400000</v>
      </c>
      <c r="AL471" s="19">
        <v>43421</v>
      </c>
      <c r="AM471" s="19">
        <v>43421</v>
      </c>
      <c r="AN471" t="s">
        <v>2485</v>
      </c>
      <c r="AO471" t="s">
        <v>257</v>
      </c>
      <c r="AP471" t="s">
        <v>3420</v>
      </c>
      <c r="AQ471" s="17">
        <f t="shared" ref="AQ471:AQ473" si="51">SUMIF(D:D,D471,P:P)-SUMIF(D:D,D471,AK:AK)</f>
        <v>0</v>
      </c>
      <c r="AR471" t="b">
        <f t="shared" si="46"/>
        <v>0</v>
      </c>
      <c r="AS471" t="b">
        <f t="shared" si="47"/>
        <v>0</v>
      </c>
    </row>
    <row r="472" spans="2:45" x14ac:dyDescent="0.3">
      <c r="B472" s="7">
        <v>172</v>
      </c>
      <c r="C472" t="s">
        <v>226</v>
      </c>
      <c r="D472" t="s">
        <v>2406</v>
      </c>
      <c r="E472" s="55" t="s">
        <v>2612</v>
      </c>
      <c r="M472" s="16">
        <v>0.25</v>
      </c>
      <c r="N472" t="s">
        <v>229</v>
      </c>
      <c r="O472" t="s">
        <v>230</v>
      </c>
      <c r="P472" s="17">
        <v>580000</v>
      </c>
      <c r="AC472" t="s">
        <v>231</v>
      </c>
      <c r="AD472" t="s">
        <v>232</v>
      </c>
      <c r="AF472" s="18">
        <v>0.4419471525351964</v>
      </c>
      <c r="AG472" s="43">
        <v>128</v>
      </c>
      <c r="AH472" s="43" t="s">
        <v>139</v>
      </c>
      <c r="AI472" s="43" t="s">
        <v>140</v>
      </c>
      <c r="AJ472" s="43"/>
      <c r="AK472" s="17">
        <v>580000</v>
      </c>
      <c r="AL472" s="19">
        <v>43435</v>
      </c>
      <c r="AM472" s="19">
        <v>43436</v>
      </c>
      <c r="AN472" t="s">
        <v>2486</v>
      </c>
      <c r="AO472" t="s">
        <v>2561</v>
      </c>
      <c r="AP472" t="s">
        <v>2715</v>
      </c>
      <c r="AQ472" s="17">
        <f t="shared" si="51"/>
        <v>0</v>
      </c>
      <c r="AR472" t="b">
        <f t="shared" si="46"/>
        <v>0</v>
      </c>
      <c r="AS472" t="b">
        <f t="shared" si="47"/>
        <v>0</v>
      </c>
    </row>
    <row r="473" spans="2:45" x14ac:dyDescent="0.3">
      <c r="B473" s="7">
        <v>173</v>
      </c>
      <c r="C473" t="s">
        <v>226</v>
      </c>
      <c r="D473" t="s">
        <v>2407</v>
      </c>
      <c r="E473" s="55" t="s">
        <v>2613</v>
      </c>
      <c r="M473" s="16">
        <v>0.18</v>
      </c>
      <c r="N473" t="s">
        <v>229</v>
      </c>
      <c r="O473" t="s">
        <v>230</v>
      </c>
      <c r="P473" s="17">
        <v>35000</v>
      </c>
      <c r="AC473" t="s">
        <v>231</v>
      </c>
      <c r="AD473" t="s">
        <v>232</v>
      </c>
      <c r="AF473" s="18">
        <v>0.22523000000000004</v>
      </c>
      <c r="AG473" s="43">
        <v>252</v>
      </c>
      <c r="AH473" s="43" t="s">
        <v>22</v>
      </c>
      <c r="AI473" s="43" t="s">
        <v>40</v>
      </c>
      <c r="AJ473" s="43" t="s">
        <v>2752</v>
      </c>
      <c r="AK473" s="17">
        <v>28947.37</v>
      </c>
      <c r="AL473" s="19">
        <v>43405</v>
      </c>
      <c r="AM473" s="19">
        <v>43405</v>
      </c>
      <c r="AN473" t="s">
        <v>2487</v>
      </c>
      <c r="AO473" t="s">
        <v>2562</v>
      </c>
      <c r="AP473" t="s">
        <v>2757</v>
      </c>
      <c r="AQ473" s="17">
        <f t="shared" si="51"/>
        <v>5702.630000000001</v>
      </c>
      <c r="AR473" t="b">
        <f t="shared" si="46"/>
        <v>0</v>
      </c>
      <c r="AS473" t="b">
        <f t="shared" si="47"/>
        <v>0</v>
      </c>
    </row>
    <row r="474" spans="2:45" x14ac:dyDescent="0.3">
      <c r="B474" s="7">
        <v>173</v>
      </c>
      <c r="C474" t="s">
        <v>226</v>
      </c>
      <c r="D474" t="s">
        <v>2407</v>
      </c>
      <c r="AG474" s="43">
        <v>401</v>
      </c>
      <c r="AH474" s="43" t="s">
        <v>139</v>
      </c>
      <c r="AI474" s="43" t="s">
        <v>2759</v>
      </c>
      <c r="AJ474" s="43"/>
      <c r="AK474" s="17">
        <v>350</v>
      </c>
      <c r="AN474" t="s">
        <v>2488</v>
      </c>
      <c r="AO474" t="s">
        <v>247</v>
      </c>
      <c r="AR474" t="b">
        <f t="shared" si="46"/>
        <v>1</v>
      </c>
      <c r="AS474" t="b">
        <f t="shared" si="47"/>
        <v>1</v>
      </c>
    </row>
    <row r="475" spans="2:45" x14ac:dyDescent="0.3">
      <c r="B475" s="7">
        <v>174</v>
      </c>
      <c r="C475" t="s">
        <v>407</v>
      </c>
      <c r="D475" t="s">
        <v>2408</v>
      </c>
      <c r="E475" s="55" t="s">
        <v>2614</v>
      </c>
      <c r="M475" s="16">
        <v>0.25</v>
      </c>
      <c r="N475" t="s">
        <v>230</v>
      </c>
      <c r="O475" t="s">
        <v>230</v>
      </c>
      <c r="P475" s="17">
        <v>99700</v>
      </c>
      <c r="AC475" t="s">
        <v>231</v>
      </c>
      <c r="AD475" t="s">
        <v>306</v>
      </c>
      <c r="AF475" s="18">
        <v>0.38040000000000002</v>
      </c>
      <c r="AG475" s="43">
        <v>84</v>
      </c>
      <c r="AH475" s="43" t="s">
        <v>91</v>
      </c>
      <c r="AI475" s="43" t="s">
        <v>96</v>
      </c>
      <c r="AJ475" s="43" t="s">
        <v>99</v>
      </c>
      <c r="AK475" s="17">
        <v>13095.24</v>
      </c>
      <c r="AL475" s="19">
        <v>43435</v>
      </c>
      <c r="AM475" s="19">
        <v>43465</v>
      </c>
      <c r="AN475" t="s">
        <v>2489</v>
      </c>
      <c r="AO475" t="s">
        <v>257</v>
      </c>
      <c r="AQ475" s="17">
        <f>SUMIF(D:D,D475,P:P)-SUMIF(D:D,D475,AK:AK)</f>
        <v>13841.569999999992</v>
      </c>
      <c r="AR475" t="b">
        <f t="shared" si="46"/>
        <v>0</v>
      </c>
      <c r="AS475" t="b">
        <f t="shared" si="47"/>
        <v>0</v>
      </c>
    </row>
    <row r="476" spans="2:45" x14ac:dyDescent="0.3">
      <c r="B476" s="7">
        <v>174</v>
      </c>
      <c r="C476" t="s">
        <v>407</v>
      </c>
      <c r="D476" t="s">
        <v>2408</v>
      </c>
      <c r="AG476" s="43">
        <v>86</v>
      </c>
      <c r="AH476" s="43" t="s">
        <v>91</v>
      </c>
      <c r="AI476" s="43" t="s">
        <v>96</v>
      </c>
      <c r="AJ476" s="43" t="s">
        <v>741</v>
      </c>
      <c r="AK476" s="17">
        <v>72763.19</v>
      </c>
      <c r="AL476" s="19">
        <v>43435</v>
      </c>
      <c r="AM476" s="19">
        <v>43465</v>
      </c>
      <c r="AN476" t="s">
        <v>2490</v>
      </c>
      <c r="AO476" t="s">
        <v>257</v>
      </c>
      <c r="AP476" t="s">
        <v>2716</v>
      </c>
      <c r="AR476" t="b">
        <f t="shared" si="46"/>
        <v>1</v>
      </c>
      <c r="AS476" t="b">
        <f t="shared" si="47"/>
        <v>1</v>
      </c>
    </row>
    <row r="477" spans="2:45" x14ac:dyDescent="0.3">
      <c r="B477" s="7">
        <v>175</v>
      </c>
      <c r="C477" t="s">
        <v>809</v>
      </c>
      <c r="D477" t="s">
        <v>2409</v>
      </c>
      <c r="E477" s="55" t="s">
        <v>2615</v>
      </c>
      <c r="M477" s="16">
        <v>0.21</v>
      </c>
      <c r="N477" t="s">
        <v>229</v>
      </c>
      <c r="O477" t="s">
        <v>230</v>
      </c>
      <c r="P477" s="17">
        <v>422502</v>
      </c>
      <c r="AC477" t="s">
        <v>231</v>
      </c>
      <c r="AD477" t="s">
        <v>329</v>
      </c>
      <c r="AF477" s="18">
        <v>0.38227782300299445</v>
      </c>
      <c r="AG477" s="43">
        <v>85</v>
      </c>
      <c r="AH477" s="43" t="s">
        <v>91</v>
      </c>
      <c r="AI477" s="43" t="s">
        <v>96</v>
      </c>
      <c r="AJ477" s="43" t="s">
        <v>100</v>
      </c>
      <c r="AK477" s="17">
        <v>350000</v>
      </c>
      <c r="AL477" s="19">
        <v>43425</v>
      </c>
      <c r="AM477" s="19">
        <v>43455</v>
      </c>
      <c r="AN477" t="s">
        <v>2491</v>
      </c>
      <c r="AO477" t="s">
        <v>2563</v>
      </c>
      <c r="AP477" t="s">
        <v>2717</v>
      </c>
      <c r="AQ477" s="17">
        <f>SUMIF(D:D,D477,P:P)-SUMIF(D:D,D477,AK:AK)</f>
        <v>43752</v>
      </c>
      <c r="AR477" t="b">
        <f t="shared" si="46"/>
        <v>0</v>
      </c>
      <c r="AS477" t="b">
        <f t="shared" si="47"/>
        <v>0</v>
      </c>
    </row>
    <row r="478" spans="2:45" x14ac:dyDescent="0.3">
      <c r="B478" s="7">
        <v>175</v>
      </c>
      <c r="C478" t="s">
        <v>809</v>
      </c>
      <c r="D478" t="s">
        <v>2409</v>
      </c>
      <c r="AG478" s="43">
        <v>85</v>
      </c>
      <c r="AH478" s="43" t="s">
        <v>91</v>
      </c>
      <c r="AI478" s="43" t="s">
        <v>96</v>
      </c>
      <c r="AJ478" s="43" t="s">
        <v>100</v>
      </c>
      <c r="AK478" s="17">
        <v>28750</v>
      </c>
      <c r="AL478" s="19">
        <v>43425</v>
      </c>
      <c r="AM478" s="19">
        <v>43455</v>
      </c>
      <c r="AN478" t="s">
        <v>237</v>
      </c>
      <c r="AO478" t="s">
        <v>257</v>
      </c>
      <c r="AP478" t="s">
        <v>2718</v>
      </c>
      <c r="AR478" t="b">
        <f t="shared" si="46"/>
        <v>1</v>
      </c>
      <c r="AS478" t="b">
        <f t="shared" si="47"/>
        <v>1</v>
      </c>
    </row>
    <row r="479" spans="2:45" x14ac:dyDescent="0.3">
      <c r="B479" s="7">
        <v>176</v>
      </c>
      <c r="C479" t="s">
        <v>226</v>
      </c>
      <c r="D479" t="s">
        <v>2410</v>
      </c>
      <c r="E479" s="55" t="s">
        <v>3328</v>
      </c>
      <c r="M479" s="16">
        <v>0.25</v>
      </c>
      <c r="N479" t="s">
        <v>230</v>
      </c>
      <c r="O479" t="s">
        <v>230</v>
      </c>
      <c r="P479" s="17">
        <v>1300000</v>
      </c>
      <c r="AC479" t="s">
        <v>231</v>
      </c>
      <c r="AD479" t="s">
        <v>232</v>
      </c>
      <c r="AF479" s="18">
        <v>0.64316034482758622</v>
      </c>
      <c r="AG479" s="43">
        <v>251</v>
      </c>
      <c r="AH479" s="43" t="s">
        <v>22</v>
      </c>
      <c r="AI479" s="43" t="s">
        <v>40</v>
      </c>
      <c r="AJ479" s="43" t="s">
        <v>2744</v>
      </c>
      <c r="AK479" s="17">
        <v>800000</v>
      </c>
      <c r="AL479" s="19">
        <v>43410</v>
      </c>
      <c r="AM479" s="19">
        <v>43410</v>
      </c>
      <c r="AN479" t="s">
        <v>2492</v>
      </c>
      <c r="AO479" t="s">
        <v>2564</v>
      </c>
      <c r="AP479" t="s">
        <v>2751</v>
      </c>
      <c r="AQ479" s="17">
        <f>SUMIF(D:D,D479,P:P)-SUMIF(D:D,D479,AK:AK)</f>
        <v>241532.60000000009</v>
      </c>
      <c r="AR479" t="b">
        <f t="shared" si="46"/>
        <v>0</v>
      </c>
      <c r="AS479" t="b">
        <f t="shared" si="47"/>
        <v>0</v>
      </c>
    </row>
    <row r="480" spans="2:45" x14ac:dyDescent="0.3">
      <c r="B480" s="7">
        <v>176</v>
      </c>
      <c r="C480" t="s">
        <v>226</v>
      </c>
      <c r="D480" t="s">
        <v>2410</v>
      </c>
      <c r="AG480" s="43">
        <v>67</v>
      </c>
      <c r="AH480" s="43" t="s">
        <v>75</v>
      </c>
      <c r="AI480" s="43" t="s">
        <v>79</v>
      </c>
      <c r="AJ480" s="43" t="s">
        <v>100</v>
      </c>
      <c r="AK480" s="17">
        <v>208601.5</v>
      </c>
      <c r="AL480" s="19">
        <v>43409</v>
      </c>
      <c r="AM480" s="19">
        <v>43409</v>
      </c>
      <c r="AN480" t="s">
        <v>633</v>
      </c>
      <c r="AO480" t="s">
        <v>2565</v>
      </c>
      <c r="AR480" t="b">
        <f t="shared" si="46"/>
        <v>1</v>
      </c>
      <c r="AS480" t="b">
        <f t="shared" si="47"/>
        <v>1</v>
      </c>
    </row>
    <row r="481" spans="2:45" x14ac:dyDescent="0.3">
      <c r="B481" s="7">
        <v>176</v>
      </c>
      <c r="C481" t="s">
        <v>226</v>
      </c>
      <c r="D481" t="s">
        <v>2410</v>
      </c>
      <c r="AG481" s="43">
        <v>129</v>
      </c>
      <c r="AH481" t="s">
        <v>3399</v>
      </c>
      <c r="AI481" t="s">
        <v>3400</v>
      </c>
      <c r="AK481" s="17">
        <v>5742</v>
      </c>
      <c r="AN481" t="s">
        <v>242</v>
      </c>
      <c r="AO481" t="s">
        <v>247</v>
      </c>
      <c r="AR481" t="b">
        <f t="shared" si="46"/>
        <v>1</v>
      </c>
      <c r="AS481" t="b">
        <f t="shared" si="47"/>
        <v>1</v>
      </c>
    </row>
    <row r="482" spans="2:45" x14ac:dyDescent="0.3">
      <c r="B482" s="7">
        <v>176</v>
      </c>
      <c r="C482" t="s">
        <v>226</v>
      </c>
      <c r="D482" t="s">
        <v>2410</v>
      </c>
      <c r="AG482" s="43">
        <v>255</v>
      </c>
      <c r="AH482" t="s">
        <v>3401</v>
      </c>
      <c r="AI482" t="s">
        <v>3401</v>
      </c>
      <c r="AK482" s="17">
        <v>9945</v>
      </c>
      <c r="AN482" t="s">
        <v>2760</v>
      </c>
      <c r="AO482" t="s">
        <v>2566</v>
      </c>
      <c r="AR482" t="b">
        <f t="shared" si="46"/>
        <v>1</v>
      </c>
      <c r="AS482" t="b">
        <f t="shared" si="47"/>
        <v>1</v>
      </c>
    </row>
    <row r="483" spans="2:45" x14ac:dyDescent="0.3">
      <c r="B483" s="7">
        <v>176</v>
      </c>
      <c r="C483" t="s">
        <v>226</v>
      </c>
      <c r="D483" t="s">
        <v>2410</v>
      </c>
      <c r="AG483" s="43">
        <v>255</v>
      </c>
      <c r="AH483" t="s">
        <v>3401</v>
      </c>
      <c r="AI483" t="s">
        <v>3401</v>
      </c>
      <c r="AK483" s="17">
        <v>34178.9</v>
      </c>
      <c r="AN483" t="s">
        <v>2493</v>
      </c>
      <c r="AO483" t="s">
        <v>2566</v>
      </c>
      <c r="AR483" t="b">
        <f t="shared" si="46"/>
        <v>1</v>
      </c>
      <c r="AS483" t="b">
        <f t="shared" si="47"/>
        <v>1</v>
      </c>
    </row>
    <row r="484" spans="2:45" x14ac:dyDescent="0.3">
      <c r="B484" s="7">
        <v>177</v>
      </c>
      <c r="C484" t="s">
        <v>226</v>
      </c>
      <c r="D484" t="s">
        <v>2411</v>
      </c>
      <c r="E484" s="55" t="s">
        <v>2616</v>
      </c>
      <c r="M484" s="16">
        <v>0.15</v>
      </c>
      <c r="N484" t="s">
        <v>229</v>
      </c>
      <c r="O484" t="s">
        <v>230</v>
      </c>
      <c r="P484" s="17">
        <v>100000</v>
      </c>
      <c r="AC484" t="s">
        <v>231</v>
      </c>
      <c r="AD484" t="s">
        <v>232</v>
      </c>
      <c r="AF484" s="18">
        <v>0.50533844984802434</v>
      </c>
      <c r="AG484" s="43">
        <v>85</v>
      </c>
      <c r="AH484" s="43" t="s">
        <v>91</v>
      </c>
      <c r="AI484" s="43" t="s">
        <v>96</v>
      </c>
      <c r="AJ484" s="43" t="s">
        <v>100</v>
      </c>
      <c r="AK484" s="17">
        <v>327750</v>
      </c>
      <c r="AL484" s="19">
        <v>43398</v>
      </c>
      <c r="AM484" s="19">
        <v>43430</v>
      </c>
      <c r="AN484" t="s">
        <v>242</v>
      </c>
      <c r="AO484" t="s">
        <v>2567</v>
      </c>
      <c r="AP484" t="s">
        <v>2719</v>
      </c>
      <c r="AQ484" s="17">
        <f t="shared" ref="AQ484:AQ485" si="52">SUMIF(D:D,D484,P:P)-SUMIF(D:D,D484,AK:AK)</f>
        <v>-227750</v>
      </c>
      <c r="AR484" t="b">
        <f t="shared" si="46"/>
        <v>0</v>
      </c>
      <c r="AS484" t="b">
        <f t="shared" si="47"/>
        <v>0</v>
      </c>
    </row>
    <row r="485" spans="2:45" x14ac:dyDescent="0.3">
      <c r="B485" s="7">
        <v>178</v>
      </c>
      <c r="C485" t="s">
        <v>389</v>
      </c>
      <c r="D485" t="s">
        <v>2412</v>
      </c>
      <c r="E485" s="55" t="s">
        <v>2617</v>
      </c>
      <c r="M485" s="16">
        <v>0.24</v>
      </c>
      <c r="N485" t="s">
        <v>230</v>
      </c>
      <c r="O485" t="s">
        <v>230</v>
      </c>
      <c r="P485" s="17">
        <v>500000</v>
      </c>
      <c r="AC485" t="s">
        <v>231</v>
      </c>
      <c r="AD485" t="s">
        <v>329</v>
      </c>
      <c r="AF485" s="18">
        <v>0.36654188679245286</v>
      </c>
      <c r="AG485" s="43">
        <v>128</v>
      </c>
      <c r="AH485" s="43" t="s">
        <v>139</v>
      </c>
      <c r="AI485" s="43" t="s">
        <v>140</v>
      </c>
      <c r="AJ485" s="43"/>
      <c r="AK485" s="17">
        <v>80000</v>
      </c>
      <c r="AL485" s="19">
        <v>43446</v>
      </c>
      <c r="AM485" s="19">
        <v>43447</v>
      </c>
      <c r="AN485" t="s">
        <v>2494</v>
      </c>
      <c r="AO485" t="s">
        <v>2568</v>
      </c>
      <c r="AP485" t="s">
        <v>2720</v>
      </c>
      <c r="AQ485" s="17">
        <f t="shared" si="52"/>
        <v>103644.25</v>
      </c>
      <c r="AR485" t="b">
        <f t="shared" si="46"/>
        <v>0</v>
      </c>
      <c r="AS485" t="b">
        <f t="shared" si="47"/>
        <v>0</v>
      </c>
    </row>
    <row r="486" spans="2:45" x14ac:dyDescent="0.3">
      <c r="B486" s="7">
        <v>178</v>
      </c>
      <c r="C486" t="s">
        <v>389</v>
      </c>
      <c r="D486" t="s">
        <v>2412</v>
      </c>
      <c r="AG486" s="43">
        <v>129</v>
      </c>
      <c r="AH486" s="43" t="s">
        <v>139</v>
      </c>
      <c r="AI486" s="43" t="s">
        <v>141</v>
      </c>
      <c r="AJ486" s="43"/>
      <c r="AK486" s="17">
        <v>287500</v>
      </c>
      <c r="AL486" s="19">
        <v>43446</v>
      </c>
      <c r="AM486" s="19">
        <v>43447</v>
      </c>
      <c r="AN486" t="s">
        <v>2476</v>
      </c>
      <c r="AO486" t="s">
        <v>2569</v>
      </c>
      <c r="AP486" t="s">
        <v>2710</v>
      </c>
      <c r="AR486" t="b">
        <f t="shared" si="46"/>
        <v>1</v>
      </c>
      <c r="AS486" t="b">
        <f t="shared" si="47"/>
        <v>1</v>
      </c>
    </row>
    <row r="487" spans="2:45" x14ac:dyDescent="0.3">
      <c r="B487" s="7">
        <v>178</v>
      </c>
      <c r="C487" t="s">
        <v>389</v>
      </c>
      <c r="D487" t="s">
        <v>2412</v>
      </c>
      <c r="AG487" s="43">
        <v>59</v>
      </c>
      <c r="AH487" s="43" t="s">
        <v>57</v>
      </c>
      <c r="AI487" s="43" t="s">
        <v>64</v>
      </c>
      <c r="AJ487" s="43" t="s">
        <v>323</v>
      </c>
      <c r="AK487" s="17">
        <v>28855.75</v>
      </c>
      <c r="AN487" t="s">
        <v>324</v>
      </c>
      <c r="AO487" t="s">
        <v>257</v>
      </c>
      <c r="AR487" t="b">
        <f t="shared" si="46"/>
        <v>1</v>
      </c>
      <c r="AS487" t="b">
        <f t="shared" si="47"/>
        <v>1</v>
      </c>
    </row>
    <row r="488" spans="2:45" x14ac:dyDescent="0.3">
      <c r="B488" s="7">
        <v>179</v>
      </c>
      <c r="C488" t="s">
        <v>2635</v>
      </c>
      <c r="D488" t="s">
        <v>2413</v>
      </c>
      <c r="E488" s="55" t="s">
        <v>2618</v>
      </c>
      <c r="M488" s="16">
        <v>0.1</v>
      </c>
      <c r="N488" t="s">
        <v>229</v>
      </c>
      <c r="O488" t="s">
        <v>230</v>
      </c>
      <c r="P488" s="17">
        <v>460000</v>
      </c>
      <c r="AC488" t="s">
        <v>231</v>
      </c>
      <c r="AD488" t="s">
        <v>329</v>
      </c>
      <c r="AF488" s="18">
        <v>0.36509999999999998</v>
      </c>
      <c r="AG488" s="43">
        <v>85</v>
      </c>
      <c r="AH488" s="43" t="s">
        <v>91</v>
      </c>
      <c r="AI488" s="43" t="s">
        <v>96</v>
      </c>
      <c r="AJ488" s="43" t="s">
        <v>100</v>
      </c>
      <c r="AK488" s="17">
        <v>29767</v>
      </c>
      <c r="AL488" s="19">
        <v>43407</v>
      </c>
      <c r="AM488" s="19">
        <v>43407</v>
      </c>
      <c r="AN488" t="s">
        <v>2480</v>
      </c>
      <c r="AO488" t="s">
        <v>2570</v>
      </c>
      <c r="AP488" t="s">
        <v>2712</v>
      </c>
      <c r="AQ488" s="17">
        <f>SUMIF(D:D,D488,P:P)-SUMIF(D:D,D488,AK:AK)</f>
        <v>40713</v>
      </c>
      <c r="AR488" t="b">
        <f t="shared" si="46"/>
        <v>0</v>
      </c>
      <c r="AS488" t="b">
        <f t="shared" si="47"/>
        <v>0</v>
      </c>
    </row>
    <row r="489" spans="2:45" x14ac:dyDescent="0.3">
      <c r="B489" s="7">
        <v>179</v>
      </c>
      <c r="C489" t="s">
        <v>2635</v>
      </c>
      <c r="D489" t="s">
        <v>2413</v>
      </c>
      <c r="AG489" s="43">
        <v>129</v>
      </c>
      <c r="AH489" s="43" t="s">
        <v>139</v>
      </c>
      <c r="AI489" s="43" t="s">
        <v>141</v>
      </c>
      <c r="AJ489" s="43"/>
      <c r="AK489" s="17">
        <v>80000</v>
      </c>
      <c r="AL489" s="19">
        <v>43451</v>
      </c>
      <c r="AM489" s="19">
        <v>43465</v>
      </c>
      <c r="AN489" t="s">
        <v>2496</v>
      </c>
      <c r="AO489" t="s">
        <v>2571</v>
      </c>
      <c r="AR489" t="b">
        <f t="shared" si="46"/>
        <v>1</v>
      </c>
      <c r="AS489" t="b">
        <f t="shared" si="47"/>
        <v>1</v>
      </c>
    </row>
    <row r="490" spans="2:45" x14ac:dyDescent="0.3">
      <c r="B490" s="7">
        <v>179</v>
      </c>
      <c r="C490" t="s">
        <v>2635</v>
      </c>
      <c r="D490" t="s">
        <v>2413</v>
      </c>
      <c r="AG490" s="43">
        <v>129</v>
      </c>
      <c r="AH490" s="43" t="s">
        <v>139</v>
      </c>
      <c r="AI490" s="43" t="s">
        <v>141</v>
      </c>
      <c r="AJ490" s="43"/>
      <c r="AK490" s="17">
        <v>246700</v>
      </c>
      <c r="AN490" t="s">
        <v>2497</v>
      </c>
      <c r="AO490" t="s">
        <v>257</v>
      </c>
      <c r="AR490" t="b">
        <f t="shared" si="46"/>
        <v>1</v>
      </c>
      <c r="AS490" t="b">
        <f t="shared" si="47"/>
        <v>1</v>
      </c>
    </row>
    <row r="491" spans="2:45" x14ac:dyDescent="0.3">
      <c r="B491" s="7">
        <v>179</v>
      </c>
      <c r="C491" t="s">
        <v>2635</v>
      </c>
      <c r="D491" t="s">
        <v>2413</v>
      </c>
      <c r="AG491" s="43">
        <v>54</v>
      </c>
      <c r="AH491" s="43" t="s">
        <v>57</v>
      </c>
      <c r="AI491" s="43" t="s">
        <v>58</v>
      </c>
      <c r="AJ491" s="43" t="s">
        <v>301</v>
      </c>
      <c r="AK491" s="17">
        <v>62820</v>
      </c>
      <c r="AL491" s="19">
        <v>43451</v>
      </c>
      <c r="AM491" s="19">
        <v>43465</v>
      </c>
      <c r="AN491" t="s">
        <v>2498</v>
      </c>
      <c r="AO491" t="s">
        <v>2572</v>
      </c>
      <c r="AR491" t="b">
        <f t="shared" si="46"/>
        <v>1</v>
      </c>
      <c r="AS491" t="b">
        <f t="shared" si="47"/>
        <v>1</v>
      </c>
    </row>
    <row r="492" spans="2:45" x14ac:dyDescent="0.3">
      <c r="B492" s="7">
        <v>180</v>
      </c>
      <c r="C492" t="s">
        <v>311</v>
      </c>
      <c r="D492" t="s">
        <v>2414</v>
      </c>
      <c r="E492" s="55" t="s">
        <v>3329</v>
      </c>
      <c r="M492" s="16">
        <v>0.17</v>
      </c>
      <c r="N492" t="s">
        <v>230</v>
      </c>
      <c r="O492" t="s">
        <v>230</v>
      </c>
      <c r="P492" s="17">
        <v>154825</v>
      </c>
      <c r="AC492" t="s">
        <v>231</v>
      </c>
      <c r="AD492" t="s">
        <v>306</v>
      </c>
      <c r="AF492" s="18">
        <v>0.26108649182978722</v>
      </c>
      <c r="AG492" s="43">
        <v>85</v>
      </c>
      <c r="AH492" s="43" t="s">
        <v>91</v>
      </c>
      <c r="AI492" s="43" t="s">
        <v>96</v>
      </c>
      <c r="AJ492" s="43" t="s">
        <v>100</v>
      </c>
      <c r="AK492" s="17">
        <v>150000</v>
      </c>
      <c r="AL492" s="19">
        <v>43441</v>
      </c>
      <c r="AM492" s="19">
        <v>43441</v>
      </c>
      <c r="AN492" t="s">
        <v>2476</v>
      </c>
      <c r="AO492" t="s">
        <v>257</v>
      </c>
      <c r="AP492" t="s">
        <v>2721</v>
      </c>
      <c r="AQ492" s="17">
        <f t="shared" ref="AQ492:AQ493" si="53">SUMIF(D:D,D492,P:P)-SUMIF(D:D,D492,AK:AK)</f>
        <v>4825</v>
      </c>
      <c r="AR492" t="b">
        <f t="shared" si="46"/>
        <v>0</v>
      </c>
      <c r="AS492" t="b">
        <f t="shared" si="47"/>
        <v>0</v>
      </c>
    </row>
    <row r="493" spans="2:45" x14ac:dyDescent="0.3">
      <c r="B493" s="7">
        <v>181</v>
      </c>
      <c r="C493" t="s">
        <v>226</v>
      </c>
      <c r="D493" t="s">
        <v>2415</v>
      </c>
      <c r="E493" s="55" t="s">
        <v>2619</v>
      </c>
      <c r="M493" s="16">
        <v>0.2</v>
      </c>
      <c r="N493" t="s">
        <v>229</v>
      </c>
      <c r="O493" t="s">
        <v>230</v>
      </c>
      <c r="P493" s="17">
        <v>740000</v>
      </c>
      <c r="AC493" t="s">
        <v>231</v>
      </c>
      <c r="AD493" t="s">
        <v>232</v>
      </c>
      <c r="AF493" s="18">
        <v>0.55803333333333327</v>
      </c>
      <c r="AG493" s="43">
        <v>128</v>
      </c>
      <c r="AH493" s="43" t="s">
        <v>139</v>
      </c>
      <c r="AI493" s="43" t="s">
        <v>140</v>
      </c>
      <c r="AJ493" s="43"/>
      <c r="AK493" s="17">
        <v>35000</v>
      </c>
      <c r="AL493" s="19">
        <v>43451</v>
      </c>
      <c r="AM493" s="19">
        <v>43453</v>
      </c>
      <c r="AN493" t="s">
        <v>2495</v>
      </c>
      <c r="AO493" t="s">
        <v>2573</v>
      </c>
      <c r="AQ493" s="17">
        <f t="shared" si="53"/>
        <v>220000</v>
      </c>
      <c r="AR493" t="b">
        <f t="shared" si="46"/>
        <v>0</v>
      </c>
      <c r="AS493" t="b">
        <f t="shared" si="47"/>
        <v>0</v>
      </c>
    </row>
    <row r="494" spans="2:45" x14ac:dyDescent="0.3">
      <c r="B494" s="7">
        <v>181</v>
      </c>
      <c r="C494" t="s">
        <v>226</v>
      </c>
      <c r="D494" t="s">
        <v>2415</v>
      </c>
      <c r="AG494" s="43">
        <v>129</v>
      </c>
      <c r="AH494" s="43" t="s">
        <v>139</v>
      </c>
      <c r="AI494" s="43" t="s">
        <v>141</v>
      </c>
      <c r="AJ494" s="43"/>
      <c r="AK494" s="17">
        <v>485000</v>
      </c>
      <c r="AL494" s="19">
        <v>43452</v>
      </c>
      <c r="AM494" s="19">
        <v>43452</v>
      </c>
      <c r="AN494" t="s">
        <v>309</v>
      </c>
      <c r="AO494" t="s">
        <v>266</v>
      </c>
      <c r="AP494" t="s">
        <v>2722</v>
      </c>
      <c r="AR494" t="b">
        <f t="shared" si="46"/>
        <v>1</v>
      </c>
      <c r="AS494" t="b">
        <f t="shared" si="47"/>
        <v>1</v>
      </c>
    </row>
    <row r="495" spans="2:45" x14ac:dyDescent="0.3">
      <c r="B495" s="7">
        <v>182</v>
      </c>
      <c r="C495" t="s">
        <v>226</v>
      </c>
      <c r="D495" t="s">
        <v>2416</v>
      </c>
      <c r="E495" s="55" t="s">
        <v>2620</v>
      </c>
      <c r="M495" s="16">
        <v>0.26</v>
      </c>
      <c r="N495" t="s">
        <v>229</v>
      </c>
      <c r="O495" t="s">
        <v>230</v>
      </c>
      <c r="P495" s="17">
        <v>80000</v>
      </c>
      <c r="AC495" t="s">
        <v>231</v>
      </c>
      <c r="AD495" t="s">
        <v>232</v>
      </c>
      <c r="AF495" s="18">
        <v>0.33125999999999994</v>
      </c>
      <c r="AG495" s="43">
        <v>202</v>
      </c>
      <c r="AH495" s="43" t="s">
        <v>91</v>
      </c>
      <c r="AI495" s="43" t="s">
        <v>92</v>
      </c>
      <c r="AJ495" s="43" t="s">
        <v>100</v>
      </c>
      <c r="AK495" s="17">
        <v>50000</v>
      </c>
      <c r="AL495" s="19">
        <v>43434</v>
      </c>
      <c r="AM495" s="19">
        <v>43465</v>
      </c>
      <c r="AN495" t="s">
        <v>2499</v>
      </c>
      <c r="AO495" t="s">
        <v>257</v>
      </c>
      <c r="AP495" t="s">
        <v>2723</v>
      </c>
      <c r="AQ495" s="17">
        <f>SUMIF(D:D,D495,P:P)-SUMIF(D:D,D495,AK:AK)</f>
        <v>26000</v>
      </c>
      <c r="AR495" t="b">
        <f t="shared" si="46"/>
        <v>0</v>
      </c>
      <c r="AS495" t="b">
        <f t="shared" si="47"/>
        <v>0</v>
      </c>
    </row>
    <row r="496" spans="2:45" x14ac:dyDescent="0.3">
      <c r="B496" s="7">
        <v>182</v>
      </c>
      <c r="C496" t="s">
        <v>226</v>
      </c>
      <c r="D496" t="s">
        <v>2416</v>
      </c>
      <c r="AG496" s="43">
        <v>82</v>
      </c>
      <c r="AH496" s="43" t="s">
        <v>91</v>
      </c>
      <c r="AI496" s="43" t="s">
        <v>392</v>
      </c>
      <c r="AJ496" s="43" t="s">
        <v>100</v>
      </c>
      <c r="AK496" s="17">
        <v>4000</v>
      </c>
      <c r="AN496" t="s">
        <v>237</v>
      </c>
      <c r="AO496" t="s">
        <v>247</v>
      </c>
      <c r="AP496" t="s">
        <v>392</v>
      </c>
      <c r="AR496" t="b">
        <f t="shared" si="46"/>
        <v>1</v>
      </c>
      <c r="AS496" t="b">
        <f t="shared" si="47"/>
        <v>1</v>
      </c>
    </row>
    <row r="497" spans="2:45" x14ac:dyDescent="0.3">
      <c r="B497" s="7">
        <v>183</v>
      </c>
      <c r="C497" t="s">
        <v>226</v>
      </c>
      <c r="D497" t="s">
        <v>2417</v>
      </c>
      <c r="E497" s="55" t="s">
        <v>2621</v>
      </c>
      <c r="M497" s="16">
        <v>0.05</v>
      </c>
      <c r="N497" t="s">
        <v>229</v>
      </c>
      <c r="O497" t="s">
        <v>230</v>
      </c>
      <c r="P497" s="17">
        <v>65000</v>
      </c>
      <c r="AC497" t="s">
        <v>231</v>
      </c>
      <c r="AD497" t="s">
        <v>232</v>
      </c>
      <c r="AF497" s="18">
        <v>0.22484999999999999</v>
      </c>
      <c r="AG497" s="43">
        <v>85</v>
      </c>
      <c r="AH497" s="43" t="s">
        <v>91</v>
      </c>
      <c r="AI497" s="43" t="s">
        <v>96</v>
      </c>
      <c r="AJ497" s="43" t="s">
        <v>100</v>
      </c>
      <c r="AK497" s="17">
        <v>65000</v>
      </c>
      <c r="AL497" s="19">
        <v>43435</v>
      </c>
      <c r="AM497" s="19">
        <v>43465</v>
      </c>
      <c r="AN497" t="s">
        <v>237</v>
      </c>
      <c r="AO497" t="s">
        <v>257</v>
      </c>
      <c r="AP497" t="s">
        <v>2724</v>
      </c>
      <c r="AQ497" s="17">
        <f t="shared" ref="AQ497:AQ498" si="54">SUMIF(D:D,D497,P:P)-SUMIF(D:D,D497,AK:AK)</f>
        <v>0</v>
      </c>
      <c r="AR497" t="b">
        <f t="shared" si="46"/>
        <v>0</v>
      </c>
      <c r="AS497" t="b">
        <f t="shared" si="47"/>
        <v>0</v>
      </c>
    </row>
    <row r="498" spans="2:45" x14ac:dyDescent="0.3">
      <c r="B498" s="7">
        <v>184</v>
      </c>
      <c r="C498" t="s">
        <v>226</v>
      </c>
      <c r="D498" t="s">
        <v>2418</v>
      </c>
      <c r="E498" s="55" t="s">
        <v>2622</v>
      </c>
      <c r="M498" s="16">
        <v>0.15</v>
      </c>
      <c r="N498" t="s">
        <v>229</v>
      </c>
      <c r="O498" t="s">
        <v>230</v>
      </c>
      <c r="P498" s="17">
        <v>180000</v>
      </c>
      <c r="AC498" t="s">
        <v>231</v>
      </c>
      <c r="AD498" t="s">
        <v>232</v>
      </c>
      <c r="AF498" s="18">
        <v>0.53979999999999995</v>
      </c>
      <c r="AG498" s="43">
        <v>85</v>
      </c>
      <c r="AH498" s="43" t="s">
        <v>91</v>
      </c>
      <c r="AI498" s="43" t="s">
        <v>96</v>
      </c>
      <c r="AJ498" s="43" t="s">
        <v>100</v>
      </c>
      <c r="AK498" s="17">
        <v>150000</v>
      </c>
      <c r="AL498" s="19">
        <v>43426</v>
      </c>
      <c r="AM498" s="19">
        <v>43439</v>
      </c>
      <c r="AN498" t="s">
        <v>2500</v>
      </c>
      <c r="AO498" t="s">
        <v>2574</v>
      </c>
      <c r="AP498" t="s">
        <v>2725</v>
      </c>
      <c r="AQ498" s="17">
        <f t="shared" si="54"/>
        <v>238.10000000000582</v>
      </c>
      <c r="AR498" t="b">
        <f t="shared" si="46"/>
        <v>0</v>
      </c>
      <c r="AS498" t="b">
        <f t="shared" si="47"/>
        <v>0</v>
      </c>
    </row>
    <row r="499" spans="2:45" x14ac:dyDescent="0.3">
      <c r="B499" s="7">
        <v>184</v>
      </c>
      <c r="C499" t="s">
        <v>226</v>
      </c>
      <c r="D499" t="s">
        <v>2418</v>
      </c>
      <c r="AG499" s="43">
        <v>66</v>
      </c>
      <c r="AH499" s="43" t="s">
        <v>75</v>
      </c>
      <c r="AI499" s="43" t="s">
        <v>79</v>
      </c>
      <c r="AJ499" s="43" t="s">
        <v>99</v>
      </c>
      <c r="AK499" s="17">
        <v>14285.71</v>
      </c>
      <c r="AN499" t="s">
        <v>2501</v>
      </c>
      <c r="AO499" t="s">
        <v>247</v>
      </c>
      <c r="AP499" t="s">
        <v>2726</v>
      </c>
      <c r="AR499" t="b">
        <f t="shared" si="46"/>
        <v>1</v>
      </c>
      <c r="AS499" t="b">
        <f t="shared" si="47"/>
        <v>1</v>
      </c>
    </row>
    <row r="500" spans="2:45" x14ac:dyDescent="0.3">
      <c r="B500" s="7">
        <v>184</v>
      </c>
      <c r="C500" t="s">
        <v>226</v>
      </c>
      <c r="D500" t="s">
        <v>2418</v>
      </c>
      <c r="AG500" s="43">
        <v>66</v>
      </c>
      <c r="AH500" s="43" t="s">
        <v>75</v>
      </c>
      <c r="AI500" s="43" t="s">
        <v>79</v>
      </c>
      <c r="AJ500" s="43" t="s">
        <v>99</v>
      </c>
      <c r="AK500" s="17">
        <v>15476.19</v>
      </c>
      <c r="AN500" t="s">
        <v>2502</v>
      </c>
      <c r="AO500" t="s">
        <v>247</v>
      </c>
      <c r="AP500" t="s">
        <v>2726</v>
      </c>
      <c r="AR500" t="b">
        <f t="shared" si="46"/>
        <v>1</v>
      </c>
      <c r="AS500" t="b">
        <f t="shared" si="47"/>
        <v>1</v>
      </c>
    </row>
    <row r="501" spans="2:45" x14ac:dyDescent="0.3">
      <c r="B501" s="7">
        <v>185</v>
      </c>
      <c r="C501" t="s">
        <v>303</v>
      </c>
      <c r="D501" t="s">
        <v>2419</v>
      </c>
      <c r="E501" s="55" t="s">
        <v>2623</v>
      </c>
      <c r="M501" s="16">
        <v>0.22</v>
      </c>
      <c r="N501" t="s">
        <v>230</v>
      </c>
      <c r="O501" t="s">
        <v>230</v>
      </c>
      <c r="P501" s="17">
        <v>300000</v>
      </c>
      <c r="AC501" t="s">
        <v>231</v>
      </c>
      <c r="AD501" t="s">
        <v>306</v>
      </c>
      <c r="AF501" s="18">
        <v>0.4557511646063761</v>
      </c>
      <c r="AG501" s="43">
        <v>129</v>
      </c>
      <c r="AH501" s="43" t="s">
        <v>139</v>
      </c>
      <c r="AI501" s="43" t="s">
        <v>141</v>
      </c>
      <c r="AJ501" s="43"/>
      <c r="AK501" s="17">
        <v>300000</v>
      </c>
      <c r="AL501" s="19">
        <v>43464</v>
      </c>
      <c r="AM501" s="19">
        <v>43465</v>
      </c>
      <c r="AN501" t="s">
        <v>309</v>
      </c>
      <c r="AO501" t="s">
        <v>266</v>
      </c>
      <c r="AP501" t="s">
        <v>2710</v>
      </c>
      <c r="AQ501" s="17">
        <f t="shared" ref="AQ501:AQ502" si="55">SUMIF(D:D,D501,P:P)-SUMIF(D:D,D501,AK:AK)</f>
        <v>0</v>
      </c>
      <c r="AR501" t="b">
        <f t="shared" si="46"/>
        <v>0</v>
      </c>
      <c r="AS501" t="b">
        <f t="shared" si="47"/>
        <v>0</v>
      </c>
    </row>
    <row r="502" spans="2:45" x14ac:dyDescent="0.3">
      <c r="B502" s="7">
        <v>186</v>
      </c>
      <c r="C502" t="s">
        <v>411</v>
      </c>
      <c r="D502" t="s">
        <v>2420</v>
      </c>
      <c r="E502" s="55" t="s">
        <v>2624</v>
      </c>
      <c r="M502" s="16">
        <v>0</v>
      </c>
      <c r="N502" t="s">
        <v>229</v>
      </c>
      <c r="O502" t="s">
        <v>230</v>
      </c>
      <c r="P502" s="17">
        <v>162024</v>
      </c>
      <c r="AC502" t="s">
        <v>231</v>
      </c>
      <c r="AD502" t="s">
        <v>329</v>
      </c>
      <c r="AF502" s="18">
        <v>8.4199999999999997E-2</v>
      </c>
      <c r="AG502" s="43">
        <v>85</v>
      </c>
      <c r="AH502" s="43" t="s">
        <v>91</v>
      </c>
      <c r="AI502" s="43" t="s">
        <v>96</v>
      </c>
      <c r="AJ502" s="43" t="s">
        <v>100</v>
      </c>
      <c r="AK502" s="17">
        <v>34000</v>
      </c>
      <c r="AL502" s="19">
        <v>43435</v>
      </c>
      <c r="AM502" s="19">
        <v>43465</v>
      </c>
      <c r="AN502" t="s">
        <v>2480</v>
      </c>
      <c r="AO502" t="s">
        <v>302</v>
      </c>
      <c r="AP502" t="s">
        <v>2727</v>
      </c>
      <c r="AQ502" s="17">
        <f t="shared" si="55"/>
        <v>33791</v>
      </c>
      <c r="AR502" t="b">
        <f t="shared" si="46"/>
        <v>0</v>
      </c>
      <c r="AS502" t="b">
        <f t="shared" si="47"/>
        <v>0</v>
      </c>
    </row>
    <row r="503" spans="2:45" x14ac:dyDescent="0.3">
      <c r="B503" s="7">
        <v>186</v>
      </c>
      <c r="C503" t="s">
        <v>411</v>
      </c>
      <c r="D503" t="s">
        <v>2420</v>
      </c>
      <c r="AG503" s="43">
        <v>251</v>
      </c>
      <c r="AH503" s="43" t="s">
        <v>22</v>
      </c>
      <c r="AI503" s="43" t="s">
        <v>40</v>
      </c>
      <c r="AJ503" s="43" t="s">
        <v>2744</v>
      </c>
      <c r="AK503" s="17">
        <v>83950</v>
      </c>
      <c r="AL503" s="19">
        <v>43449</v>
      </c>
      <c r="AM503" s="19">
        <v>43459</v>
      </c>
      <c r="AN503" t="s">
        <v>350</v>
      </c>
      <c r="AO503" t="s">
        <v>302</v>
      </c>
      <c r="AP503" t="s">
        <v>2728</v>
      </c>
      <c r="AR503" t="b">
        <f t="shared" si="46"/>
        <v>1</v>
      </c>
      <c r="AS503" t="b">
        <f t="shared" si="47"/>
        <v>1</v>
      </c>
    </row>
    <row r="504" spans="2:45" x14ac:dyDescent="0.3">
      <c r="B504" s="7">
        <v>186</v>
      </c>
      <c r="C504" t="s">
        <v>411</v>
      </c>
      <c r="D504" t="s">
        <v>2420</v>
      </c>
      <c r="AG504" s="43">
        <v>86</v>
      </c>
      <c r="AH504" s="43" t="s">
        <v>91</v>
      </c>
      <c r="AI504" s="43" t="s">
        <v>96</v>
      </c>
      <c r="AJ504" s="43" t="s">
        <v>741</v>
      </c>
      <c r="AK504" s="17">
        <v>10283</v>
      </c>
      <c r="AL504" s="19">
        <v>43435</v>
      </c>
      <c r="AM504" s="19">
        <v>43465</v>
      </c>
      <c r="AN504" t="s">
        <v>2503</v>
      </c>
      <c r="AO504" t="s">
        <v>300</v>
      </c>
      <c r="AP504" t="s">
        <v>2729</v>
      </c>
      <c r="AR504" t="b">
        <f t="shared" si="46"/>
        <v>1</v>
      </c>
      <c r="AS504" t="b">
        <f t="shared" si="47"/>
        <v>1</v>
      </c>
    </row>
    <row r="505" spans="2:45" x14ac:dyDescent="0.3">
      <c r="B505" s="7">
        <v>187</v>
      </c>
      <c r="C505" t="s">
        <v>826</v>
      </c>
      <c r="D505" t="s">
        <v>2421</v>
      </c>
      <c r="E505" s="55" t="s">
        <v>2625</v>
      </c>
      <c r="M505" s="16">
        <v>0.26</v>
      </c>
      <c r="N505" t="s">
        <v>229</v>
      </c>
      <c r="O505" t="s">
        <v>230</v>
      </c>
      <c r="P505" s="17">
        <v>4000</v>
      </c>
      <c r="AC505" t="s">
        <v>231</v>
      </c>
      <c r="AD505" t="s">
        <v>329</v>
      </c>
      <c r="AF505" s="18">
        <v>0.293129889224572</v>
      </c>
      <c r="AG505" s="43">
        <v>67</v>
      </c>
      <c r="AH505" t="s">
        <v>3402</v>
      </c>
      <c r="AI505" t="s">
        <v>3403</v>
      </c>
      <c r="AJ505" t="s">
        <v>3404</v>
      </c>
      <c r="AK505" s="17">
        <v>3450</v>
      </c>
      <c r="AL505" s="19">
        <v>43458</v>
      </c>
      <c r="AM505" s="19">
        <v>43458</v>
      </c>
      <c r="AN505" t="s">
        <v>317</v>
      </c>
      <c r="AO505" t="s">
        <v>247</v>
      </c>
      <c r="AQ505" s="17">
        <f t="shared" ref="AQ505:AQ506" si="56">SUMIF(D:D,D505,P:P)-SUMIF(D:D,D505,AK:AK)</f>
        <v>550</v>
      </c>
      <c r="AR505" t="b">
        <f t="shared" si="46"/>
        <v>0</v>
      </c>
      <c r="AS505" t="b">
        <f t="shared" si="47"/>
        <v>0</v>
      </c>
    </row>
    <row r="506" spans="2:45" x14ac:dyDescent="0.3">
      <c r="B506" s="7">
        <v>188</v>
      </c>
      <c r="C506" t="s">
        <v>332</v>
      </c>
      <c r="D506" t="s">
        <v>2422</v>
      </c>
      <c r="E506" s="55" t="s">
        <v>2626</v>
      </c>
      <c r="M506" s="16">
        <v>0.26</v>
      </c>
      <c r="N506" t="s">
        <v>230</v>
      </c>
      <c r="O506" t="s">
        <v>230</v>
      </c>
      <c r="P506" s="17">
        <v>66000</v>
      </c>
      <c r="AC506" t="s">
        <v>231</v>
      </c>
      <c r="AD506" t="s">
        <v>306</v>
      </c>
      <c r="AF506" s="18">
        <v>0.32414236800000001</v>
      </c>
      <c r="AG506" s="43">
        <v>85</v>
      </c>
      <c r="AH506" s="43" t="s">
        <v>91</v>
      </c>
      <c r="AI506" s="43" t="s">
        <v>96</v>
      </c>
      <c r="AJ506" s="43" t="s">
        <v>100</v>
      </c>
      <c r="AK506" s="17">
        <v>50000</v>
      </c>
      <c r="AL506" s="19">
        <v>43446</v>
      </c>
      <c r="AM506" s="19">
        <v>43446</v>
      </c>
      <c r="AN506" t="s">
        <v>2480</v>
      </c>
      <c r="AO506" t="s">
        <v>2575</v>
      </c>
      <c r="AP506" t="s">
        <v>2730</v>
      </c>
      <c r="AQ506" s="17">
        <f t="shared" si="56"/>
        <v>13075</v>
      </c>
      <c r="AR506" t="b">
        <f t="shared" si="46"/>
        <v>0</v>
      </c>
      <c r="AS506" t="b">
        <f t="shared" si="47"/>
        <v>0</v>
      </c>
    </row>
    <row r="507" spans="2:45" x14ac:dyDescent="0.3">
      <c r="B507" s="7">
        <v>188</v>
      </c>
      <c r="C507" t="s">
        <v>332</v>
      </c>
      <c r="D507" t="s">
        <v>2422</v>
      </c>
      <c r="AG507" s="43">
        <v>66</v>
      </c>
      <c r="AH507" s="43" t="s">
        <v>75</v>
      </c>
      <c r="AI507" s="43" t="s">
        <v>79</v>
      </c>
      <c r="AJ507" s="43" t="s">
        <v>99</v>
      </c>
      <c r="AK507" s="17">
        <v>2925</v>
      </c>
      <c r="AL507" s="19">
        <v>43446</v>
      </c>
      <c r="AM507" s="19">
        <v>43446</v>
      </c>
      <c r="AN507" t="s">
        <v>2504</v>
      </c>
      <c r="AO507" t="s">
        <v>300</v>
      </c>
      <c r="AP507" t="s">
        <v>2731</v>
      </c>
      <c r="AR507" t="b">
        <f t="shared" si="46"/>
        <v>1</v>
      </c>
      <c r="AS507" t="b">
        <f t="shared" si="47"/>
        <v>1</v>
      </c>
    </row>
    <row r="508" spans="2:45" x14ac:dyDescent="0.3">
      <c r="B508" s="7">
        <v>189</v>
      </c>
      <c r="C508" t="s">
        <v>411</v>
      </c>
      <c r="D508" t="s">
        <v>2423</v>
      </c>
      <c r="E508" s="55" t="s">
        <v>2627</v>
      </c>
      <c r="M508" s="16">
        <v>0</v>
      </c>
      <c r="N508" t="s">
        <v>229</v>
      </c>
      <c r="O508" t="s">
        <v>230</v>
      </c>
      <c r="P508" s="17">
        <v>281500</v>
      </c>
      <c r="AC508" t="s">
        <v>231</v>
      </c>
      <c r="AD508" t="s">
        <v>329</v>
      </c>
      <c r="AF508" s="18">
        <v>0.23926174496644301</v>
      </c>
      <c r="AG508" s="43">
        <v>202</v>
      </c>
      <c r="AH508" s="43" t="s">
        <v>91</v>
      </c>
      <c r="AI508" s="43" t="s">
        <v>92</v>
      </c>
      <c r="AJ508" s="43" t="s">
        <v>100</v>
      </c>
      <c r="AK508" s="17">
        <v>231000</v>
      </c>
      <c r="AL508" s="19">
        <v>43466</v>
      </c>
      <c r="AM508" s="19">
        <v>43475</v>
      </c>
      <c r="AN508" t="s">
        <v>2505</v>
      </c>
      <c r="AO508" t="s">
        <v>257</v>
      </c>
      <c r="AP508" t="s">
        <v>2732</v>
      </c>
      <c r="AQ508" s="17">
        <f>SUMIF(D:D,D508,P:P)-SUMIF(D:D,D508,AK:AK)</f>
        <v>40500</v>
      </c>
      <c r="AR508" t="b">
        <f t="shared" si="46"/>
        <v>0</v>
      </c>
      <c r="AS508" t="b">
        <f t="shared" si="47"/>
        <v>0</v>
      </c>
    </row>
    <row r="509" spans="2:45" x14ac:dyDescent="0.3">
      <c r="B509" s="7">
        <v>189</v>
      </c>
      <c r="C509" t="s">
        <v>411</v>
      </c>
      <c r="D509" t="s">
        <v>2423</v>
      </c>
      <c r="AG509" s="43">
        <v>252</v>
      </c>
      <c r="AH509" s="43" t="s">
        <v>22</v>
      </c>
      <c r="AI509" s="43" t="s">
        <v>40</v>
      </c>
      <c r="AJ509" s="43" t="s">
        <v>2752</v>
      </c>
      <c r="AK509" s="17">
        <v>5000</v>
      </c>
      <c r="AN509" t="s">
        <v>2506</v>
      </c>
      <c r="AO509" t="s">
        <v>247</v>
      </c>
      <c r="AP509" t="s">
        <v>2733</v>
      </c>
      <c r="AR509" t="b">
        <f t="shared" si="46"/>
        <v>1</v>
      </c>
      <c r="AS509" t="b">
        <f t="shared" si="47"/>
        <v>1</v>
      </c>
    </row>
    <row r="510" spans="2:45" x14ac:dyDescent="0.3">
      <c r="B510" s="7">
        <v>189</v>
      </c>
      <c r="C510" t="s">
        <v>411</v>
      </c>
      <c r="D510" t="s">
        <v>2423</v>
      </c>
      <c r="AG510" s="43">
        <v>252</v>
      </c>
      <c r="AH510" s="43" t="s">
        <v>22</v>
      </c>
      <c r="AI510" s="43" t="s">
        <v>40</v>
      </c>
      <c r="AJ510" s="43" t="s">
        <v>2752</v>
      </c>
      <c r="AK510" s="17">
        <v>5000</v>
      </c>
      <c r="AN510" t="s">
        <v>2507</v>
      </c>
      <c r="AO510" t="s">
        <v>247</v>
      </c>
      <c r="AP510" t="s">
        <v>2733</v>
      </c>
      <c r="AR510" t="b">
        <f t="shared" si="46"/>
        <v>1</v>
      </c>
      <c r="AS510" t="b">
        <f t="shared" si="47"/>
        <v>1</v>
      </c>
    </row>
    <row r="511" spans="2:45" x14ac:dyDescent="0.3">
      <c r="B511" s="7">
        <v>190</v>
      </c>
      <c r="C511" t="s">
        <v>2347</v>
      </c>
      <c r="D511" t="s">
        <v>2424</v>
      </c>
      <c r="E511" s="55" t="s">
        <v>2628</v>
      </c>
      <c r="M511" s="16">
        <v>0.24</v>
      </c>
      <c r="N511" t="s">
        <v>230</v>
      </c>
      <c r="O511" t="s">
        <v>230</v>
      </c>
      <c r="P511" s="17">
        <v>50000</v>
      </c>
      <c r="AC511" t="s">
        <v>231</v>
      </c>
      <c r="AD511" t="s">
        <v>306</v>
      </c>
      <c r="AF511" s="18">
        <v>0.29180094929881334</v>
      </c>
      <c r="AG511" s="43">
        <v>85</v>
      </c>
      <c r="AH511" s="43" t="s">
        <v>91</v>
      </c>
      <c r="AI511" s="43" t="s">
        <v>96</v>
      </c>
      <c r="AJ511" s="43" t="s">
        <v>100</v>
      </c>
      <c r="AK511" s="17">
        <v>30000</v>
      </c>
      <c r="AL511" s="19">
        <v>43435</v>
      </c>
      <c r="AM511" s="19">
        <v>43452</v>
      </c>
      <c r="AN511" t="s">
        <v>2480</v>
      </c>
      <c r="AO511" t="s">
        <v>2576</v>
      </c>
      <c r="AP511" t="s">
        <v>2734</v>
      </c>
      <c r="AQ511" s="17">
        <f t="shared" ref="AQ511:AQ514" si="57">SUMIF(D:D,D511,P:P)-SUMIF(D:D,D511,AK:AK)</f>
        <v>20000</v>
      </c>
      <c r="AR511" t="b">
        <f t="shared" si="46"/>
        <v>0</v>
      </c>
      <c r="AS511" t="b">
        <f t="shared" si="47"/>
        <v>0</v>
      </c>
    </row>
    <row r="512" spans="2:45" x14ac:dyDescent="0.3">
      <c r="B512" s="7">
        <v>191</v>
      </c>
      <c r="C512" t="s">
        <v>226</v>
      </c>
      <c r="D512" t="s">
        <v>2425</v>
      </c>
      <c r="E512" s="55" t="s">
        <v>3330</v>
      </c>
      <c r="M512" s="16">
        <v>0.18</v>
      </c>
      <c r="N512" t="s">
        <v>229</v>
      </c>
      <c r="O512" t="s">
        <v>230</v>
      </c>
      <c r="P512" s="17">
        <v>262500</v>
      </c>
      <c r="AC512" t="s">
        <v>231</v>
      </c>
      <c r="AD512" t="s">
        <v>232</v>
      </c>
      <c r="AF512" s="18">
        <v>0.39747999999999994</v>
      </c>
      <c r="AG512" s="43">
        <v>129</v>
      </c>
      <c r="AH512" s="43" t="s">
        <v>139</v>
      </c>
      <c r="AI512" s="43" t="s">
        <v>141</v>
      </c>
      <c r="AJ512" s="43"/>
      <c r="AK512" s="17">
        <v>207000</v>
      </c>
      <c r="AL512" s="19">
        <v>43405</v>
      </c>
      <c r="AM512" s="19">
        <v>43405</v>
      </c>
      <c r="AN512" t="s">
        <v>309</v>
      </c>
      <c r="AO512" t="s">
        <v>2577</v>
      </c>
      <c r="AP512" t="s">
        <v>2735</v>
      </c>
      <c r="AQ512" s="17">
        <f t="shared" si="57"/>
        <v>55500</v>
      </c>
      <c r="AR512" t="b">
        <f t="shared" si="46"/>
        <v>0</v>
      </c>
      <c r="AS512" t="b">
        <f t="shared" si="47"/>
        <v>0</v>
      </c>
    </row>
    <row r="513" spans="1:45" x14ac:dyDescent="0.3">
      <c r="B513" s="7">
        <v>192</v>
      </c>
      <c r="C513" t="s">
        <v>615</v>
      </c>
      <c r="D513" t="s">
        <v>2426</v>
      </c>
      <c r="E513" s="55" t="s">
        <v>2629</v>
      </c>
      <c r="M513" s="16">
        <v>0</v>
      </c>
      <c r="N513" t="s">
        <v>229</v>
      </c>
      <c r="O513" t="s">
        <v>230</v>
      </c>
      <c r="P513" s="17">
        <v>55000</v>
      </c>
      <c r="AC513" t="s">
        <v>231</v>
      </c>
      <c r="AD513" t="s">
        <v>232</v>
      </c>
      <c r="AF513" s="18">
        <v>7.5071152358855392E-2</v>
      </c>
      <c r="AG513" s="43">
        <v>67</v>
      </c>
      <c r="AH513" s="43" t="s">
        <v>75</v>
      </c>
      <c r="AI513" s="43" t="s">
        <v>79</v>
      </c>
      <c r="AJ513" s="43" t="s">
        <v>100</v>
      </c>
      <c r="AK513" s="17">
        <v>55000</v>
      </c>
      <c r="AL513" s="19">
        <v>43444</v>
      </c>
      <c r="AM513" s="19">
        <v>43448</v>
      </c>
      <c r="AN513" t="s">
        <v>2443</v>
      </c>
      <c r="AO513" t="s">
        <v>2578</v>
      </c>
      <c r="AP513" t="s">
        <v>2736</v>
      </c>
      <c r="AQ513" s="17">
        <f t="shared" si="57"/>
        <v>0</v>
      </c>
      <c r="AR513" t="b">
        <f t="shared" si="46"/>
        <v>0</v>
      </c>
      <c r="AS513" t="b">
        <f t="shared" si="47"/>
        <v>0</v>
      </c>
    </row>
    <row r="514" spans="1:45" x14ac:dyDescent="0.3">
      <c r="B514" s="7">
        <v>193</v>
      </c>
      <c r="C514" t="s">
        <v>226</v>
      </c>
      <c r="D514" t="s">
        <v>2427</v>
      </c>
      <c r="E514" s="55" t="s">
        <v>2630</v>
      </c>
      <c r="M514" s="16">
        <v>0.17</v>
      </c>
      <c r="N514" t="s">
        <v>229</v>
      </c>
      <c r="O514" t="s">
        <v>230</v>
      </c>
      <c r="P514" s="17">
        <v>875000</v>
      </c>
      <c r="AC514" t="s">
        <v>231</v>
      </c>
      <c r="AD514" t="s">
        <v>232</v>
      </c>
      <c r="AF514" s="18">
        <v>0.37577130539867915</v>
      </c>
      <c r="AG514" s="43">
        <v>85</v>
      </c>
      <c r="AH514" s="43" t="s">
        <v>91</v>
      </c>
      <c r="AI514" s="43" t="s">
        <v>96</v>
      </c>
      <c r="AJ514" s="43" t="s">
        <v>100</v>
      </c>
      <c r="AK514" s="17">
        <v>200000</v>
      </c>
      <c r="AL514" s="19">
        <v>43405</v>
      </c>
      <c r="AM514" s="19">
        <v>43465</v>
      </c>
      <c r="AN514" t="s">
        <v>237</v>
      </c>
      <c r="AO514" t="s">
        <v>2579</v>
      </c>
      <c r="AP514" t="s">
        <v>2737</v>
      </c>
      <c r="AQ514" s="17">
        <f t="shared" si="57"/>
        <v>217842.30000000005</v>
      </c>
      <c r="AR514" t="b">
        <f t="shared" si="46"/>
        <v>0</v>
      </c>
      <c r="AS514" t="b">
        <f t="shared" si="47"/>
        <v>0</v>
      </c>
    </row>
    <row r="515" spans="1:45" x14ac:dyDescent="0.3">
      <c r="B515" s="7">
        <v>193</v>
      </c>
      <c r="C515" t="s">
        <v>226</v>
      </c>
      <c r="D515" t="s">
        <v>2427</v>
      </c>
      <c r="AG515" s="43">
        <v>85</v>
      </c>
      <c r="AH515" s="43" t="s">
        <v>91</v>
      </c>
      <c r="AI515" s="43" t="s">
        <v>96</v>
      </c>
      <c r="AJ515" s="43" t="s">
        <v>100</v>
      </c>
      <c r="AK515" s="17">
        <v>448500</v>
      </c>
      <c r="AL515" s="19">
        <v>43437</v>
      </c>
      <c r="AM515" s="19">
        <v>43437</v>
      </c>
      <c r="AN515" t="s">
        <v>237</v>
      </c>
      <c r="AO515" t="s">
        <v>2580</v>
      </c>
      <c r="AR515" t="b">
        <f t="shared" si="46"/>
        <v>1</v>
      </c>
      <c r="AS515" t="b">
        <f t="shared" si="47"/>
        <v>1</v>
      </c>
    </row>
    <row r="516" spans="1:45" x14ac:dyDescent="0.3">
      <c r="B516" s="7">
        <v>193</v>
      </c>
      <c r="C516" t="s">
        <v>226</v>
      </c>
      <c r="D516" t="s">
        <v>2427</v>
      </c>
      <c r="AG516" s="43">
        <v>59</v>
      </c>
      <c r="AH516" s="43" t="s">
        <v>57</v>
      </c>
      <c r="AI516" s="43" t="s">
        <v>64</v>
      </c>
      <c r="AJ516" s="43" t="s">
        <v>323</v>
      </c>
      <c r="AK516" s="17">
        <v>8657.7000000000007</v>
      </c>
      <c r="AN516" t="s">
        <v>324</v>
      </c>
      <c r="AO516" t="s">
        <v>325</v>
      </c>
      <c r="AP516" t="s">
        <v>2738</v>
      </c>
      <c r="AR516" t="b">
        <f t="shared" si="46"/>
        <v>1</v>
      </c>
      <c r="AS516" t="b">
        <f t="shared" si="47"/>
        <v>1</v>
      </c>
    </row>
    <row r="517" spans="1:45" x14ac:dyDescent="0.3">
      <c r="B517" s="7">
        <v>194</v>
      </c>
      <c r="C517" t="s">
        <v>809</v>
      </c>
      <c r="D517" t="s">
        <v>2428</v>
      </c>
      <c r="E517" s="55" t="s">
        <v>2631</v>
      </c>
      <c r="M517" s="16">
        <v>0.21</v>
      </c>
      <c r="N517" t="s">
        <v>229</v>
      </c>
      <c r="O517" t="s">
        <v>230</v>
      </c>
      <c r="P517" s="17">
        <v>400000</v>
      </c>
      <c r="AC517" t="s">
        <v>231</v>
      </c>
      <c r="AD517" t="s">
        <v>329</v>
      </c>
      <c r="AF517" s="18">
        <v>0.39743414495832025</v>
      </c>
      <c r="AG517" s="43">
        <v>85</v>
      </c>
      <c r="AH517" s="43" t="s">
        <v>91</v>
      </c>
      <c r="AI517" s="43" t="s">
        <v>96</v>
      </c>
      <c r="AJ517" s="43" t="s">
        <v>100</v>
      </c>
      <c r="AK517" s="17">
        <v>220000</v>
      </c>
      <c r="AL517" s="19">
        <v>43435</v>
      </c>
      <c r="AM517" s="19">
        <v>43465</v>
      </c>
      <c r="AN517" t="s">
        <v>2508</v>
      </c>
      <c r="AO517" t="s">
        <v>257</v>
      </c>
      <c r="AP517" t="s">
        <v>2739</v>
      </c>
      <c r="AQ517" s="17">
        <f>SUMIF(D:D,D517,P:P)-SUMIF(D:D,D517,AK:AK)</f>
        <v>58416</v>
      </c>
      <c r="AR517" t="b">
        <f t="shared" si="46"/>
        <v>0</v>
      </c>
      <c r="AS517" t="b">
        <f t="shared" si="47"/>
        <v>0</v>
      </c>
    </row>
    <row r="518" spans="1:45" x14ac:dyDescent="0.3">
      <c r="B518" s="7">
        <v>194</v>
      </c>
      <c r="C518" t="s">
        <v>809</v>
      </c>
      <c r="D518" t="s">
        <v>2428</v>
      </c>
      <c r="AG518" s="43">
        <v>54</v>
      </c>
      <c r="AH518" s="43" t="s">
        <v>57</v>
      </c>
      <c r="AI518" s="43" t="s">
        <v>58</v>
      </c>
      <c r="AJ518" s="43" t="s">
        <v>301</v>
      </c>
      <c r="AK518" s="17">
        <v>121584</v>
      </c>
      <c r="AL518" s="19">
        <v>43444</v>
      </c>
      <c r="AM518" s="19">
        <v>43465</v>
      </c>
      <c r="AN518" t="s">
        <v>2509</v>
      </c>
      <c r="AO518" t="s">
        <v>302</v>
      </c>
      <c r="AP518" t="s">
        <v>2740</v>
      </c>
      <c r="AR518" t="b">
        <f t="shared" ref="AR518:AR539" si="58">B518=B517</f>
        <v>1</v>
      </c>
      <c r="AS518" t="b">
        <f t="shared" ref="AS518:AS539" si="59">D518=D517</f>
        <v>1</v>
      </c>
    </row>
    <row r="519" spans="1:45" x14ac:dyDescent="0.3">
      <c r="B519" s="7">
        <v>195</v>
      </c>
      <c r="C519" t="s">
        <v>226</v>
      </c>
      <c r="D519" t="s">
        <v>2429</v>
      </c>
      <c r="E519" s="55" t="s">
        <v>2632</v>
      </c>
      <c r="M519" s="16">
        <v>0.26</v>
      </c>
      <c r="N519" t="s">
        <v>229</v>
      </c>
      <c r="O519" t="s">
        <v>230</v>
      </c>
      <c r="P519" s="17">
        <v>45000</v>
      </c>
      <c r="AC519" t="s">
        <v>231</v>
      </c>
      <c r="AD519" t="s">
        <v>232</v>
      </c>
      <c r="AF519" s="18">
        <v>0.38429999999999997</v>
      </c>
      <c r="AG519" s="43">
        <v>131</v>
      </c>
      <c r="AH519" s="43" t="s">
        <v>139</v>
      </c>
      <c r="AI519" s="43" t="s">
        <v>143</v>
      </c>
      <c r="AJ519" s="43"/>
      <c r="AK519" s="17">
        <v>41500</v>
      </c>
      <c r="AL519" s="19">
        <v>43365</v>
      </c>
      <c r="AM519" s="19">
        <v>43365</v>
      </c>
      <c r="AN519" t="s">
        <v>495</v>
      </c>
      <c r="AO519" t="s">
        <v>2581</v>
      </c>
      <c r="AP519" t="s">
        <v>2741</v>
      </c>
      <c r="AQ519" s="17">
        <f t="shared" ref="AQ519:AQ522" si="60">SUMIF(D:D,D519,P:P)-SUMIF(D:D,D519,AK:AK)</f>
        <v>3500</v>
      </c>
      <c r="AR519" t="b">
        <f t="shared" si="58"/>
        <v>0</v>
      </c>
      <c r="AS519" t="b">
        <f t="shared" si="59"/>
        <v>0</v>
      </c>
    </row>
    <row r="520" spans="1:45" x14ac:dyDescent="0.3">
      <c r="B520" s="7">
        <v>196</v>
      </c>
      <c r="C520" t="s">
        <v>2636</v>
      </c>
      <c r="D520" t="s">
        <v>2430</v>
      </c>
      <c r="E520" s="55" t="s">
        <v>3422</v>
      </c>
      <c r="F520" s="43"/>
      <c r="G520" s="43"/>
      <c r="H520" s="43"/>
      <c r="I520" s="43"/>
      <c r="J520" s="43"/>
      <c r="K520" s="43"/>
      <c r="L520" s="43"/>
      <c r="M520" s="16">
        <v>0</v>
      </c>
      <c r="N520" t="s">
        <v>229</v>
      </c>
      <c r="O520" t="s">
        <v>230</v>
      </c>
      <c r="P520" s="17">
        <v>600000</v>
      </c>
      <c r="Q520" s="43"/>
      <c r="R520" s="43"/>
      <c r="S520" s="43"/>
      <c r="T520" s="43"/>
      <c r="U520" s="43"/>
      <c r="V520" s="43"/>
      <c r="W520" s="43"/>
      <c r="X520" s="43"/>
      <c r="Y520" s="43"/>
      <c r="Z520" s="43"/>
      <c r="AA520" s="43"/>
      <c r="AB520" s="43"/>
      <c r="AC520" t="s">
        <v>231</v>
      </c>
      <c r="AD520" t="s">
        <v>306</v>
      </c>
      <c r="AF520" s="18">
        <v>0.33900000000000002</v>
      </c>
      <c r="AG520" s="43">
        <v>85</v>
      </c>
      <c r="AH520" s="43" t="s">
        <v>91</v>
      </c>
      <c r="AI520" s="43" t="s">
        <v>96</v>
      </c>
      <c r="AJ520" s="43" t="s">
        <v>100</v>
      </c>
      <c r="AK520" s="43">
        <v>550000</v>
      </c>
      <c r="AL520" s="49">
        <v>43739</v>
      </c>
      <c r="AM520" s="49">
        <v>43830</v>
      </c>
      <c r="AN520" s="43" t="s">
        <v>3396</v>
      </c>
      <c r="AO520" s="43" t="s">
        <v>3397</v>
      </c>
      <c r="AP520" s="43"/>
      <c r="AQ520" s="17">
        <f t="shared" si="60"/>
        <v>50000</v>
      </c>
      <c r="AR520" t="b">
        <f t="shared" si="58"/>
        <v>0</v>
      </c>
      <c r="AS520" t="b">
        <f t="shared" si="59"/>
        <v>0</v>
      </c>
    </row>
    <row r="521" spans="1:45" x14ac:dyDescent="0.3">
      <c r="B521" s="7">
        <v>197</v>
      </c>
      <c r="C521" t="s">
        <v>226</v>
      </c>
      <c r="D521" s="8" t="s">
        <v>3343</v>
      </c>
      <c r="E521" s="33" t="s">
        <v>3353</v>
      </c>
      <c r="M521" s="16">
        <v>0.16</v>
      </c>
      <c r="N521" t="s">
        <v>229</v>
      </c>
      <c r="O521" t="s">
        <v>230</v>
      </c>
      <c r="P521" s="17">
        <v>300000</v>
      </c>
      <c r="AC521" t="s">
        <v>231</v>
      </c>
      <c r="AD521" t="s">
        <v>232</v>
      </c>
      <c r="AF521" s="18">
        <v>0.40479999999999999</v>
      </c>
      <c r="AG521" s="43">
        <v>129</v>
      </c>
      <c r="AH521" t="s">
        <v>139</v>
      </c>
      <c r="AI521" t="s">
        <v>141</v>
      </c>
      <c r="AK521" s="17">
        <v>550000</v>
      </c>
      <c r="AL521" s="19">
        <v>43435</v>
      </c>
      <c r="AM521" s="19">
        <v>43465</v>
      </c>
      <c r="AN521" t="s">
        <v>2431</v>
      </c>
      <c r="AO521" t="s">
        <v>3352</v>
      </c>
      <c r="AQ521" s="17">
        <f t="shared" si="60"/>
        <v>-250000</v>
      </c>
      <c r="AR521" t="b">
        <f t="shared" si="58"/>
        <v>0</v>
      </c>
      <c r="AS521" t="b">
        <f t="shared" si="59"/>
        <v>0</v>
      </c>
    </row>
    <row r="522" spans="1:45" x14ac:dyDescent="0.3">
      <c r="B522" s="7">
        <v>198</v>
      </c>
      <c r="C522" t="s">
        <v>226</v>
      </c>
      <c r="D522" t="s">
        <v>2382</v>
      </c>
      <c r="E522" s="55" t="s">
        <v>2589</v>
      </c>
      <c r="M522" s="16">
        <v>0.23</v>
      </c>
      <c r="N522" t="s">
        <v>229</v>
      </c>
      <c r="O522" t="s">
        <v>230</v>
      </c>
      <c r="P522" s="17">
        <v>2200000</v>
      </c>
      <c r="AC522" t="s">
        <v>231</v>
      </c>
      <c r="AD522" t="s">
        <v>232</v>
      </c>
      <c r="AF522" s="18">
        <v>0.59317285714285717</v>
      </c>
      <c r="AG522" s="43">
        <v>129</v>
      </c>
      <c r="AH522" s="43" t="s">
        <v>139</v>
      </c>
      <c r="AI522" s="43" t="s">
        <v>141</v>
      </c>
      <c r="AJ522" s="43"/>
      <c r="AK522" s="17">
        <v>620000</v>
      </c>
      <c r="AL522" s="19">
        <v>43351</v>
      </c>
      <c r="AM522" s="19">
        <v>43351</v>
      </c>
      <c r="AN522" t="s">
        <v>242</v>
      </c>
      <c r="AO522" t="s">
        <v>257</v>
      </c>
      <c r="AP522" t="s">
        <v>2680</v>
      </c>
      <c r="AQ522" s="17">
        <f t="shared" si="60"/>
        <v>196800</v>
      </c>
      <c r="AR522" t="b">
        <f t="shared" si="58"/>
        <v>0</v>
      </c>
      <c r="AS522" t="b">
        <f t="shared" si="59"/>
        <v>0</v>
      </c>
    </row>
    <row r="523" spans="1:45" x14ac:dyDescent="0.3">
      <c r="B523" s="7">
        <v>198</v>
      </c>
      <c r="C523" t="s">
        <v>226</v>
      </c>
      <c r="D523" t="s">
        <v>2382</v>
      </c>
      <c r="AG523" s="43">
        <v>85</v>
      </c>
      <c r="AH523" s="43" t="s">
        <v>91</v>
      </c>
      <c r="AI523" s="43" t="s">
        <v>96</v>
      </c>
      <c r="AJ523" s="43" t="s">
        <v>100</v>
      </c>
      <c r="AK523" s="17">
        <v>90000</v>
      </c>
      <c r="AL523" s="19">
        <v>43351</v>
      </c>
      <c r="AM523" s="19">
        <v>43351</v>
      </c>
      <c r="AN523" t="s">
        <v>237</v>
      </c>
      <c r="AO523" t="s">
        <v>2532</v>
      </c>
      <c r="AP523" t="s">
        <v>2681</v>
      </c>
      <c r="AR523" t="b">
        <f t="shared" si="58"/>
        <v>1</v>
      </c>
      <c r="AS523" t="b">
        <f t="shared" si="59"/>
        <v>1</v>
      </c>
    </row>
    <row r="524" spans="1:45" x14ac:dyDescent="0.3">
      <c r="B524" s="7">
        <v>198</v>
      </c>
      <c r="C524" t="s">
        <v>226</v>
      </c>
      <c r="D524" t="s">
        <v>2382</v>
      </c>
      <c r="AG524" s="43">
        <v>128</v>
      </c>
      <c r="AH524" s="43" t="s">
        <v>139</v>
      </c>
      <c r="AI524" s="43" t="s">
        <v>140</v>
      </c>
      <c r="AJ524" s="43"/>
      <c r="AK524" s="17">
        <v>282000</v>
      </c>
      <c r="AL524" s="19">
        <v>43351</v>
      </c>
      <c r="AM524" s="19">
        <v>43351</v>
      </c>
      <c r="AN524" t="s">
        <v>2447</v>
      </c>
      <c r="AO524" t="s">
        <v>257</v>
      </c>
      <c r="AP524" t="s">
        <v>2682</v>
      </c>
      <c r="AR524" t="b">
        <f t="shared" si="58"/>
        <v>1</v>
      </c>
      <c r="AS524" t="b">
        <f t="shared" si="59"/>
        <v>1</v>
      </c>
    </row>
    <row r="525" spans="1:45" x14ac:dyDescent="0.3">
      <c r="B525" s="7">
        <v>198</v>
      </c>
      <c r="C525" t="s">
        <v>226</v>
      </c>
      <c r="D525" t="s">
        <v>2382</v>
      </c>
      <c r="AG525" s="43">
        <v>128</v>
      </c>
      <c r="AH525" s="43" t="s">
        <v>139</v>
      </c>
      <c r="AI525" s="43" t="s">
        <v>140</v>
      </c>
      <c r="AJ525" s="43"/>
      <c r="AK525" s="17">
        <v>161200</v>
      </c>
      <c r="AL525" s="19">
        <v>43386</v>
      </c>
      <c r="AM525" s="19">
        <v>43386</v>
      </c>
      <c r="AN525" t="s">
        <v>2448</v>
      </c>
      <c r="AO525" t="s">
        <v>2533</v>
      </c>
      <c r="AP525" t="s">
        <v>2683</v>
      </c>
      <c r="AR525" t="b">
        <f t="shared" si="58"/>
        <v>1</v>
      </c>
      <c r="AS525" t="b">
        <f t="shared" si="59"/>
        <v>1</v>
      </c>
    </row>
    <row r="526" spans="1:45" s="43" customFormat="1" x14ac:dyDescent="0.3">
      <c r="A526"/>
      <c r="B526" s="7">
        <v>198</v>
      </c>
      <c r="C526" t="s">
        <v>226</v>
      </c>
      <c r="D526" t="s">
        <v>2382</v>
      </c>
      <c r="E526" s="33"/>
      <c r="F526" s="27"/>
      <c r="G526" s="27"/>
      <c r="H526" s="27"/>
      <c r="I526" s="27"/>
      <c r="J526" s="27"/>
      <c r="K526" s="27"/>
      <c r="L526" s="27"/>
      <c r="M526" s="16"/>
      <c r="N526"/>
      <c r="O526"/>
      <c r="P526" s="17"/>
      <c r="Q526" s="27"/>
      <c r="R526" s="27"/>
      <c r="S526" s="27"/>
      <c r="T526" s="27"/>
      <c r="U526" s="27"/>
      <c r="V526" s="27"/>
      <c r="W526" s="27"/>
      <c r="X526" s="27"/>
      <c r="Y526" s="27"/>
      <c r="Z526" s="27"/>
      <c r="AA526" s="27"/>
      <c r="AB526" s="27"/>
      <c r="AC526"/>
      <c r="AD526"/>
      <c r="AE526"/>
      <c r="AF526" s="18"/>
      <c r="AG526" s="43">
        <v>129</v>
      </c>
      <c r="AH526" s="43" t="s">
        <v>139</v>
      </c>
      <c r="AI526" s="43" t="s">
        <v>141</v>
      </c>
      <c r="AK526" s="17">
        <v>850000</v>
      </c>
      <c r="AL526" s="19">
        <v>43386</v>
      </c>
      <c r="AM526" s="19">
        <v>43386</v>
      </c>
      <c r="AN526" t="s">
        <v>242</v>
      </c>
      <c r="AO526" t="s">
        <v>257</v>
      </c>
      <c r="AP526" t="s">
        <v>2684</v>
      </c>
      <c r="AQ526"/>
      <c r="AR526" t="b">
        <f t="shared" si="58"/>
        <v>1</v>
      </c>
      <c r="AS526" t="b">
        <f t="shared" si="59"/>
        <v>1</v>
      </c>
    </row>
    <row r="527" spans="1:45" x14ac:dyDescent="0.3">
      <c r="B527" s="7">
        <v>199</v>
      </c>
      <c r="C527" t="s">
        <v>860</v>
      </c>
      <c r="D527" t="s">
        <v>3423</v>
      </c>
      <c r="E527" s="55" t="s">
        <v>2590</v>
      </c>
      <c r="M527" s="16">
        <v>0.23</v>
      </c>
      <c r="N527" t="s">
        <v>229</v>
      </c>
      <c r="O527" t="s">
        <v>230</v>
      </c>
      <c r="P527" s="17">
        <v>41900</v>
      </c>
      <c r="AC527" t="s">
        <v>231</v>
      </c>
      <c r="AD527" t="s">
        <v>329</v>
      </c>
      <c r="AF527" s="18">
        <v>0.28482843662758234</v>
      </c>
      <c r="AG527" s="43">
        <v>60</v>
      </c>
      <c r="AH527" s="43" t="s">
        <v>57</v>
      </c>
      <c r="AI527" s="43" t="s">
        <v>64</v>
      </c>
      <c r="AJ527" s="43" t="s">
        <v>449</v>
      </c>
      <c r="AK527" s="17">
        <v>41900</v>
      </c>
      <c r="AL527" s="19">
        <v>43358</v>
      </c>
      <c r="AM527" s="19">
        <v>43380</v>
      </c>
      <c r="AN527" t="s">
        <v>3424</v>
      </c>
      <c r="AO527" t="s">
        <v>247</v>
      </c>
      <c r="AP527" t="s">
        <v>2685</v>
      </c>
      <c r="AQ527" s="17">
        <f t="shared" ref="AQ527:AQ528" si="61">SUMIF(D:D,D527,P:P)-SUMIF(D:D,D527,AK:AK)</f>
        <v>0</v>
      </c>
      <c r="AR527" t="b">
        <f t="shared" si="58"/>
        <v>0</v>
      </c>
      <c r="AS527" t="b">
        <f t="shared" si="59"/>
        <v>0</v>
      </c>
    </row>
    <row r="528" spans="1:45" x14ac:dyDescent="0.3">
      <c r="B528" s="7">
        <v>200</v>
      </c>
      <c r="C528" t="s">
        <v>226</v>
      </c>
      <c r="D528" t="s">
        <v>2384</v>
      </c>
      <c r="E528" s="55" t="s">
        <v>3327</v>
      </c>
      <c r="M528" s="16">
        <v>0.26</v>
      </c>
      <c r="N528" t="s">
        <v>229</v>
      </c>
      <c r="O528" t="s">
        <v>230</v>
      </c>
      <c r="P528" s="17">
        <v>1960000</v>
      </c>
      <c r="AC528" t="s">
        <v>231</v>
      </c>
      <c r="AD528" t="s">
        <v>232</v>
      </c>
      <c r="AF528" s="18">
        <v>0.63512666666666662</v>
      </c>
      <c r="AG528" s="43">
        <v>42</v>
      </c>
      <c r="AH528" s="43" t="s">
        <v>22</v>
      </c>
      <c r="AI528" s="43" t="s">
        <v>49</v>
      </c>
      <c r="AJ528" s="43"/>
      <c r="AK528" s="17">
        <v>350000</v>
      </c>
      <c r="AL528" s="19">
        <v>43435</v>
      </c>
      <c r="AM528" s="19">
        <v>43465</v>
      </c>
      <c r="AN528" t="s">
        <v>2449</v>
      </c>
      <c r="AO528" t="s">
        <v>2534</v>
      </c>
      <c r="AP528" t="s">
        <v>2749</v>
      </c>
      <c r="AQ528" s="17">
        <f t="shared" si="61"/>
        <v>364147.89999999991</v>
      </c>
      <c r="AR528" t="b">
        <f t="shared" si="58"/>
        <v>0</v>
      </c>
      <c r="AS528" t="b">
        <f t="shared" si="59"/>
        <v>0</v>
      </c>
    </row>
    <row r="529" spans="2:45" x14ac:dyDescent="0.3">
      <c r="B529" s="7">
        <v>200</v>
      </c>
      <c r="C529" t="s">
        <v>226</v>
      </c>
      <c r="D529" t="s">
        <v>2384</v>
      </c>
      <c r="AG529" s="43">
        <v>251</v>
      </c>
      <c r="AH529" s="43" t="s">
        <v>22</v>
      </c>
      <c r="AI529" s="43" t="s">
        <v>40</v>
      </c>
      <c r="AJ529" s="43" t="s">
        <v>2744</v>
      </c>
      <c r="AK529" s="17">
        <v>310000</v>
      </c>
      <c r="AL529" s="19">
        <v>43370</v>
      </c>
      <c r="AM529" s="19">
        <v>43370</v>
      </c>
      <c r="AN529" t="s">
        <v>2450</v>
      </c>
      <c r="AO529" t="s">
        <v>2535</v>
      </c>
      <c r="AP529" t="s">
        <v>2750</v>
      </c>
      <c r="AR529" t="b">
        <f t="shared" si="58"/>
        <v>1</v>
      </c>
      <c r="AS529" t="b">
        <f t="shared" si="59"/>
        <v>1</v>
      </c>
    </row>
    <row r="530" spans="2:45" x14ac:dyDescent="0.3">
      <c r="B530" s="7">
        <v>200</v>
      </c>
      <c r="C530" t="s">
        <v>226</v>
      </c>
      <c r="D530" t="s">
        <v>2384</v>
      </c>
      <c r="AG530" s="43">
        <v>129</v>
      </c>
      <c r="AH530" s="43" t="s">
        <v>139</v>
      </c>
      <c r="AI530" s="43" t="s">
        <v>141</v>
      </c>
      <c r="AJ530" s="43"/>
      <c r="AK530" s="17">
        <v>840000</v>
      </c>
      <c r="AL530" s="19">
        <v>43370</v>
      </c>
      <c r="AM530" s="19">
        <v>43370</v>
      </c>
      <c r="AN530" t="s">
        <v>309</v>
      </c>
      <c r="AO530" t="s">
        <v>2536</v>
      </c>
      <c r="AP530" t="s">
        <v>2684</v>
      </c>
      <c r="AR530" t="b">
        <f t="shared" si="58"/>
        <v>1</v>
      </c>
      <c r="AS530" t="b">
        <f t="shared" si="59"/>
        <v>1</v>
      </c>
    </row>
    <row r="531" spans="2:45" x14ac:dyDescent="0.3">
      <c r="B531" s="7">
        <v>200</v>
      </c>
      <c r="C531" t="s">
        <v>226</v>
      </c>
      <c r="D531" t="s">
        <v>2384</v>
      </c>
      <c r="AG531" s="43">
        <v>59</v>
      </c>
      <c r="AH531" s="43" t="s">
        <v>57</v>
      </c>
      <c r="AI531" s="43" t="s">
        <v>64</v>
      </c>
      <c r="AJ531" s="43" t="s">
        <v>323</v>
      </c>
      <c r="AK531" s="17">
        <v>35852.1</v>
      </c>
      <c r="AN531" t="s">
        <v>324</v>
      </c>
      <c r="AO531" t="s">
        <v>257</v>
      </c>
      <c r="AP531" t="s">
        <v>323</v>
      </c>
      <c r="AR531" t="b">
        <f t="shared" si="58"/>
        <v>1</v>
      </c>
      <c r="AS531" t="b">
        <f t="shared" si="59"/>
        <v>1</v>
      </c>
    </row>
    <row r="532" spans="2:45" x14ac:dyDescent="0.3">
      <c r="B532" s="7">
        <v>200</v>
      </c>
      <c r="C532" t="s">
        <v>226</v>
      </c>
      <c r="D532" t="s">
        <v>2384</v>
      </c>
      <c r="AG532" s="43">
        <v>129</v>
      </c>
      <c r="AH532" s="43" t="s">
        <v>139</v>
      </c>
      <c r="AI532" s="43" t="s">
        <v>141</v>
      </c>
      <c r="AJ532" s="43"/>
      <c r="AK532" s="17">
        <v>60000</v>
      </c>
      <c r="AL532" s="19">
        <v>43370</v>
      </c>
      <c r="AM532" s="19">
        <v>43392</v>
      </c>
      <c r="AN532" t="s">
        <v>242</v>
      </c>
      <c r="AO532" t="s">
        <v>2537</v>
      </c>
      <c r="AR532" t="b">
        <f t="shared" si="58"/>
        <v>1</v>
      </c>
      <c r="AS532" t="b">
        <f t="shared" si="59"/>
        <v>1</v>
      </c>
    </row>
    <row r="533" spans="2:45" x14ac:dyDescent="0.3">
      <c r="B533" s="7">
        <v>201</v>
      </c>
      <c r="C533" t="s">
        <v>332</v>
      </c>
      <c r="D533" t="s">
        <v>2385</v>
      </c>
      <c r="E533" s="55" t="s">
        <v>2591</v>
      </c>
      <c r="M533" s="16">
        <v>0.12</v>
      </c>
      <c r="N533" t="s">
        <v>229</v>
      </c>
      <c r="O533" t="s">
        <v>230</v>
      </c>
      <c r="P533" s="17">
        <v>30210</v>
      </c>
      <c r="AC533" t="s">
        <v>231</v>
      </c>
      <c r="AD533" t="s">
        <v>306</v>
      </c>
      <c r="AF533" s="18">
        <v>0.19532467379473722</v>
      </c>
      <c r="AG533" s="43">
        <v>202</v>
      </c>
      <c r="AH533" s="43" t="s">
        <v>91</v>
      </c>
      <c r="AI533" s="43" t="s">
        <v>92</v>
      </c>
      <c r="AJ533" s="43" t="s">
        <v>100</v>
      </c>
      <c r="AK533" s="17">
        <v>19880</v>
      </c>
      <c r="AL533" s="19">
        <v>43352</v>
      </c>
      <c r="AM533" s="19">
        <v>43373</v>
      </c>
      <c r="AN533" t="s">
        <v>350</v>
      </c>
      <c r="AO533" t="s">
        <v>247</v>
      </c>
      <c r="AP533" t="s">
        <v>2686</v>
      </c>
      <c r="AQ533" s="17">
        <f>SUMIF(D:D,D533,P:P)-SUMIF(D:D,D533,AK:AK)</f>
        <v>5730</v>
      </c>
      <c r="AR533" t="b">
        <f t="shared" si="58"/>
        <v>0</v>
      </c>
      <c r="AS533" t="b">
        <f t="shared" si="59"/>
        <v>0</v>
      </c>
    </row>
    <row r="534" spans="2:45" x14ac:dyDescent="0.3">
      <c r="B534" s="7">
        <v>201</v>
      </c>
      <c r="C534" t="s">
        <v>332</v>
      </c>
      <c r="D534" t="s">
        <v>2385</v>
      </c>
      <c r="AG534" s="43">
        <v>79</v>
      </c>
      <c r="AH534" s="43" t="s">
        <v>91</v>
      </c>
      <c r="AI534" s="43" t="s">
        <v>92</v>
      </c>
      <c r="AJ534" s="43"/>
      <c r="AK534" s="17">
        <v>4600</v>
      </c>
      <c r="AL534" s="19">
        <v>43352</v>
      </c>
      <c r="AM534" s="19">
        <v>43373</v>
      </c>
      <c r="AN534" t="s">
        <v>2451</v>
      </c>
      <c r="AO534" t="s">
        <v>257</v>
      </c>
      <c r="AR534" t="b">
        <f t="shared" si="58"/>
        <v>1</v>
      </c>
      <c r="AS534" t="b">
        <f t="shared" si="59"/>
        <v>1</v>
      </c>
    </row>
    <row r="535" spans="2:45" x14ac:dyDescent="0.3">
      <c r="B535" s="7">
        <v>202</v>
      </c>
      <c r="C535" t="s">
        <v>615</v>
      </c>
      <c r="D535" t="s">
        <v>2386</v>
      </c>
      <c r="E535" s="55" t="s">
        <v>2592</v>
      </c>
      <c r="M535" s="16">
        <v>0.36133852972232106</v>
      </c>
      <c r="N535" t="s">
        <v>229</v>
      </c>
      <c r="O535" t="s">
        <v>230</v>
      </c>
      <c r="P535" s="17">
        <v>3710</v>
      </c>
      <c r="AC535" t="s">
        <v>231</v>
      </c>
      <c r="AD535" t="s">
        <v>232</v>
      </c>
      <c r="AF535" s="18">
        <v>4.2339333933393355E-2</v>
      </c>
      <c r="AG535" s="43">
        <v>67</v>
      </c>
      <c r="AH535" s="43" t="s">
        <v>75</v>
      </c>
      <c r="AI535" s="43" t="s">
        <v>79</v>
      </c>
      <c r="AJ535" s="43" t="s">
        <v>100</v>
      </c>
      <c r="AK535" s="17">
        <v>3000</v>
      </c>
      <c r="AL535" s="19">
        <v>43380</v>
      </c>
      <c r="AM535" s="19">
        <v>43414</v>
      </c>
      <c r="AN535" t="s">
        <v>1912</v>
      </c>
      <c r="AO535" t="s">
        <v>257</v>
      </c>
      <c r="AP535" t="s">
        <v>2687</v>
      </c>
      <c r="AQ535" s="17">
        <f>SUMIF(D:D,D535,P:P)-SUMIF(D:D,D535,AK:AK)</f>
        <v>710</v>
      </c>
      <c r="AR535" t="b">
        <f t="shared" si="58"/>
        <v>0</v>
      </c>
      <c r="AS535" t="b">
        <f t="shared" si="59"/>
        <v>0</v>
      </c>
    </row>
    <row r="536" spans="2:45" x14ac:dyDescent="0.3">
      <c r="B536" s="7">
        <v>203</v>
      </c>
      <c r="C536" t="s">
        <v>809</v>
      </c>
      <c r="D536" t="s">
        <v>2637</v>
      </c>
      <c r="E536" s="55" t="s">
        <v>2593</v>
      </c>
      <c r="M536" s="16">
        <v>0.21</v>
      </c>
      <c r="N536" t="s">
        <v>229</v>
      </c>
      <c r="O536" t="s">
        <v>230</v>
      </c>
      <c r="P536" s="17">
        <v>174000</v>
      </c>
      <c r="AC536" t="s">
        <v>231</v>
      </c>
      <c r="AD536" t="s">
        <v>329</v>
      </c>
      <c r="AF536" s="18">
        <v>0.32780999999999999</v>
      </c>
      <c r="AG536" s="43">
        <v>131</v>
      </c>
      <c r="AH536" s="43" t="s">
        <v>139</v>
      </c>
      <c r="AI536" s="43" t="s">
        <v>143</v>
      </c>
      <c r="AJ536" s="43"/>
      <c r="AK536" s="17">
        <v>42000</v>
      </c>
      <c r="AL536" s="19">
        <v>43358</v>
      </c>
      <c r="AM536" s="19">
        <v>43358</v>
      </c>
      <c r="AN536" t="s">
        <v>495</v>
      </c>
      <c r="AO536" t="s">
        <v>2538</v>
      </c>
      <c r="AP536" t="s">
        <v>2688</v>
      </c>
      <c r="AQ536" s="17">
        <f>SUMIF(D:D,D536,P:P)-SUMIF(D:D,D536,AK:AK)</f>
        <v>6000</v>
      </c>
      <c r="AR536" t="b">
        <f t="shared" si="58"/>
        <v>0</v>
      </c>
      <c r="AS536" t="b">
        <f t="shared" si="59"/>
        <v>0</v>
      </c>
    </row>
    <row r="537" spans="2:45" x14ac:dyDescent="0.3">
      <c r="B537" s="7">
        <v>203</v>
      </c>
      <c r="C537" t="s">
        <v>809</v>
      </c>
      <c r="D537" t="s">
        <v>2387</v>
      </c>
      <c r="AG537" s="43">
        <v>131</v>
      </c>
      <c r="AH537" s="43" t="s">
        <v>139</v>
      </c>
      <c r="AI537" s="43" t="s">
        <v>143</v>
      </c>
      <c r="AJ537" s="43"/>
      <c r="AK537" s="17">
        <v>42000</v>
      </c>
      <c r="AL537" s="19">
        <v>43358</v>
      </c>
      <c r="AM537" s="19">
        <v>43358</v>
      </c>
      <c r="AN537" t="s">
        <v>2452</v>
      </c>
      <c r="AO537" t="s">
        <v>2539</v>
      </c>
      <c r="AP537" t="s">
        <v>2689</v>
      </c>
      <c r="AR537" t="b">
        <f t="shared" si="58"/>
        <v>1</v>
      </c>
      <c r="AS537" t="b">
        <f t="shared" si="59"/>
        <v>1</v>
      </c>
    </row>
    <row r="538" spans="2:45" x14ac:dyDescent="0.3">
      <c r="B538" s="7">
        <v>203</v>
      </c>
      <c r="C538" t="s">
        <v>809</v>
      </c>
      <c r="D538" t="s">
        <v>2387</v>
      </c>
      <c r="AG538" s="43">
        <v>131</v>
      </c>
      <c r="AH538" s="43" t="s">
        <v>139</v>
      </c>
      <c r="AI538" s="43" t="s">
        <v>143</v>
      </c>
      <c r="AJ538" s="43"/>
      <c r="AK538" s="17">
        <v>42000</v>
      </c>
      <c r="AL538" s="19">
        <v>43400</v>
      </c>
      <c r="AM538" s="19">
        <v>43400</v>
      </c>
      <c r="AN538" t="s">
        <v>495</v>
      </c>
      <c r="AO538" t="s">
        <v>2540</v>
      </c>
      <c r="AP538" t="s">
        <v>2690</v>
      </c>
      <c r="AR538" t="b">
        <f t="shared" si="58"/>
        <v>1</v>
      </c>
      <c r="AS538" t="b">
        <f t="shared" si="59"/>
        <v>1</v>
      </c>
    </row>
    <row r="539" spans="2:45" x14ac:dyDescent="0.3">
      <c r="B539" s="7">
        <v>203</v>
      </c>
      <c r="C539" t="s">
        <v>809</v>
      </c>
      <c r="D539" t="s">
        <v>2387</v>
      </c>
      <c r="AG539" s="43">
        <v>131</v>
      </c>
      <c r="AH539" s="43" t="s">
        <v>139</v>
      </c>
      <c r="AI539" s="43" t="s">
        <v>143</v>
      </c>
      <c r="AJ539" s="43"/>
      <c r="AK539" s="17">
        <v>42000</v>
      </c>
      <c r="AL539" s="19">
        <v>43394</v>
      </c>
      <c r="AM539" s="19">
        <v>43394</v>
      </c>
      <c r="AN539" t="s">
        <v>2453</v>
      </c>
      <c r="AO539" t="s">
        <v>2541</v>
      </c>
      <c r="AP539" t="s">
        <v>2691</v>
      </c>
      <c r="AR539" t="b">
        <f t="shared" si="58"/>
        <v>1</v>
      </c>
      <c r="AS539" t="b">
        <f t="shared" si="59"/>
        <v>1</v>
      </c>
    </row>
  </sheetData>
  <autoFilter ref="B4:AS539" xr:uid="{00000000-0009-0000-0000-000002000000}"/>
  <mergeCells count="7">
    <mergeCell ref="F1:L1"/>
    <mergeCell ref="Q1:AB1"/>
    <mergeCell ref="B2:AF2"/>
    <mergeCell ref="AG2:AQ2"/>
    <mergeCell ref="B3:C3"/>
    <mergeCell ref="D3:O3"/>
    <mergeCell ref="Q3:AE3"/>
  </mergeCells>
  <phoneticPr fontId="3" type="noConversion"/>
  <conditionalFormatting sqref="E1:E8 E10 E13:E14 E24 E33 E39 E42 E50 E53:E54 E66:E68 E71:E72 E74:E75 E78 E83:E84 E87:E91 E93 E97:E101 E104:E105 E109 E111:E114 E116 E118 E124:E126 E128 E130 E133 E137 E147 E149 E195:E196 E198 E202:E203 E233:E236 E241 E244 E248 E250 E253:E255 E257:E258 E267:E271 E274:E276 E278:E280 E283:E284 E286:E287 E291:E298 E300:E301 E303 E306 E309:E310 E315:E316 E324 E332 E335 E340 E343:E345 E355 E359 E361 E376 E378 E382:E384 E395 E405 E414:E416 E419:E423 E425 E428:E429 E436 E440 E449 E451:E452 E455:E456 E458 E460:E461 E463:E465 E467 E471:E473 E475 E477 E479 E484:E485 E488 E492:E493 E495 E497:E498 E501:E502 E505:E506 E508 E511:E514 E517 E519 E521:E522 E527:E528 E533 E535:E536 E540:E1048576">
    <cfRule type="duplicateValues" dxfId="14" priority="1"/>
  </conditionalFormatting>
  <pageMargins left="0.7" right="0.7" top="0.75" bottom="0.75" header="0.3" footer="0.3"/>
  <pageSetup paperSize="9" orientation="portrait" horizontalDpi="4294967294"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1:AS1973"/>
  <sheetViews>
    <sheetView showGridLines="0" zoomScale="120" zoomScaleNormal="120" workbookViewId="0">
      <pane xSplit="4" ySplit="4" topLeftCell="AF5" activePane="bottomRight" state="frozen"/>
      <selection pane="topRight" activeCell="E1" sqref="E1"/>
      <selection pane="bottomLeft" activeCell="A5" sqref="A5"/>
      <selection pane="bottomRight" activeCell="B4" sqref="B4"/>
    </sheetView>
  </sheetViews>
  <sheetFormatPr defaultRowHeight="14.25" outlineLevelCol="2" x14ac:dyDescent="0.3"/>
  <cols>
    <col min="1" max="1" width="4.28515625" customWidth="1"/>
    <col min="2" max="2" width="13.140625" style="7" bestFit="1" customWidth="1"/>
    <col min="3" max="3" width="11.42578125" bestFit="1" customWidth="1"/>
    <col min="4" max="4" width="28.28515625" style="8" customWidth="1"/>
    <col min="5" max="5" width="17.42578125" style="33" customWidth="1" outlineLevel="1"/>
    <col min="6" max="6" width="14.28515625" customWidth="1" outlineLevel="2"/>
    <col min="7" max="7" width="13.140625" customWidth="1" outlineLevel="2"/>
    <col min="8" max="8" width="8.5703125" customWidth="1" outlineLevel="2"/>
    <col min="9" max="11" width="9.7109375" customWidth="1" outlineLevel="2"/>
    <col min="12" max="12" width="8.5703125" customWidth="1" outlineLevel="2"/>
    <col min="13" max="13" width="10" style="16" customWidth="1" outlineLevel="1"/>
    <col min="14" max="15" width="9.140625" customWidth="1" outlineLevel="2"/>
    <col min="16" max="16" width="14.5703125" style="17" customWidth="1" outlineLevel="1"/>
    <col min="17" max="17" width="10.28515625" customWidth="1" outlineLevel="2"/>
    <col min="18" max="18" width="10.7109375" customWidth="1" outlineLevel="2" collapsed="1"/>
    <col min="19" max="19" width="10.28515625" customWidth="1" outlineLevel="2"/>
    <col min="20" max="20" width="12" customWidth="1" outlineLevel="2"/>
    <col min="21" max="21" width="9.42578125" style="17" customWidth="1" outlineLevel="2"/>
    <col min="22" max="22" width="8.5703125" customWidth="1" outlineLevel="2"/>
    <col min="23" max="24" width="14.140625" customWidth="1" outlineLevel="2"/>
    <col min="25" max="25" width="12.7109375" style="17" customWidth="1" outlineLevel="2"/>
    <col min="26" max="26" width="14.7109375" style="17" customWidth="1" outlineLevel="2"/>
    <col min="27" max="27" width="10" style="19" customWidth="1" outlineLevel="2"/>
    <col min="28" max="28" width="8.5703125" customWidth="1" outlineLevel="2"/>
    <col min="29" max="29" width="24.5703125" customWidth="1" outlineLevel="2" collapsed="1"/>
    <col min="30" max="30" width="24.5703125" customWidth="1" outlineLevel="2"/>
    <col min="31" max="31" width="5.140625" customWidth="1" outlineLevel="2"/>
    <col min="32" max="32" width="10.28515625" style="16" customWidth="1" outlineLevel="1"/>
    <col min="33" max="33" width="7" customWidth="1" outlineLevel="1" collapsed="1"/>
    <col min="34" max="34" width="14.5703125" customWidth="1"/>
    <col min="35" max="35" width="10.85546875" style="8" customWidth="1"/>
    <col min="36" max="36" width="8.5703125" customWidth="1"/>
    <col min="37" max="37" width="8.28515625" style="17" customWidth="1"/>
    <col min="38" max="38" width="11.28515625" style="19" bestFit="1" customWidth="1"/>
    <col min="39" max="39" width="10.85546875" style="19" customWidth="1"/>
    <col min="40" max="40" width="14.140625" customWidth="1"/>
    <col min="41" max="41" width="21.7109375" customWidth="1"/>
    <col min="42" max="42" width="16.140625" customWidth="1"/>
    <col min="43" max="43" width="12.28515625" style="17" customWidth="1" collapsed="1"/>
  </cols>
  <sheetData>
    <row r="1" spans="2:45" x14ac:dyDescent="0.3">
      <c r="D1"/>
      <c r="F1" s="75"/>
      <c r="G1" s="75"/>
      <c r="H1" s="75"/>
      <c r="I1" s="75"/>
      <c r="J1" s="75"/>
      <c r="K1" s="75"/>
      <c r="L1" s="75"/>
      <c r="Q1" s="75"/>
      <c r="R1" s="75"/>
      <c r="S1" s="75"/>
      <c r="T1" s="75"/>
      <c r="U1" s="75"/>
      <c r="V1" s="75"/>
      <c r="W1" s="75"/>
      <c r="X1" s="75"/>
      <c r="Y1" s="75"/>
      <c r="Z1" s="75"/>
      <c r="AA1" s="75"/>
      <c r="AB1" s="75"/>
      <c r="AM1"/>
    </row>
    <row r="2" spans="2:45" x14ac:dyDescent="0.3">
      <c r="B2" s="34" t="s">
        <v>177</v>
      </c>
      <c r="C2" s="34"/>
      <c r="D2" s="34"/>
      <c r="E2" s="58"/>
      <c r="F2" s="23"/>
      <c r="G2" s="23"/>
      <c r="H2" s="23"/>
      <c r="I2" s="23"/>
      <c r="J2" s="23"/>
      <c r="K2" s="23"/>
      <c r="L2" s="23"/>
      <c r="M2" s="4"/>
      <c r="N2" s="4"/>
      <c r="O2" s="4"/>
      <c r="P2" s="4"/>
      <c r="Q2" s="4"/>
      <c r="R2" s="34"/>
      <c r="S2" s="34"/>
      <c r="T2" s="34"/>
      <c r="U2" s="35"/>
      <c r="V2" s="34"/>
      <c r="W2" s="34"/>
      <c r="X2" s="34"/>
      <c r="Y2" s="35"/>
      <c r="Z2" s="35"/>
      <c r="AA2" s="34"/>
      <c r="AB2" s="34"/>
      <c r="AC2" s="4"/>
      <c r="AD2" s="4"/>
      <c r="AE2" s="4"/>
      <c r="AF2" s="24"/>
      <c r="AG2" s="29"/>
      <c r="AH2" s="30"/>
      <c r="AI2" s="53"/>
      <c r="AJ2" s="30"/>
      <c r="AK2" s="30"/>
      <c r="AL2" s="36"/>
      <c r="AM2" s="30"/>
      <c r="AN2" s="30"/>
      <c r="AO2" s="30"/>
      <c r="AP2" s="30"/>
      <c r="AQ2" s="37"/>
    </row>
    <row r="3" spans="2:45" x14ac:dyDescent="0.3">
      <c r="B3" s="90" t="s">
        <v>886</v>
      </c>
      <c r="C3" s="91"/>
      <c r="D3" s="90" t="s">
        <v>887</v>
      </c>
      <c r="E3" s="82"/>
      <c r="F3" s="82"/>
      <c r="G3" s="82"/>
      <c r="H3" s="82"/>
      <c r="I3" s="82"/>
      <c r="J3" s="82"/>
      <c r="K3" s="82"/>
      <c r="L3" s="82"/>
      <c r="M3" s="82"/>
      <c r="N3" s="86"/>
      <c r="O3" s="87"/>
      <c r="P3" s="20" t="s">
        <v>888</v>
      </c>
      <c r="Q3" s="31" t="s">
        <v>889</v>
      </c>
      <c r="R3" s="38"/>
      <c r="S3" s="38"/>
      <c r="T3" s="38"/>
      <c r="U3" s="39"/>
      <c r="V3" s="38"/>
      <c r="W3" s="38"/>
      <c r="X3" s="38"/>
      <c r="Y3" s="39"/>
      <c r="Z3" s="39"/>
      <c r="AA3" s="38"/>
      <c r="AB3" s="38"/>
      <c r="AC3" s="32"/>
      <c r="AD3" s="32"/>
      <c r="AE3" s="32"/>
      <c r="AF3" s="50" t="s">
        <v>890</v>
      </c>
      <c r="AG3" s="4"/>
      <c r="AH3" s="4"/>
      <c r="AI3" s="5"/>
      <c r="AJ3" s="4"/>
      <c r="AK3" s="4"/>
      <c r="AL3" s="26"/>
      <c r="AM3" s="4"/>
      <c r="AN3" s="40"/>
      <c r="AO3" s="4"/>
      <c r="AP3" s="4"/>
      <c r="AQ3" s="25"/>
    </row>
    <row r="4" spans="2:45" s="74" customFormat="1" ht="57" x14ac:dyDescent="0.3">
      <c r="B4" s="60" t="s">
        <v>891</v>
      </c>
      <c r="C4" s="60" t="s">
        <v>892</v>
      </c>
      <c r="D4" s="60" t="s">
        <v>893</v>
      </c>
      <c r="E4" s="61" t="s">
        <v>894</v>
      </c>
      <c r="F4" s="62" t="s">
        <v>895</v>
      </c>
      <c r="G4" s="63" t="s">
        <v>896</v>
      </c>
      <c r="H4" s="63" t="s">
        <v>897</v>
      </c>
      <c r="I4" s="62" t="s">
        <v>898</v>
      </c>
      <c r="J4" s="62" t="s">
        <v>899</v>
      </c>
      <c r="K4" s="62" t="s">
        <v>900</v>
      </c>
      <c r="L4" s="63" t="s">
        <v>901</v>
      </c>
      <c r="M4" s="64" t="s">
        <v>902</v>
      </c>
      <c r="N4" s="65" t="s">
        <v>903</v>
      </c>
      <c r="O4" s="65" t="s">
        <v>904</v>
      </c>
      <c r="P4" s="66" t="s">
        <v>905</v>
      </c>
      <c r="Q4" s="65" t="s">
        <v>906</v>
      </c>
      <c r="R4" s="60" t="s">
        <v>907</v>
      </c>
      <c r="S4" s="60" t="s">
        <v>908</v>
      </c>
      <c r="T4" s="60" t="s">
        <v>909</v>
      </c>
      <c r="U4" s="41" t="s">
        <v>203</v>
      </c>
      <c r="V4" s="60" t="s">
        <v>204</v>
      </c>
      <c r="W4" s="60" t="s">
        <v>205</v>
      </c>
      <c r="X4" s="60" t="s">
        <v>206</v>
      </c>
      <c r="Y4" s="41" t="s">
        <v>910</v>
      </c>
      <c r="Z4" s="41" t="s">
        <v>911</v>
      </c>
      <c r="AA4" s="67" t="s">
        <v>912</v>
      </c>
      <c r="AB4" s="60" t="s">
        <v>913</v>
      </c>
      <c r="AC4" s="65" t="s">
        <v>914</v>
      </c>
      <c r="AD4" s="65" t="s">
        <v>915</v>
      </c>
      <c r="AE4" s="65" t="s">
        <v>916</v>
      </c>
      <c r="AF4" s="68" t="s">
        <v>917</v>
      </c>
      <c r="AG4" s="65" t="s">
        <v>215</v>
      </c>
      <c r="AH4" s="10" t="s">
        <v>216</v>
      </c>
      <c r="AI4" s="69" t="s">
        <v>217</v>
      </c>
      <c r="AJ4" s="10" t="s">
        <v>218</v>
      </c>
      <c r="AK4" s="70" t="s">
        <v>918</v>
      </c>
      <c r="AL4" s="71" t="s">
        <v>919</v>
      </c>
      <c r="AM4" s="71" t="s">
        <v>920</v>
      </c>
      <c r="AN4" s="72" t="s">
        <v>921</v>
      </c>
      <c r="AO4" s="65" t="s">
        <v>922</v>
      </c>
      <c r="AP4" s="65" t="s">
        <v>224</v>
      </c>
      <c r="AQ4" s="70" t="s">
        <v>923</v>
      </c>
      <c r="AR4" s="73" t="s">
        <v>3325</v>
      </c>
      <c r="AS4" s="73" t="s">
        <v>3325</v>
      </c>
    </row>
    <row r="5" spans="2:45" ht="14.25" customHeight="1" x14ac:dyDescent="0.3">
      <c r="B5" s="7" t="s">
        <v>924</v>
      </c>
      <c r="C5" t="s">
        <v>3326</v>
      </c>
      <c r="D5" t="s">
        <v>925</v>
      </c>
      <c r="E5" s="33" t="s">
        <v>926</v>
      </c>
      <c r="M5" s="16">
        <v>0.18</v>
      </c>
      <c r="N5" t="s">
        <v>927</v>
      </c>
      <c r="O5" t="s">
        <v>928</v>
      </c>
      <c r="P5" s="17">
        <v>8625</v>
      </c>
      <c r="U5"/>
      <c r="Y5"/>
      <c r="Z5"/>
      <c r="AC5" t="s">
        <v>929</v>
      </c>
      <c r="AD5" t="s">
        <v>930</v>
      </c>
      <c r="AF5" s="16">
        <v>0.23538171428571431</v>
      </c>
      <c r="AG5" s="43">
        <v>75</v>
      </c>
      <c r="AH5" t="s">
        <v>83</v>
      </c>
      <c r="AI5" s="8" t="s">
        <v>863</v>
      </c>
      <c r="AK5" s="17">
        <v>8625</v>
      </c>
      <c r="AL5" s="19">
        <v>43114</v>
      </c>
      <c r="AM5" s="19">
        <v>43114</v>
      </c>
      <c r="AN5" t="s">
        <v>931</v>
      </c>
      <c r="AQ5" s="17">
        <f>SUMIF(B:B,B5,P:P)-SUMIF(B:B,B5,AK:AK)</f>
        <v>0</v>
      </c>
      <c r="AR5" t="b">
        <f t="shared" ref="AR5:AR68" si="0">B5=B4</f>
        <v>0</v>
      </c>
      <c r="AS5" t="b">
        <f t="shared" ref="AS5:AS68" si="1">D5=D4</f>
        <v>0</v>
      </c>
    </row>
    <row r="6" spans="2:45" ht="14.25" customHeight="1" x14ac:dyDescent="0.3">
      <c r="B6" s="7" t="s">
        <v>963</v>
      </c>
      <c r="C6" t="s">
        <v>3326</v>
      </c>
      <c r="D6" t="s">
        <v>964</v>
      </c>
      <c r="E6" s="33" t="s">
        <v>965</v>
      </c>
      <c r="M6" s="16">
        <v>0.18</v>
      </c>
      <c r="N6" t="s">
        <v>648</v>
      </c>
      <c r="O6" t="s">
        <v>649</v>
      </c>
      <c r="P6" s="17">
        <v>16000</v>
      </c>
      <c r="U6"/>
      <c r="Y6"/>
      <c r="Z6"/>
      <c r="AC6" t="s">
        <v>929</v>
      </c>
      <c r="AD6" t="s">
        <v>3378</v>
      </c>
      <c r="AF6" s="16">
        <v>0.34541699434009515</v>
      </c>
      <c r="AG6" s="43">
        <v>73</v>
      </c>
      <c r="AH6" t="s">
        <v>83</v>
      </c>
      <c r="AI6" s="8" t="s">
        <v>84</v>
      </c>
      <c r="AJ6" t="s">
        <v>864</v>
      </c>
      <c r="AK6" s="17">
        <v>2068</v>
      </c>
      <c r="AL6" s="19">
        <v>43160</v>
      </c>
      <c r="AM6" s="19">
        <v>43220</v>
      </c>
      <c r="AN6" t="s">
        <v>3360</v>
      </c>
      <c r="AQ6" s="17">
        <f>SUMIF(B:B,B6,P:P)-SUMIF(B:B,B6,AK:AK)</f>
        <v>11232</v>
      </c>
      <c r="AR6" t="b">
        <f t="shared" si="0"/>
        <v>0</v>
      </c>
      <c r="AS6" t="b">
        <f t="shared" si="1"/>
        <v>0</v>
      </c>
    </row>
    <row r="7" spans="2:45" ht="14.25" customHeight="1" x14ac:dyDescent="0.3">
      <c r="B7" s="7" t="s">
        <v>963</v>
      </c>
      <c r="C7" t="s">
        <v>3326</v>
      </c>
      <c r="D7" t="s">
        <v>964</v>
      </c>
      <c r="E7" s="33" t="s">
        <v>936</v>
      </c>
      <c r="U7"/>
      <c r="Y7"/>
      <c r="Z7"/>
      <c r="AG7" s="43">
        <v>118</v>
      </c>
      <c r="AH7" t="s">
        <v>102</v>
      </c>
      <c r="AI7" s="8" t="s">
        <v>122</v>
      </c>
      <c r="AJ7" t="s">
        <v>129</v>
      </c>
      <c r="AK7" s="17">
        <v>2700</v>
      </c>
      <c r="AL7" s="19">
        <v>43184</v>
      </c>
      <c r="AM7" s="19">
        <v>43184</v>
      </c>
      <c r="AN7" t="s">
        <v>948</v>
      </c>
      <c r="AQ7"/>
      <c r="AR7" t="b">
        <f t="shared" si="0"/>
        <v>1</v>
      </c>
      <c r="AS7" t="b">
        <f t="shared" si="1"/>
        <v>1</v>
      </c>
    </row>
    <row r="8" spans="2:45" ht="14.25" customHeight="1" x14ac:dyDescent="0.3">
      <c r="B8" s="7" t="s">
        <v>1256</v>
      </c>
      <c r="C8" t="s">
        <v>3098</v>
      </c>
      <c r="D8" s="8" t="s">
        <v>1257</v>
      </c>
      <c r="E8" s="33" t="s">
        <v>1258</v>
      </c>
      <c r="M8" s="16">
        <v>0.17</v>
      </c>
      <c r="N8" t="s">
        <v>648</v>
      </c>
      <c r="O8" t="s">
        <v>649</v>
      </c>
      <c r="P8" s="17">
        <v>31068.2</v>
      </c>
      <c r="U8"/>
      <c r="Y8"/>
      <c r="Z8"/>
      <c r="AC8" t="s">
        <v>929</v>
      </c>
      <c r="AD8" t="s">
        <v>1825</v>
      </c>
      <c r="AF8" s="16">
        <v>0.34564619303885935</v>
      </c>
      <c r="AG8" s="43">
        <v>113</v>
      </c>
      <c r="AH8" t="s">
        <v>102</v>
      </c>
      <c r="AI8" s="8" t="s">
        <v>122</v>
      </c>
      <c r="AJ8" t="s">
        <v>123</v>
      </c>
      <c r="AK8" s="17">
        <v>2875</v>
      </c>
      <c r="AL8" s="19">
        <v>43250</v>
      </c>
      <c r="AM8" s="19">
        <v>43250</v>
      </c>
      <c r="AN8" t="s">
        <v>931</v>
      </c>
      <c r="AQ8" s="17">
        <f>SUMIF(B:B,B8,P:P)-SUMIF(B:B,B8,AK:AK)</f>
        <v>3286.6500000000015</v>
      </c>
      <c r="AR8" t="b">
        <f t="shared" si="0"/>
        <v>0</v>
      </c>
      <c r="AS8" t="b">
        <f t="shared" si="1"/>
        <v>0</v>
      </c>
    </row>
    <row r="9" spans="2:45" ht="14.25" customHeight="1" x14ac:dyDescent="0.3">
      <c r="B9" s="7" t="s">
        <v>1256</v>
      </c>
      <c r="C9" t="s">
        <v>3098</v>
      </c>
      <c r="D9" s="8" t="s">
        <v>1257</v>
      </c>
      <c r="E9" s="33" t="s">
        <v>936</v>
      </c>
      <c r="U9"/>
      <c r="Y9"/>
      <c r="Z9"/>
      <c r="AG9" s="43">
        <v>113</v>
      </c>
      <c r="AH9" t="s">
        <v>102</v>
      </c>
      <c r="AI9" s="8" t="s">
        <v>122</v>
      </c>
      <c r="AJ9" t="s">
        <v>123</v>
      </c>
      <c r="AK9" s="17">
        <v>3219.9999999999995</v>
      </c>
      <c r="AL9" s="19">
        <v>43257</v>
      </c>
      <c r="AM9" s="19">
        <v>43257</v>
      </c>
      <c r="AN9" t="s">
        <v>931</v>
      </c>
      <c r="AQ9"/>
      <c r="AR9" t="b">
        <f t="shared" si="0"/>
        <v>1</v>
      </c>
      <c r="AS9" t="b">
        <f t="shared" si="1"/>
        <v>1</v>
      </c>
    </row>
    <row r="10" spans="2:45" ht="14.25" customHeight="1" x14ac:dyDescent="0.3">
      <c r="B10" s="7" t="s">
        <v>1256</v>
      </c>
      <c r="C10" t="s">
        <v>3098</v>
      </c>
      <c r="D10" s="8" t="s">
        <v>1257</v>
      </c>
      <c r="E10" s="33" t="s">
        <v>936</v>
      </c>
      <c r="U10"/>
      <c r="Y10"/>
      <c r="Z10"/>
      <c r="AG10" s="43">
        <v>113</v>
      </c>
      <c r="AH10" t="s">
        <v>102</v>
      </c>
      <c r="AI10" s="8" t="s">
        <v>122</v>
      </c>
      <c r="AJ10" t="s">
        <v>123</v>
      </c>
      <c r="AK10" s="17">
        <v>3449.9999999999995</v>
      </c>
      <c r="AL10" s="19">
        <v>43271</v>
      </c>
      <c r="AM10" s="19">
        <v>43271</v>
      </c>
      <c r="AN10" t="s">
        <v>931</v>
      </c>
      <c r="AQ10"/>
      <c r="AR10" t="b">
        <f t="shared" si="0"/>
        <v>1</v>
      </c>
      <c r="AS10" t="b">
        <f t="shared" si="1"/>
        <v>1</v>
      </c>
    </row>
    <row r="11" spans="2:45" ht="14.25" customHeight="1" x14ac:dyDescent="0.3">
      <c r="B11" s="7" t="s">
        <v>1256</v>
      </c>
      <c r="C11" t="s">
        <v>3098</v>
      </c>
      <c r="D11" s="8" t="s">
        <v>1257</v>
      </c>
      <c r="E11" s="33" t="s">
        <v>936</v>
      </c>
      <c r="U11"/>
      <c r="Y11"/>
      <c r="Z11"/>
      <c r="AG11" s="43">
        <v>59</v>
      </c>
      <c r="AH11" t="s">
        <v>57</v>
      </c>
      <c r="AI11" s="8" t="s">
        <v>64</v>
      </c>
      <c r="AJ11" t="s">
        <v>323</v>
      </c>
      <c r="AK11" s="17">
        <v>5180.5499999999993</v>
      </c>
      <c r="AL11" s="19">
        <v>43221</v>
      </c>
      <c r="AM11" s="19">
        <v>43221</v>
      </c>
      <c r="AN11" t="s">
        <v>941</v>
      </c>
      <c r="AQ11"/>
      <c r="AR11" t="b">
        <f t="shared" si="0"/>
        <v>1</v>
      </c>
      <c r="AS11" t="b">
        <f t="shared" si="1"/>
        <v>1</v>
      </c>
    </row>
    <row r="12" spans="2:45" ht="14.25" customHeight="1" x14ac:dyDescent="0.3">
      <c r="B12" s="7" t="s">
        <v>1256</v>
      </c>
      <c r="C12" t="s">
        <v>3098</v>
      </c>
      <c r="D12" s="8" t="s">
        <v>1257</v>
      </c>
      <c r="E12" s="33" t="s">
        <v>936</v>
      </c>
      <c r="U12"/>
      <c r="Y12"/>
      <c r="Z12"/>
      <c r="AG12" s="43">
        <v>58</v>
      </c>
      <c r="AH12" t="s">
        <v>57</v>
      </c>
      <c r="AI12" s="8" t="s">
        <v>64</v>
      </c>
      <c r="AJ12" t="s">
        <v>671</v>
      </c>
      <c r="AK12" s="17">
        <v>6336</v>
      </c>
      <c r="AL12" s="19">
        <v>43221</v>
      </c>
      <c r="AM12" s="19">
        <v>43221</v>
      </c>
      <c r="AN12" t="s">
        <v>1259</v>
      </c>
      <c r="AQ12"/>
      <c r="AR12" t="b">
        <f t="shared" si="0"/>
        <v>1</v>
      </c>
      <c r="AS12" t="b">
        <f t="shared" si="1"/>
        <v>1</v>
      </c>
    </row>
    <row r="13" spans="2:45" ht="14.25" customHeight="1" x14ac:dyDescent="0.3">
      <c r="B13" s="7" t="s">
        <v>1256</v>
      </c>
      <c r="C13" t="s">
        <v>3098</v>
      </c>
      <c r="D13" s="8" t="s">
        <v>1257</v>
      </c>
      <c r="E13" s="33" t="s">
        <v>936</v>
      </c>
      <c r="U13"/>
      <c r="Y13"/>
      <c r="Z13"/>
      <c r="AG13" s="43">
        <v>72</v>
      </c>
      <c r="AH13" t="s">
        <v>83</v>
      </c>
      <c r="AI13" s="8" t="s">
        <v>84</v>
      </c>
      <c r="AJ13" t="s">
        <v>868</v>
      </c>
      <c r="AK13" s="17">
        <v>6720</v>
      </c>
      <c r="AL13" s="19">
        <v>43240</v>
      </c>
      <c r="AM13" s="19">
        <v>43280</v>
      </c>
      <c r="AN13" t="s">
        <v>3360</v>
      </c>
      <c r="AQ13"/>
      <c r="AR13" t="b">
        <f t="shared" si="0"/>
        <v>1</v>
      </c>
      <c r="AS13" t="b">
        <f t="shared" si="1"/>
        <v>1</v>
      </c>
    </row>
    <row r="14" spans="2:45" ht="14.25" customHeight="1" x14ac:dyDescent="0.3">
      <c r="B14" s="7" t="s">
        <v>1260</v>
      </c>
      <c r="C14" t="s">
        <v>3098</v>
      </c>
      <c r="D14" s="8" t="s">
        <v>1261</v>
      </c>
      <c r="E14" s="33" t="s">
        <v>2320</v>
      </c>
      <c r="M14" s="16">
        <v>0.17</v>
      </c>
      <c r="N14" t="s">
        <v>648</v>
      </c>
      <c r="O14" t="s">
        <v>649</v>
      </c>
      <c r="P14" s="17">
        <v>12495</v>
      </c>
      <c r="U14"/>
      <c r="Y14"/>
      <c r="Z14"/>
      <c r="AC14" t="s">
        <v>929</v>
      </c>
      <c r="AD14" t="s">
        <v>1825</v>
      </c>
      <c r="AF14" s="16">
        <v>0.27772790400000003</v>
      </c>
      <c r="AG14" s="43">
        <v>126</v>
      </c>
      <c r="AH14" t="s">
        <v>102</v>
      </c>
      <c r="AI14" s="8" t="s">
        <v>135</v>
      </c>
      <c r="AJ14" t="s">
        <v>138</v>
      </c>
      <c r="AK14" s="17">
        <v>5350</v>
      </c>
      <c r="AL14" s="19">
        <v>43219</v>
      </c>
      <c r="AM14" s="19">
        <v>43219</v>
      </c>
      <c r="AN14" t="s">
        <v>949</v>
      </c>
      <c r="AQ14" s="17">
        <f>SUMIF(B:B,B14,P:P)-SUMIF(B:B,B14,AK:AK)</f>
        <v>5650</v>
      </c>
      <c r="AR14" t="b">
        <f t="shared" si="0"/>
        <v>0</v>
      </c>
      <c r="AS14" t="b">
        <f t="shared" si="1"/>
        <v>0</v>
      </c>
    </row>
    <row r="15" spans="2:45" ht="14.25" customHeight="1" x14ac:dyDescent="0.3">
      <c r="B15" s="7" t="s">
        <v>1260</v>
      </c>
      <c r="C15" t="s">
        <v>3098</v>
      </c>
      <c r="D15" s="8" t="s">
        <v>1261</v>
      </c>
      <c r="E15" s="33" t="s">
        <v>936</v>
      </c>
      <c r="U15"/>
      <c r="Y15"/>
      <c r="Z15"/>
      <c r="AG15" s="43">
        <v>121</v>
      </c>
      <c r="AH15" t="s">
        <v>102</v>
      </c>
      <c r="AI15" s="8" t="s">
        <v>130</v>
      </c>
      <c r="AJ15" t="s">
        <v>132</v>
      </c>
      <c r="AK15" s="17">
        <v>1494.9999999999998</v>
      </c>
      <c r="AL15" s="19">
        <v>43219</v>
      </c>
      <c r="AM15" s="19">
        <v>43219</v>
      </c>
      <c r="AN15" t="s">
        <v>931</v>
      </c>
      <c r="AQ15"/>
      <c r="AR15" t="b">
        <f t="shared" si="0"/>
        <v>1</v>
      </c>
      <c r="AS15" t="b">
        <f t="shared" si="1"/>
        <v>1</v>
      </c>
    </row>
    <row r="16" spans="2:45" ht="14.25" customHeight="1" x14ac:dyDescent="0.3">
      <c r="B16" s="7" t="s">
        <v>1262</v>
      </c>
      <c r="C16" t="s">
        <v>3098</v>
      </c>
      <c r="D16" s="8" t="s">
        <v>1263</v>
      </c>
      <c r="E16" s="33" t="s">
        <v>3370</v>
      </c>
      <c r="M16" s="16">
        <v>0.17</v>
      </c>
      <c r="N16" t="s">
        <v>648</v>
      </c>
      <c r="O16" t="s">
        <v>649</v>
      </c>
      <c r="P16" s="17">
        <v>19369</v>
      </c>
      <c r="U16"/>
      <c r="Y16"/>
      <c r="Z16"/>
      <c r="AC16" t="s">
        <v>929</v>
      </c>
      <c r="AD16" t="s">
        <v>1825</v>
      </c>
      <c r="AF16" s="16">
        <v>0.32612962400000001</v>
      </c>
      <c r="AG16" s="43">
        <v>73</v>
      </c>
      <c r="AH16" t="s">
        <v>83</v>
      </c>
      <c r="AI16" s="8" t="s">
        <v>84</v>
      </c>
      <c r="AJ16" t="s">
        <v>864</v>
      </c>
      <c r="AK16" s="17">
        <v>4890</v>
      </c>
      <c r="AL16" s="19">
        <v>43239</v>
      </c>
      <c r="AM16" s="19">
        <v>43253</v>
      </c>
      <c r="AN16" t="s">
        <v>3360</v>
      </c>
      <c r="AQ16" s="17">
        <f>SUMIF(B:B,B16,P:P)-SUMIF(B:B,B16,AK:AK)</f>
        <v>789</v>
      </c>
      <c r="AR16" t="b">
        <f t="shared" si="0"/>
        <v>0</v>
      </c>
      <c r="AS16" t="b">
        <f t="shared" si="1"/>
        <v>0</v>
      </c>
    </row>
    <row r="17" spans="2:45" ht="14.25" customHeight="1" x14ac:dyDescent="0.3">
      <c r="B17" s="7" t="s">
        <v>1262</v>
      </c>
      <c r="C17" t="s">
        <v>3098</v>
      </c>
      <c r="D17" s="8" t="s">
        <v>1263</v>
      </c>
      <c r="E17" s="33" t="s">
        <v>936</v>
      </c>
      <c r="U17"/>
      <c r="Y17"/>
      <c r="Z17"/>
      <c r="AG17" s="43">
        <v>126</v>
      </c>
      <c r="AH17" t="s">
        <v>102</v>
      </c>
      <c r="AI17" s="8" t="s">
        <v>135</v>
      </c>
      <c r="AJ17" t="s">
        <v>138</v>
      </c>
      <c r="AK17" s="17">
        <v>10700</v>
      </c>
      <c r="AL17" s="19">
        <v>43239</v>
      </c>
      <c r="AM17" s="19">
        <v>43247</v>
      </c>
      <c r="AN17" t="s">
        <v>949</v>
      </c>
      <c r="AQ17"/>
      <c r="AR17" t="b">
        <f t="shared" si="0"/>
        <v>1</v>
      </c>
      <c r="AS17" t="b">
        <f t="shared" si="1"/>
        <v>1</v>
      </c>
    </row>
    <row r="18" spans="2:45" ht="14.25" customHeight="1" x14ac:dyDescent="0.3">
      <c r="B18" s="7" t="s">
        <v>1262</v>
      </c>
      <c r="C18" t="s">
        <v>3098</v>
      </c>
      <c r="D18" s="8" t="s">
        <v>1263</v>
      </c>
      <c r="E18" s="33" t="s">
        <v>936</v>
      </c>
      <c r="U18"/>
      <c r="Y18"/>
      <c r="Z18"/>
      <c r="AG18" s="43">
        <v>121</v>
      </c>
      <c r="AH18" t="s">
        <v>102</v>
      </c>
      <c r="AI18" s="8" t="s">
        <v>130</v>
      </c>
      <c r="AJ18" t="s">
        <v>132</v>
      </c>
      <c r="AK18" s="17">
        <v>1494.9999999999998</v>
      </c>
      <c r="AL18" s="19">
        <v>43239</v>
      </c>
      <c r="AM18" s="19">
        <v>43247</v>
      </c>
      <c r="AN18" t="s">
        <v>931</v>
      </c>
      <c r="AQ18"/>
      <c r="AR18" t="b">
        <f t="shared" si="0"/>
        <v>1</v>
      </c>
      <c r="AS18" t="b">
        <f t="shared" si="1"/>
        <v>1</v>
      </c>
    </row>
    <row r="19" spans="2:45" ht="14.25" customHeight="1" x14ac:dyDescent="0.3">
      <c r="B19" s="7" t="s">
        <v>1262</v>
      </c>
      <c r="C19" t="s">
        <v>3098</v>
      </c>
      <c r="D19" s="8" t="s">
        <v>1263</v>
      </c>
      <c r="E19" s="33" t="s">
        <v>936</v>
      </c>
      <c r="U19"/>
      <c r="Y19"/>
      <c r="Z19"/>
      <c r="AG19" s="43">
        <v>121</v>
      </c>
      <c r="AH19" t="s">
        <v>102</v>
      </c>
      <c r="AI19" s="8" t="s">
        <v>130</v>
      </c>
      <c r="AJ19" t="s">
        <v>132</v>
      </c>
      <c r="AK19" s="17">
        <v>1494.9999999999998</v>
      </c>
      <c r="AL19" s="19">
        <v>43239</v>
      </c>
      <c r="AM19" s="19">
        <v>43247</v>
      </c>
      <c r="AN19" t="s">
        <v>931</v>
      </c>
      <c r="AQ19"/>
      <c r="AR19" t="b">
        <f t="shared" si="0"/>
        <v>1</v>
      </c>
      <c r="AS19" t="b">
        <f t="shared" si="1"/>
        <v>1</v>
      </c>
    </row>
    <row r="20" spans="2:45" ht="14.25" customHeight="1" x14ac:dyDescent="0.3">
      <c r="B20" s="7" t="s">
        <v>1264</v>
      </c>
      <c r="C20" t="s">
        <v>3098</v>
      </c>
      <c r="D20" s="8" t="s">
        <v>1265</v>
      </c>
      <c r="E20" s="33" t="s">
        <v>2321</v>
      </c>
      <c r="M20" s="16">
        <v>0.17</v>
      </c>
      <c r="N20" t="s">
        <v>648</v>
      </c>
      <c r="O20" t="s">
        <v>649</v>
      </c>
      <c r="P20" s="17">
        <v>19369</v>
      </c>
      <c r="U20"/>
      <c r="Y20"/>
      <c r="Z20"/>
      <c r="AC20" t="s">
        <v>929</v>
      </c>
      <c r="AD20" t="s">
        <v>1825</v>
      </c>
      <c r="AF20" s="16">
        <v>0.32612962400000001</v>
      </c>
      <c r="AG20" s="43">
        <v>126</v>
      </c>
      <c r="AH20" t="s">
        <v>102</v>
      </c>
      <c r="AI20" s="8" t="s">
        <v>135</v>
      </c>
      <c r="AJ20" t="s">
        <v>138</v>
      </c>
      <c r="AK20" s="17">
        <v>10700</v>
      </c>
      <c r="AL20" s="19">
        <v>43239</v>
      </c>
      <c r="AM20" s="19">
        <v>43247</v>
      </c>
      <c r="AN20" t="s">
        <v>949</v>
      </c>
      <c r="AQ20" s="17">
        <f>SUMIF(B:B,B20,P:P)-SUMIF(B:B,B20,AK:AK)</f>
        <v>579</v>
      </c>
      <c r="AR20" t="b">
        <f t="shared" si="0"/>
        <v>0</v>
      </c>
      <c r="AS20" t="b">
        <f t="shared" si="1"/>
        <v>0</v>
      </c>
    </row>
    <row r="21" spans="2:45" ht="14.25" customHeight="1" x14ac:dyDescent="0.3">
      <c r="B21" s="7" t="s">
        <v>1264</v>
      </c>
      <c r="C21" t="s">
        <v>3098</v>
      </c>
      <c r="D21" s="8" t="s">
        <v>1265</v>
      </c>
      <c r="E21" s="33" t="s">
        <v>936</v>
      </c>
      <c r="U21"/>
      <c r="Y21"/>
      <c r="Z21"/>
      <c r="AG21" s="43">
        <v>121</v>
      </c>
      <c r="AH21" t="s">
        <v>102</v>
      </c>
      <c r="AI21" s="8" t="s">
        <v>130</v>
      </c>
      <c r="AJ21" t="s">
        <v>132</v>
      </c>
      <c r="AK21" s="17">
        <v>1494.9999999999998</v>
      </c>
      <c r="AL21" s="19">
        <v>43239</v>
      </c>
      <c r="AM21" s="19">
        <v>43247</v>
      </c>
      <c r="AN21" t="s">
        <v>931</v>
      </c>
      <c r="AQ21"/>
      <c r="AR21" t="b">
        <f t="shared" si="0"/>
        <v>1</v>
      </c>
      <c r="AS21" t="b">
        <f t="shared" si="1"/>
        <v>1</v>
      </c>
    </row>
    <row r="22" spans="2:45" ht="14.25" customHeight="1" x14ac:dyDescent="0.3">
      <c r="B22" s="7" t="s">
        <v>1264</v>
      </c>
      <c r="C22" t="s">
        <v>3098</v>
      </c>
      <c r="D22" s="8" t="s">
        <v>1265</v>
      </c>
      <c r="E22" s="33" t="s">
        <v>936</v>
      </c>
      <c r="U22"/>
      <c r="Y22"/>
      <c r="Z22"/>
      <c r="AG22" s="43">
        <v>121</v>
      </c>
      <c r="AH22" t="s">
        <v>102</v>
      </c>
      <c r="AI22" s="8" t="s">
        <v>130</v>
      </c>
      <c r="AJ22" t="s">
        <v>132</v>
      </c>
      <c r="AK22" s="17">
        <v>1494.9999999999998</v>
      </c>
      <c r="AL22" s="19">
        <v>43239</v>
      </c>
      <c r="AM22" s="19">
        <v>43247</v>
      </c>
      <c r="AN22" t="s">
        <v>931</v>
      </c>
      <c r="AQ22"/>
      <c r="AR22" t="b">
        <f t="shared" si="0"/>
        <v>1</v>
      </c>
      <c r="AS22" t="b">
        <f t="shared" si="1"/>
        <v>1</v>
      </c>
    </row>
    <row r="23" spans="2:45" ht="14.25" customHeight="1" x14ac:dyDescent="0.3">
      <c r="B23" s="7" t="s">
        <v>1264</v>
      </c>
      <c r="C23" t="s">
        <v>3098</v>
      </c>
      <c r="D23" s="8" t="s">
        <v>1265</v>
      </c>
      <c r="U23"/>
      <c r="Y23"/>
      <c r="Z23"/>
      <c r="AG23" s="43">
        <v>73</v>
      </c>
      <c r="AH23" t="s">
        <v>83</v>
      </c>
      <c r="AI23" s="8" t="s">
        <v>84</v>
      </c>
      <c r="AJ23" t="s">
        <v>864</v>
      </c>
      <c r="AK23" s="17">
        <v>5100</v>
      </c>
      <c r="AL23" s="19">
        <v>43239</v>
      </c>
      <c r="AM23" s="19">
        <v>43253</v>
      </c>
      <c r="AN23" t="s">
        <v>3360</v>
      </c>
      <c r="AQ23"/>
      <c r="AR23" t="b">
        <f t="shared" si="0"/>
        <v>1</v>
      </c>
      <c r="AS23" t="b">
        <f t="shared" si="1"/>
        <v>1</v>
      </c>
    </row>
    <row r="24" spans="2:45" ht="14.25" customHeight="1" x14ac:dyDescent="0.3">
      <c r="B24" s="7" t="s">
        <v>1266</v>
      </c>
      <c r="C24" t="s">
        <v>3098</v>
      </c>
      <c r="D24" s="8" t="s">
        <v>1267</v>
      </c>
      <c r="E24" s="33" t="s">
        <v>1268</v>
      </c>
      <c r="M24" s="16">
        <v>0.17</v>
      </c>
      <c r="N24" t="s">
        <v>648</v>
      </c>
      <c r="O24" t="s">
        <v>649</v>
      </c>
      <c r="P24" s="17">
        <v>3300.0000000000005</v>
      </c>
      <c r="U24"/>
      <c r="Y24"/>
      <c r="Z24"/>
      <c r="AC24" t="s">
        <v>929</v>
      </c>
      <c r="AD24" t="s">
        <v>1825</v>
      </c>
      <c r="AF24" s="16">
        <v>0.21684999999999996</v>
      </c>
      <c r="AG24" s="43">
        <v>72</v>
      </c>
      <c r="AH24" t="s">
        <v>83</v>
      </c>
      <c r="AI24" s="8" t="s">
        <v>84</v>
      </c>
      <c r="AJ24" t="s">
        <v>868</v>
      </c>
      <c r="AK24" s="17">
        <v>3300.0000000000005</v>
      </c>
      <c r="AL24" s="19">
        <v>43116</v>
      </c>
      <c r="AM24" s="19">
        <v>43116</v>
      </c>
      <c r="AN24" t="s">
        <v>3360</v>
      </c>
      <c r="AQ24" s="17">
        <f>SUMIF(B:B,B24,P:P)-SUMIF(B:B,B24,AK:AK)</f>
        <v>0</v>
      </c>
      <c r="AR24" t="b">
        <f t="shared" si="0"/>
        <v>0</v>
      </c>
      <c r="AS24" t="b">
        <f t="shared" si="1"/>
        <v>0</v>
      </c>
    </row>
    <row r="25" spans="2:45" ht="14.25" customHeight="1" x14ac:dyDescent="0.3">
      <c r="B25" s="7" t="s">
        <v>1269</v>
      </c>
      <c r="C25" t="s">
        <v>3098</v>
      </c>
      <c r="D25" s="8" t="s">
        <v>1270</v>
      </c>
      <c r="E25" s="33" t="s">
        <v>1271</v>
      </c>
      <c r="M25" s="16">
        <v>0.19</v>
      </c>
      <c r="N25" t="s">
        <v>648</v>
      </c>
      <c r="O25" t="s">
        <v>649</v>
      </c>
      <c r="P25" s="17">
        <v>9470</v>
      </c>
      <c r="U25"/>
      <c r="Y25"/>
      <c r="Z25"/>
      <c r="AC25" t="s">
        <v>929</v>
      </c>
      <c r="AD25" t="s">
        <v>1825</v>
      </c>
      <c r="AF25" s="16">
        <v>0.35372202777777773</v>
      </c>
      <c r="AG25" s="43">
        <v>126</v>
      </c>
      <c r="AH25" t="s">
        <v>102</v>
      </c>
      <c r="AI25" s="8" t="s">
        <v>135</v>
      </c>
      <c r="AJ25" t="s">
        <v>138</v>
      </c>
      <c r="AK25" s="17">
        <v>5350</v>
      </c>
      <c r="AL25" s="19">
        <v>43239</v>
      </c>
      <c r="AM25" s="19">
        <v>43239</v>
      </c>
      <c r="AN25" t="s">
        <v>949</v>
      </c>
      <c r="AQ25" s="17">
        <f>SUMIF(B:B,B25,P:P)-SUMIF(B:B,B25,AK:AK)</f>
        <v>375</v>
      </c>
      <c r="AR25" t="b">
        <f t="shared" si="0"/>
        <v>0</v>
      </c>
      <c r="AS25" t="b">
        <f t="shared" si="1"/>
        <v>0</v>
      </c>
    </row>
    <row r="26" spans="2:45" ht="14.25" customHeight="1" x14ac:dyDescent="0.3">
      <c r="B26" s="7" t="s">
        <v>1269</v>
      </c>
      <c r="C26" t="s">
        <v>3098</v>
      </c>
      <c r="D26" s="8" t="s">
        <v>1270</v>
      </c>
      <c r="E26" s="33" t="s">
        <v>936</v>
      </c>
      <c r="U26"/>
      <c r="Y26"/>
      <c r="Z26"/>
      <c r="AG26" s="43">
        <v>121</v>
      </c>
      <c r="AH26" t="s">
        <v>102</v>
      </c>
      <c r="AI26" s="8" t="s">
        <v>130</v>
      </c>
      <c r="AJ26" t="s">
        <v>132</v>
      </c>
      <c r="AK26" s="17">
        <v>1494.9999999999998</v>
      </c>
      <c r="AL26" s="19">
        <v>43239</v>
      </c>
      <c r="AM26" s="19">
        <v>43239</v>
      </c>
      <c r="AN26" t="s">
        <v>931</v>
      </c>
      <c r="AQ26"/>
      <c r="AR26" t="b">
        <f t="shared" si="0"/>
        <v>1</v>
      </c>
      <c r="AS26" t="b">
        <f t="shared" si="1"/>
        <v>1</v>
      </c>
    </row>
    <row r="27" spans="2:45" ht="14.25" customHeight="1" x14ac:dyDescent="0.3">
      <c r="B27" s="7" t="s">
        <v>1269</v>
      </c>
      <c r="C27" t="s">
        <v>3098</v>
      </c>
      <c r="D27" s="8" t="s">
        <v>1270</v>
      </c>
      <c r="E27" s="33" t="s">
        <v>936</v>
      </c>
      <c r="U27"/>
      <c r="Y27"/>
      <c r="Z27"/>
      <c r="AG27" s="43">
        <v>73</v>
      </c>
      <c r="AH27" t="s">
        <v>83</v>
      </c>
      <c r="AI27" s="8" t="s">
        <v>84</v>
      </c>
      <c r="AJ27" t="s">
        <v>864</v>
      </c>
      <c r="AK27" s="17">
        <v>2250</v>
      </c>
      <c r="AL27" s="19">
        <v>43265</v>
      </c>
      <c r="AM27" s="19">
        <v>43265</v>
      </c>
      <c r="AN27" t="s">
        <v>3360</v>
      </c>
      <c r="AQ27"/>
      <c r="AR27" t="b">
        <f t="shared" si="0"/>
        <v>1</v>
      </c>
      <c r="AS27" t="b">
        <f t="shared" si="1"/>
        <v>1</v>
      </c>
    </row>
    <row r="28" spans="2:45" ht="14.25" customHeight="1" x14ac:dyDescent="0.3">
      <c r="B28" s="7" t="s">
        <v>1272</v>
      </c>
      <c r="C28" t="s">
        <v>3098</v>
      </c>
      <c r="D28" s="8" t="s">
        <v>1273</v>
      </c>
      <c r="E28" s="33" t="s">
        <v>1274</v>
      </c>
      <c r="M28" s="16">
        <v>0.17</v>
      </c>
      <c r="N28" t="s">
        <v>648</v>
      </c>
      <c r="O28" t="s">
        <v>649</v>
      </c>
      <c r="P28" s="17">
        <v>8910</v>
      </c>
      <c r="U28"/>
      <c r="Y28"/>
      <c r="Z28"/>
      <c r="AC28" t="s">
        <v>929</v>
      </c>
      <c r="AD28" t="s">
        <v>1825</v>
      </c>
      <c r="AF28" s="16">
        <v>0.27801324137931038</v>
      </c>
      <c r="AG28" s="43">
        <v>126</v>
      </c>
      <c r="AH28" t="s">
        <v>102</v>
      </c>
      <c r="AI28" s="8" t="s">
        <v>135</v>
      </c>
      <c r="AJ28" t="s">
        <v>138</v>
      </c>
      <c r="AK28" s="17">
        <v>4815</v>
      </c>
      <c r="AL28" s="19">
        <v>43255</v>
      </c>
      <c r="AM28" s="19">
        <v>43255</v>
      </c>
      <c r="AN28" t="s">
        <v>949</v>
      </c>
      <c r="AQ28" s="17">
        <f>SUMIF(B:B,B28,P:P)-SUMIF(B:B,B28,AK:AK)</f>
        <v>495</v>
      </c>
      <c r="AR28" t="b">
        <f t="shared" si="0"/>
        <v>0</v>
      </c>
      <c r="AS28" t="b">
        <f t="shared" si="1"/>
        <v>0</v>
      </c>
    </row>
    <row r="29" spans="2:45" ht="14.25" customHeight="1" x14ac:dyDescent="0.3">
      <c r="B29" s="7" t="s">
        <v>1272</v>
      </c>
      <c r="C29" t="s">
        <v>3098</v>
      </c>
      <c r="D29" s="8" t="s">
        <v>1273</v>
      </c>
      <c r="E29" s="33" t="s">
        <v>936</v>
      </c>
      <c r="U29"/>
      <c r="Y29"/>
      <c r="Z29"/>
      <c r="AG29" s="43">
        <v>72</v>
      </c>
      <c r="AH29" t="s">
        <v>83</v>
      </c>
      <c r="AI29" s="8" t="s">
        <v>84</v>
      </c>
      <c r="AJ29" t="s">
        <v>868</v>
      </c>
      <c r="AK29" s="17">
        <v>3600</v>
      </c>
      <c r="AL29" s="19">
        <v>43245</v>
      </c>
      <c r="AM29" s="19">
        <v>43266</v>
      </c>
      <c r="AN29" t="s">
        <v>3360</v>
      </c>
      <c r="AQ29"/>
      <c r="AR29" t="b">
        <f t="shared" si="0"/>
        <v>1</v>
      </c>
      <c r="AS29" t="b">
        <f t="shared" si="1"/>
        <v>1</v>
      </c>
    </row>
    <row r="30" spans="2:45" ht="14.25" customHeight="1" x14ac:dyDescent="0.3">
      <c r="B30" s="7" t="s">
        <v>1275</v>
      </c>
      <c r="C30" t="s">
        <v>3098</v>
      </c>
      <c r="D30" s="8" t="s">
        <v>1276</v>
      </c>
      <c r="E30" s="33" t="s">
        <v>1277</v>
      </c>
      <c r="M30" s="16">
        <v>0.17</v>
      </c>
      <c r="N30" t="s">
        <v>648</v>
      </c>
      <c r="O30" t="s">
        <v>649</v>
      </c>
      <c r="P30" s="17">
        <v>3300.0000000000005</v>
      </c>
      <c r="U30"/>
      <c r="Y30"/>
      <c r="Z30"/>
      <c r="AC30" t="s">
        <v>929</v>
      </c>
      <c r="AD30" t="s">
        <v>1825</v>
      </c>
      <c r="AF30" s="16">
        <v>0.28252000000000005</v>
      </c>
      <c r="AG30" s="43">
        <v>126</v>
      </c>
      <c r="AH30" t="s">
        <v>102</v>
      </c>
      <c r="AI30" s="8" t="s">
        <v>135</v>
      </c>
      <c r="AJ30" t="s">
        <v>138</v>
      </c>
      <c r="AK30" s="17">
        <v>2568</v>
      </c>
      <c r="AL30" s="19">
        <v>43241</v>
      </c>
      <c r="AM30" s="19">
        <v>43260</v>
      </c>
      <c r="AN30" t="s">
        <v>949</v>
      </c>
      <c r="AQ30" s="17">
        <f>SUMIF(B:B,B30,P:P)-SUMIF(B:B,B30,AK:AK)</f>
        <v>732.00000000000045</v>
      </c>
      <c r="AR30" t="b">
        <f t="shared" si="0"/>
        <v>0</v>
      </c>
      <c r="AS30" t="b">
        <f t="shared" si="1"/>
        <v>0</v>
      </c>
    </row>
    <row r="31" spans="2:45" ht="14.25" customHeight="1" x14ac:dyDescent="0.3">
      <c r="B31" s="7" t="s">
        <v>1278</v>
      </c>
      <c r="C31" t="s">
        <v>3098</v>
      </c>
      <c r="D31" s="8" t="s">
        <v>1279</v>
      </c>
      <c r="E31" s="33" t="s">
        <v>1280</v>
      </c>
      <c r="M31" s="16">
        <v>0.19</v>
      </c>
      <c r="N31" t="s">
        <v>648</v>
      </c>
      <c r="O31" t="s">
        <v>649</v>
      </c>
      <c r="P31" s="17">
        <v>14500</v>
      </c>
      <c r="U31"/>
      <c r="Y31"/>
      <c r="Z31"/>
      <c r="AC31" t="s">
        <v>929</v>
      </c>
      <c r="AD31" t="s">
        <v>1825</v>
      </c>
      <c r="AF31" s="16">
        <v>0.3561761742222222</v>
      </c>
      <c r="AG31" s="43">
        <v>126</v>
      </c>
      <c r="AH31" t="s">
        <v>102</v>
      </c>
      <c r="AI31" s="8" t="s">
        <v>135</v>
      </c>
      <c r="AJ31" t="s">
        <v>138</v>
      </c>
      <c r="AK31" s="17">
        <v>2942.5</v>
      </c>
      <c r="AL31" s="19">
        <v>43260</v>
      </c>
      <c r="AM31" s="19">
        <v>43260</v>
      </c>
      <c r="AN31" t="s">
        <v>949</v>
      </c>
      <c r="AQ31" s="17">
        <f>SUMIF(B:B,B31,P:P)-SUMIF(B:B,B31,AK:AK)</f>
        <v>4427.5</v>
      </c>
      <c r="AR31" t="b">
        <f t="shared" si="0"/>
        <v>0</v>
      </c>
      <c r="AS31" t="b">
        <f t="shared" si="1"/>
        <v>0</v>
      </c>
    </row>
    <row r="32" spans="2:45" ht="14.25" customHeight="1" x14ac:dyDescent="0.3">
      <c r="B32" s="7" t="s">
        <v>1278</v>
      </c>
      <c r="C32" t="s">
        <v>3098</v>
      </c>
      <c r="D32" s="8" t="s">
        <v>1279</v>
      </c>
      <c r="E32" s="33" t="s">
        <v>936</v>
      </c>
      <c r="U32"/>
      <c r="Y32"/>
      <c r="Z32"/>
      <c r="AG32" s="43">
        <v>121</v>
      </c>
      <c r="AH32" t="s">
        <v>102</v>
      </c>
      <c r="AI32" s="8" t="s">
        <v>130</v>
      </c>
      <c r="AJ32" t="s">
        <v>132</v>
      </c>
      <c r="AK32" s="17">
        <v>2530</v>
      </c>
      <c r="AL32" s="19">
        <v>43260</v>
      </c>
      <c r="AM32" s="19">
        <v>43260</v>
      </c>
      <c r="AN32" t="s">
        <v>931</v>
      </c>
      <c r="AQ32"/>
      <c r="AR32" t="b">
        <f t="shared" si="0"/>
        <v>1</v>
      </c>
      <c r="AS32" t="b">
        <f t="shared" si="1"/>
        <v>1</v>
      </c>
    </row>
    <row r="33" spans="2:45" ht="14.25" customHeight="1" x14ac:dyDescent="0.3">
      <c r="B33" s="7" t="s">
        <v>1278</v>
      </c>
      <c r="C33" t="s">
        <v>3098</v>
      </c>
      <c r="D33" s="8" t="s">
        <v>1279</v>
      </c>
      <c r="E33" s="33" t="s">
        <v>936</v>
      </c>
      <c r="U33"/>
      <c r="Y33"/>
      <c r="Z33"/>
      <c r="AG33" s="43">
        <v>89</v>
      </c>
      <c r="AH33" t="s">
        <v>91</v>
      </c>
      <c r="AI33" s="8" t="s">
        <v>241</v>
      </c>
      <c r="AJ33" t="s">
        <v>100</v>
      </c>
      <c r="AK33" s="17">
        <v>4600</v>
      </c>
      <c r="AL33" s="19">
        <v>43261</v>
      </c>
      <c r="AM33" s="19">
        <v>43261</v>
      </c>
      <c r="AN33" t="s">
        <v>931</v>
      </c>
      <c r="AQ33"/>
      <c r="AR33" t="b">
        <f t="shared" si="0"/>
        <v>1</v>
      </c>
      <c r="AS33" t="b">
        <f t="shared" si="1"/>
        <v>1</v>
      </c>
    </row>
    <row r="34" spans="2:45" ht="14.25" customHeight="1" x14ac:dyDescent="0.3">
      <c r="B34" s="7" t="s">
        <v>1281</v>
      </c>
      <c r="C34" t="s">
        <v>3098</v>
      </c>
      <c r="D34" s="8" t="s">
        <v>1282</v>
      </c>
      <c r="E34" s="33" t="s">
        <v>1283</v>
      </c>
      <c r="M34" s="16">
        <v>0.17</v>
      </c>
      <c r="N34" t="s">
        <v>648</v>
      </c>
      <c r="O34" t="s">
        <v>649</v>
      </c>
      <c r="P34" s="17">
        <v>14250</v>
      </c>
      <c r="U34"/>
      <c r="Y34"/>
      <c r="Z34"/>
      <c r="AC34" t="s">
        <v>929</v>
      </c>
      <c r="AD34" t="s">
        <v>1825</v>
      </c>
      <c r="AF34" s="16">
        <v>0.29865077154285719</v>
      </c>
      <c r="AG34" s="43">
        <v>113</v>
      </c>
      <c r="AH34" t="s">
        <v>102</v>
      </c>
      <c r="AI34" s="8" t="s">
        <v>122</v>
      </c>
      <c r="AJ34" t="s">
        <v>123</v>
      </c>
      <c r="AK34" s="17">
        <v>2875</v>
      </c>
      <c r="AL34" s="19">
        <v>43279</v>
      </c>
      <c r="AM34" s="19">
        <v>43279</v>
      </c>
      <c r="AN34" t="s">
        <v>931</v>
      </c>
      <c r="AQ34" s="17">
        <f>SUMIF(B:B,B34,P:P)-SUMIF(B:B,B34,AK:AK)</f>
        <v>1134.625</v>
      </c>
      <c r="AR34" t="b">
        <f t="shared" si="0"/>
        <v>0</v>
      </c>
      <c r="AS34" t="b">
        <f t="shared" si="1"/>
        <v>0</v>
      </c>
    </row>
    <row r="35" spans="2:45" ht="14.25" customHeight="1" x14ac:dyDescent="0.3">
      <c r="B35" s="7" t="s">
        <v>1281</v>
      </c>
      <c r="C35" t="s">
        <v>3098</v>
      </c>
      <c r="D35" s="8" t="s">
        <v>1282</v>
      </c>
      <c r="E35" s="33" t="s">
        <v>936</v>
      </c>
      <c r="U35"/>
      <c r="Y35"/>
      <c r="Z35"/>
      <c r="AG35" s="43">
        <v>59</v>
      </c>
      <c r="AH35" t="s">
        <v>57</v>
      </c>
      <c r="AI35" s="8" t="s">
        <v>64</v>
      </c>
      <c r="AJ35" t="s">
        <v>323</v>
      </c>
      <c r="AK35" s="17">
        <v>10240.375</v>
      </c>
      <c r="AL35" s="19">
        <v>43252</v>
      </c>
      <c r="AM35" s="19">
        <v>43252</v>
      </c>
      <c r="AN35" t="s">
        <v>941</v>
      </c>
      <c r="AQ35"/>
      <c r="AR35" t="b">
        <f t="shared" si="0"/>
        <v>1</v>
      </c>
      <c r="AS35" t="b">
        <f t="shared" si="1"/>
        <v>1</v>
      </c>
    </row>
    <row r="36" spans="2:45" ht="14.25" customHeight="1" x14ac:dyDescent="0.3">
      <c r="B36" s="7" t="s">
        <v>966</v>
      </c>
      <c r="C36" t="s">
        <v>3326</v>
      </c>
      <c r="D36" t="s">
        <v>967</v>
      </c>
      <c r="E36" s="33" t="s">
        <v>968</v>
      </c>
      <c r="M36" s="16">
        <v>0.19</v>
      </c>
      <c r="N36" t="s">
        <v>648</v>
      </c>
      <c r="O36" t="s">
        <v>649</v>
      </c>
      <c r="P36" s="17">
        <v>83349.2</v>
      </c>
      <c r="U36"/>
      <c r="Y36"/>
      <c r="Z36"/>
      <c r="AC36" t="s">
        <v>929</v>
      </c>
      <c r="AD36" t="s">
        <v>3378</v>
      </c>
      <c r="AF36" s="16">
        <v>0.30166085653365676</v>
      </c>
      <c r="AG36" s="43">
        <v>73</v>
      </c>
      <c r="AH36" t="s">
        <v>83</v>
      </c>
      <c r="AI36" s="8" t="s">
        <v>84</v>
      </c>
      <c r="AJ36" t="s">
        <v>864</v>
      </c>
      <c r="AK36" s="17">
        <v>74779</v>
      </c>
      <c r="AL36" s="19">
        <v>43101</v>
      </c>
      <c r="AM36" s="19">
        <v>43132</v>
      </c>
      <c r="AN36" t="s">
        <v>3360</v>
      </c>
      <c r="AQ36" s="17">
        <f>SUMIF(B:B,B36,P:P)-SUMIF(B:B,B36,AK:AK)</f>
        <v>8570.1999999999971</v>
      </c>
      <c r="AR36" t="b">
        <f t="shared" si="0"/>
        <v>0</v>
      </c>
      <c r="AS36" t="b">
        <f t="shared" si="1"/>
        <v>0</v>
      </c>
    </row>
    <row r="37" spans="2:45" ht="14.25" customHeight="1" x14ac:dyDescent="0.3">
      <c r="B37" s="7" t="s">
        <v>1284</v>
      </c>
      <c r="C37" t="s">
        <v>3099</v>
      </c>
      <c r="D37" s="8" t="s">
        <v>1285</v>
      </c>
      <c r="E37" s="33" t="s">
        <v>1286</v>
      </c>
      <c r="M37" s="16">
        <v>0.18</v>
      </c>
      <c r="N37" t="s">
        <v>648</v>
      </c>
      <c r="O37" t="s">
        <v>649</v>
      </c>
      <c r="P37" s="17">
        <v>11000</v>
      </c>
      <c r="U37"/>
      <c r="Y37"/>
      <c r="Z37"/>
      <c r="AC37" t="s">
        <v>929</v>
      </c>
      <c r="AD37" t="s">
        <v>1287</v>
      </c>
      <c r="AF37" s="16">
        <v>0.24110213333333327</v>
      </c>
      <c r="AG37" s="43">
        <v>92</v>
      </c>
      <c r="AH37" t="s">
        <v>91</v>
      </c>
      <c r="AI37" s="8" t="s">
        <v>248</v>
      </c>
      <c r="AJ37" t="s">
        <v>100</v>
      </c>
      <c r="AK37" s="17">
        <v>10000</v>
      </c>
      <c r="AL37" s="19">
        <v>43108</v>
      </c>
      <c r="AM37" s="19">
        <v>43108</v>
      </c>
      <c r="AN37" t="s">
        <v>1288</v>
      </c>
      <c r="AQ37" s="17">
        <f>SUMIF(B:B,B37,P:P)-SUMIF(B:B,B37,AK:AK)</f>
        <v>1000</v>
      </c>
      <c r="AR37" t="b">
        <f t="shared" si="0"/>
        <v>0</v>
      </c>
      <c r="AS37" t="b">
        <f t="shared" si="1"/>
        <v>0</v>
      </c>
    </row>
    <row r="38" spans="2:45" ht="14.25" customHeight="1" x14ac:dyDescent="0.3">
      <c r="B38" s="7" t="s">
        <v>1289</v>
      </c>
      <c r="C38" t="s">
        <v>3099</v>
      </c>
      <c r="D38" s="8" t="s">
        <v>1290</v>
      </c>
      <c r="E38" s="33" t="s">
        <v>1291</v>
      </c>
      <c r="M38" s="16">
        <v>0.19</v>
      </c>
      <c r="N38" t="s">
        <v>648</v>
      </c>
      <c r="O38" t="s">
        <v>649</v>
      </c>
      <c r="P38" s="17">
        <v>81030.552500000005</v>
      </c>
      <c r="U38"/>
      <c r="Y38"/>
      <c r="Z38"/>
      <c r="AC38" t="s">
        <v>929</v>
      </c>
      <c r="AD38" t="s">
        <v>3377</v>
      </c>
      <c r="AF38" s="16">
        <v>0.35347054511803283</v>
      </c>
      <c r="AG38" s="43">
        <v>79</v>
      </c>
      <c r="AH38" t="s">
        <v>91</v>
      </c>
      <c r="AI38" s="8" t="s">
        <v>92</v>
      </c>
      <c r="AK38" s="17">
        <v>1150</v>
      </c>
      <c r="AL38" s="19">
        <v>43137</v>
      </c>
      <c r="AM38" s="19">
        <v>43137</v>
      </c>
      <c r="AN38" t="s">
        <v>931</v>
      </c>
      <c r="AQ38" s="17">
        <f>SUMIF(B:B,B38,P:P)-SUMIF(B:B,B38,AK:AK)</f>
        <v>19667.43250000001</v>
      </c>
      <c r="AR38" t="b">
        <f t="shared" si="0"/>
        <v>0</v>
      </c>
      <c r="AS38" t="b">
        <f t="shared" si="1"/>
        <v>0</v>
      </c>
    </row>
    <row r="39" spans="2:45" ht="14.25" customHeight="1" x14ac:dyDescent="0.3">
      <c r="B39" s="7" t="s">
        <v>1289</v>
      </c>
      <c r="C39" t="s">
        <v>3099</v>
      </c>
      <c r="D39" s="8" t="s">
        <v>1290</v>
      </c>
      <c r="E39" s="33" t="s">
        <v>936</v>
      </c>
      <c r="U39"/>
      <c r="Y39"/>
      <c r="Z39"/>
      <c r="AG39" s="43">
        <v>59</v>
      </c>
      <c r="AH39" t="s">
        <v>57</v>
      </c>
      <c r="AI39" s="8" t="s">
        <v>64</v>
      </c>
      <c r="AJ39" t="s">
        <v>323</v>
      </c>
      <c r="AK39" s="17">
        <v>2083.62</v>
      </c>
      <c r="AL39" s="19">
        <v>43137</v>
      </c>
      <c r="AM39" s="19">
        <v>43137</v>
      </c>
      <c r="AN39" t="s">
        <v>941</v>
      </c>
      <c r="AQ39"/>
      <c r="AR39" t="b">
        <f t="shared" si="0"/>
        <v>1</v>
      </c>
      <c r="AS39" t="b">
        <f t="shared" si="1"/>
        <v>1</v>
      </c>
    </row>
    <row r="40" spans="2:45" ht="14.25" customHeight="1" x14ac:dyDescent="0.3">
      <c r="B40" s="7" t="s">
        <v>1289</v>
      </c>
      <c r="C40" t="s">
        <v>3099</v>
      </c>
      <c r="D40" s="8" t="s">
        <v>1290</v>
      </c>
      <c r="E40" s="33" t="s">
        <v>936</v>
      </c>
      <c r="U40"/>
      <c r="Y40"/>
      <c r="Z40"/>
      <c r="AG40" s="43">
        <v>125</v>
      </c>
      <c r="AH40" t="s">
        <v>102</v>
      </c>
      <c r="AI40" s="8" t="s">
        <v>135</v>
      </c>
      <c r="AJ40" t="s">
        <v>865</v>
      </c>
      <c r="AK40" s="17">
        <v>6480</v>
      </c>
      <c r="AL40" s="19">
        <v>43137</v>
      </c>
      <c r="AM40" s="19">
        <v>43137</v>
      </c>
      <c r="AN40" t="s">
        <v>948</v>
      </c>
      <c r="AQ40"/>
      <c r="AR40" t="b">
        <f t="shared" si="0"/>
        <v>1</v>
      </c>
      <c r="AS40" t="b">
        <f t="shared" si="1"/>
        <v>1</v>
      </c>
    </row>
    <row r="41" spans="2:45" ht="14.25" customHeight="1" x14ac:dyDescent="0.3">
      <c r="B41" s="7" t="s">
        <v>1289</v>
      </c>
      <c r="C41" t="s">
        <v>3099</v>
      </c>
      <c r="D41" s="8" t="s">
        <v>1290</v>
      </c>
      <c r="E41" s="33" t="s">
        <v>936</v>
      </c>
      <c r="U41"/>
      <c r="Y41"/>
      <c r="Z41"/>
      <c r="AG41" s="43">
        <v>128</v>
      </c>
      <c r="AH41" t="s">
        <v>1292</v>
      </c>
      <c r="AI41" s="8" t="s">
        <v>140</v>
      </c>
      <c r="AK41" s="17">
        <v>9200</v>
      </c>
      <c r="AL41" s="19">
        <v>43137</v>
      </c>
      <c r="AM41" s="19">
        <v>43137</v>
      </c>
      <c r="AN41" t="s">
        <v>931</v>
      </c>
      <c r="AQ41"/>
      <c r="AR41" t="b">
        <f t="shared" si="0"/>
        <v>1</v>
      </c>
      <c r="AS41" t="b">
        <f t="shared" si="1"/>
        <v>1</v>
      </c>
    </row>
    <row r="42" spans="2:45" ht="14.25" customHeight="1" x14ac:dyDescent="0.3">
      <c r="B42" s="7" t="s">
        <v>1289</v>
      </c>
      <c r="C42" t="s">
        <v>3099</v>
      </c>
      <c r="D42" s="8" t="s">
        <v>1290</v>
      </c>
      <c r="E42" s="33" t="s">
        <v>936</v>
      </c>
      <c r="U42"/>
      <c r="Y42"/>
      <c r="Z42"/>
      <c r="AG42" s="43">
        <v>106</v>
      </c>
      <c r="AH42" t="s">
        <v>102</v>
      </c>
      <c r="AI42" s="8" t="s">
        <v>103</v>
      </c>
      <c r="AJ42" t="s">
        <v>116</v>
      </c>
      <c r="AK42" s="17">
        <v>42449.5</v>
      </c>
      <c r="AL42" s="19">
        <v>43137</v>
      </c>
      <c r="AM42" s="19">
        <v>43137</v>
      </c>
      <c r="AN42" t="s">
        <v>931</v>
      </c>
      <c r="AQ42"/>
      <c r="AR42" t="b">
        <f t="shared" si="0"/>
        <v>1</v>
      </c>
      <c r="AS42" t="b">
        <f t="shared" si="1"/>
        <v>1</v>
      </c>
    </row>
    <row r="43" spans="2:45" ht="14.25" customHeight="1" x14ac:dyDescent="0.3">
      <c r="B43" s="7" t="s">
        <v>1293</v>
      </c>
      <c r="C43" t="s">
        <v>3099</v>
      </c>
      <c r="D43" s="8" t="s">
        <v>1294</v>
      </c>
      <c r="E43" s="33" t="s">
        <v>1295</v>
      </c>
      <c r="M43" s="16">
        <v>0.1</v>
      </c>
      <c r="N43" t="s">
        <v>648</v>
      </c>
      <c r="O43" t="s">
        <v>649</v>
      </c>
      <c r="P43" s="17">
        <v>17685.8</v>
      </c>
      <c r="U43"/>
      <c r="Y43"/>
      <c r="Z43"/>
      <c r="AC43" t="s">
        <v>929</v>
      </c>
      <c r="AD43" t="s">
        <v>3377</v>
      </c>
      <c r="AF43" s="16">
        <v>0.21827841081032545</v>
      </c>
      <c r="AG43" s="43">
        <v>58</v>
      </c>
      <c r="AH43" t="s">
        <v>57</v>
      </c>
      <c r="AI43" s="8" t="s">
        <v>64</v>
      </c>
      <c r="AJ43" t="s">
        <v>671</v>
      </c>
      <c r="AK43" s="17">
        <v>11880</v>
      </c>
      <c r="AL43" s="19">
        <v>43132</v>
      </c>
      <c r="AM43" s="19">
        <v>43189</v>
      </c>
      <c r="AN43" t="s">
        <v>1259</v>
      </c>
      <c r="AQ43" s="17">
        <f>SUMIF(B:B,B43,P:P)-SUMIF(B:B,B43,AK:AK)</f>
        <v>80.299999999999272</v>
      </c>
      <c r="AR43" t="b">
        <f t="shared" si="0"/>
        <v>0</v>
      </c>
      <c r="AS43" t="b">
        <f t="shared" si="1"/>
        <v>0</v>
      </c>
    </row>
    <row r="44" spans="2:45" ht="14.25" customHeight="1" x14ac:dyDescent="0.3">
      <c r="B44" s="7" t="s">
        <v>1293</v>
      </c>
      <c r="C44" t="s">
        <v>3099</v>
      </c>
      <c r="D44" s="8" t="s">
        <v>1294</v>
      </c>
      <c r="E44" s="33" t="s">
        <v>936</v>
      </c>
      <c r="U44"/>
      <c r="Y44"/>
      <c r="Z44"/>
      <c r="AG44" s="43">
        <v>74</v>
      </c>
      <c r="AH44" t="s">
        <v>83</v>
      </c>
      <c r="AI44" s="8" t="s">
        <v>869</v>
      </c>
      <c r="AK44" s="17">
        <v>5725.5000000000009</v>
      </c>
      <c r="AL44" s="19">
        <v>43132</v>
      </c>
      <c r="AM44" s="19">
        <v>43159</v>
      </c>
      <c r="AN44" t="s">
        <v>3360</v>
      </c>
      <c r="AQ44"/>
      <c r="AR44" t="b">
        <f t="shared" si="0"/>
        <v>1</v>
      </c>
      <c r="AS44" t="b">
        <f t="shared" si="1"/>
        <v>1</v>
      </c>
    </row>
    <row r="45" spans="2:45" ht="14.25" customHeight="1" x14ac:dyDescent="0.3">
      <c r="B45" s="7" t="s">
        <v>1296</v>
      </c>
      <c r="C45" t="s">
        <v>3099</v>
      </c>
      <c r="D45" s="8" t="s">
        <v>1297</v>
      </c>
      <c r="E45" s="33" t="s">
        <v>1298</v>
      </c>
      <c r="M45" s="16">
        <v>0.19</v>
      </c>
      <c r="N45" t="s">
        <v>648</v>
      </c>
      <c r="O45" t="s">
        <v>649</v>
      </c>
      <c r="P45" s="17">
        <v>79094.7</v>
      </c>
      <c r="U45"/>
      <c r="Y45"/>
      <c r="Z45"/>
      <c r="AC45" t="s">
        <v>929</v>
      </c>
      <c r="AD45" t="s">
        <v>3377</v>
      </c>
      <c r="AF45" s="16">
        <v>0.29227646631019893</v>
      </c>
      <c r="AG45" s="43">
        <v>74</v>
      </c>
      <c r="AH45" t="s">
        <v>83</v>
      </c>
      <c r="AI45" s="8" t="s">
        <v>869</v>
      </c>
      <c r="AK45" s="17">
        <v>34430.200000000004</v>
      </c>
      <c r="AL45" s="19">
        <v>43172</v>
      </c>
      <c r="AM45" s="19">
        <v>43182</v>
      </c>
      <c r="AN45" t="s">
        <v>3360</v>
      </c>
      <c r="AQ45" s="17">
        <f>SUMIF(B:B,B45,P:P)-SUMIF(B:B,B45,AK:AK)</f>
        <v>9664.4999999999854</v>
      </c>
      <c r="AR45" t="b">
        <f t="shared" si="0"/>
        <v>0</v>
      </c>
      <c r="AS45" t="b">
        <f t="shared" si="1"/>
        <v>0</v>
      </c>
    </row>
    <row r="46" spans="2:45" ht="14.25" customHeight="1" x14ac:dyDescent="0.3">
      <c r="B46" s="7" t="s">
        <v>1296</v>
      </c>
      <c r="C46" t="s">
        <v>3099</v>
      </c>
      <c r="D46" s="8" t="s">
        <v>1297</v>
      </c>
      <c r="E46" s="33" t="s">
        <v>936</v>
      </c>
      <c r="U46"/>
      <c r="Y46"/>
      <c r="Z46"/>
      <c r="AG46" s="43">
        <v>85</v>
      </c>
      <c r="AH46" t="s">
        <v>91</v>
      </c>
      <c r="AI46" s="8" t="s">
        <v>96</v>
      </c>
      <c r="AJ46" t="s">
        <v>100</v>
      </c>
      <c r="AK46" s="17">
        <v>35000</v>
      </c>
      <c r="AL46" s="19">
        <v>43172</v>
      </c>
      <c r="AM46" s="19">
        <v>43183</v>
      </c>
      <c r="AN46" t="s">
        <v>1299</v>
      </c>
      <c r="AQ46"/>
      <c r="AR46" t="b">
        <f t="shared" si="0"/>
        <v>1</v>
      </c>
      <c r="AS46" t="b">
        <f t="shared" si="1"/>
        <v>1</v>
      </c>
    </row>
    <row r="47" spans="2:45" ht="14.25" customHeight="1" x14ac:dyDescent="0.3">
      <c r="B47" s="7" t="s">
        <v>1300</v>
      </c>
      <c r="C47" t="s">
        <v>3099</v>
      </c>
      <c r="D47" s="8" t="s">
        <v>1301</v>
      </c>
      <c r="E47" s="33" t="s">
        <v>1302</v>
      </c>
      <c r="M47" s="16">
        <v>0.19</v>
      </c>
      <c r="N47" t="s">
        <v>648</v>
      </c>
      <c r="O47" t="s">
        <v>649</v>
      </c>
      <c r="P47" s="17">
        <v>3450</v>
      </c>
      <c r="U47"/>
      <c r="Y47"/>
      <c r="Z47"/>
      <c r="AC47" t="s">
        <v>929</v>
      </c>
      <c r="AD47" t="s">
        <v>3377</v>
      </c>
      <c r="AF47" s="16">
        <v>0.26867321766233765</v>
      </c>
      <c r="AG47" s="43">
        <v>85</v>
      </c>
      <c r="AH47" t="s">
        <v>91</v>
      </c>
      <c r="AI47" s="8" t="s">
        <v>96</v>
      </c>
      <c r="AJ47" t="s">
        <v>100</v>
      </c>
      <c r="AK47" s="17">
        <v>2760</v>
      </c>
      <c r="AL47" s="19">
        <v>43193</v>
      </c>
      <c r="AM47" s="19">
        <v>43193</v>
      </c>
      <c r="AN47" t="s">
        <v>931</v>
      </c>
      <c r="AQ47" s="17">
        <f>SUMIF(B:B,B47,P:P)-SUMIF(B:B,B47,AK:AK)</f>
        <v>0</v>
      </c>
      <c r="AR47" t="b">
        <f t="shared" si="0"/>
        <v>0</v>
      </c>
      <c r="AS47" t="b">
        <f t="shared" si="1"/>
        <v>0</v>
      </c>
    </row>
    <row r="48" spans="2:45" ht="14.25" customHeight="1" x14ac:dyDescent="0.3">
      <c r="B48" s="7" t="s">
        <v>1300</v>
      </c>
      <c r="C48" t="s">
        <v>3099</v>
      </c>
      <c r="D48" s="8" t="s">
        <v>1301</v>
      </c>
      <c r="E48" s="33" t="s">
        <v>936</v>
      </c>
      <c r="U48"/>
      <c r="Y48"/>
      <c r="Z48"/>
      <c r="AG48" s="43">
        <v>85</v>
      </c>
      <c r="AH48" t="s">
        <v>91</v>
      </c>
      <c r="AI48" s="8" t="s">
        <v>96</v>
      </c>
      <c r="AJ48" t="s">
        <v>100</v>
      </c>
      <c r="AK48" s="17">
        <v>690</v>
      </c>
      <c r="AL48" s="19">
        <v>43193</v>
      </c>
      <c r="AM48" s="19">
        <v>43193</v>
      </c>
      <c r="AN48" t="s">
        <v>931</v>
      </c>
      <c r="AQ48"/>
      <c r="AR48" t="b">
        <f t="shared" si="0"/>
        <v>1</v>
      </c>
      <c r="AS48" t="b">
        <f t="shared" si="1"/>
        <v>1</v>
      </c>
    </row>
    <row r="49" spans="2:45" ht="14.25" customHeight="1" x14ac:dyDescent="0.3">
      <c r="B49" s="7" t="s">
        <v>1303</v>
      </c>
      <c r="C49" t="s">
        <v>3099</v>
      </c>
      <c r="D49" s="8" t="s">
        <v>1304</v>
      </c>
      <c r="E49" s="33" t="s">
        <v>1305</v>
      </c>
      <c r="M49" s="16">
        <v>0.1</v>
      </c>
      <c r="N49" t="s">
        <v>648</v>
      </c>
      <c r="O49" t="s">
        <v>649</v>
      </c>
      <c r="P49" s="17">
        <v>15546.25</v>
      </c>
      <c r="U49"/>
      <c r="Y49"/>
      <c r="Z49"/>
      <c r="AC49" t="s">
        <v>929</v>
      </c>
      <c r="AD49" t="s">
        <v>3377</v>
      </c>
      <c r="AF49" s="16">
        <v>0.20655708641975309</v>
      </c>
      <c r="AG49" s="43">
        <v>58</v>
      </c>
      <c r="AH49" t="s">
        <v>57</v>
      </c>
      <c r="AI49" s="8" t="s">
        <v>64</v>
      </c>
      <c r="AJ49" t="s">
        <v>671</v>
      </c>
      <c r="AK49" s="17">
        <v>6750</v>
      </c>
      <c r="AL49" s="19">
        <v>43160</v>
      </c>
      <c r="AM49" s="19">
        <v>43160</v>
      </c>
      <c r="AN49" t="s">
        <v>1259</v>
      </c>
      <c r="AQ49" s="17">
        <f>SUMIF(B:B,B49,P:P)-SUMIF(B:B,B49,AK:AK)</f>
        <v>1810.1499999999996</v>
      </c>
      <c r="AR49" t="b">
        <f t="shared" si="0"/>
        <v>0</v>
      </c>
      <c r="AS49" t="b">
        <f t="shared" si="1"/>
        <v>0</v>
      </c>
    </row>
    <row r="50" spans="2:45" ht="14.25" customHeight="1" x14ac:dyDescent="0.3">
      <c r="B50" s="7" t="s">
        <v>1303</v>
      </c>
      <c r="C50" t="s">
        <v>3099</v>
      </c>
      <c r="D50" s="8" t="s">
        <v>1304</v>
      </c>
      <c r="Y50"/>
      <c r="AC50" t="s">
        <v>929</v>
      </c>
      <c r="AD50" t="s">
        <v>3377</v>
      </c>
      <c r="AF50" s="16">
        <v>0.20655708641975309</v>
      </c>
      <c r="AG50" s="43">
        <v>74</v>
      </c>
      <c r="AH50" t="s">
        <v>83</v>
      </c>
      <c r="AI50" s="8" t="s">
        <v>869</v>
      </c>
      <c r="AK50" s="17">
        <v>6986.1</v>
      </c>
      <c r="AL50" s="19">
        <v>43160</v>
      </c>
      <c r="AM50" s="19">
        <v>43190</v>
      </c>
      <c r="AN50" t="s">
        <v>3360</v>
      </c>
      <c r="AR50" t="b">
        <f t="shared" si="0"/>
        <v>1</v>
      </c>
      <c r="AS50" t="b">
        <f t="shared" si="1"/>
        <v>1</v>
      </c>
    </row>
    <row r="51" spans="2:45" ht="14.25" customHeight="1" x14ac:dyDescent="0.3">
      <c r="B51" s="7" t="s">
        <v>1306</v>
      </c>
      <c r="C51" t="s">
        <v>3099</v>
      </c>
      <c r="D51" s="8" t="s">
        <v>1307</v>
      </c>
      <c r="E51" s="33" t="s">
        <v>1308</v>
      </c>
      <c r="M51" s="16">
        <v>0.18</v>
      </c>
      <c r="N51" t="s">
        <v>648</v>
      </c>
      <c r="O51" t="s">
        <v>649</v>
      </c>
      <c r="P51" s="17">
        <v>62790</v>
      </c>
      <c r="U51"/>
      <c r="Y51"/>
      <c r="Z51"/>
      <c r="AC51" t="s">
        <v>929</v>
      </c>
      <c r="AD51" t="s">
        <v>3377</v>
      </c>
      <c r="AF51" s="16">
        <v>0.30938323569999993</v>
      </c>
      <c r="AG51" s="43">
        <v>85</v>
      </c>
      <c r="AH51" t="s">
        <v>91</v>
      </c>
      <c r="AI51" s="8" t="s">
        <v>96</v>
      </c>
      <c r="AJ51" t="s">
        <v>100</v>
      </c>
      <c r="AK51" s="17">
        <v>34500</v>
      </c>
      <c r="AL51" s="19">
        <v>43201</v>
      </c>
      <c r="AM51" s="19">
        <v>43201</v>
      </c>
      <c r="AN51" t="s">
        <v>931</v>
      </c>
      <c r="AQ51" s="17">
        <f>SUMIF(B:B,B51,P:P)-SUMIF(B:B,B51,AK:AK)</f>
        <v>8187.5</v>
      </c>
      <c r="AR51" t="b">
        <f t="shared" si="0"/>
        <v>0</v>
      </c>
      <c r="AS51" t="b">
        <f t="shared" si="1"/>
        <v>0</v>
      </c>
    </row>
    <row r="52" spans="2:45" ht="14.25" customHeight="1" x14ac:dyDescent="0.3">
      <c r="B52" s="7" t="s">
        <v>1306</v>
      </c>
      <c r="C52" t="s">
        <v>3099</v>
      </c>
      <c r="D52" s="8" t="s">
        <v>1307</v>
      </c>
      <c r="E52" s="33" t="s">
        <v>936</v>
      </c>
      <c r="U52"/>
      <c r="Y52"/>
      <c r="Z52"/>
      <c r="AG52" s="43">
        <v>85</v>
      </c>
      <c r="AH52" t="s">
        <v>91</v>
      </c>
      <c r="AI52" s="8" t="s">
        <v>96</v>
      </c>
      <c r="AJ52" t="s">
        <v>100</v>
      </c>
      <c r="AK52" s="17">
        <v>11500</v>
      </c>
      <c r="AL52" s="19">
        <v>43201</v>
      </c>
      <c r="AM52" s="19">
        <v>43201</v>
      </c>
      <c r="AN52" t="s">
        <v>931</v>
      </c>
      <c r="AQ52"/>
      <c r="AR52" t="b">
        <f t="shared" si="0"/>
        <v>1</v>
      </c>
      <c r="AS52" t="b">
        <f t="shared" si="1"/>
        <v>1</v>
      </c>
    </row>
    <row r="53" spans="2:45" ht="14.25" customHeight="1" x14ac:dyDescent="0.3">
      <c r="B53" s="7" t="s">
        <v>1306</v>
      </c>
      <c r="C53" t="s">
        <v>3099</v>
      </c>
      <c r="D53" s="8" t="s">
        <v>1307</v>
      </c>
      <c r="E53" s="33" t="s">
        <v>936</v>
      </c>
      <c r="U53"/>
      <c r="Y53"/>
      <c r="Z53"/>
      <c r="AG53" s="43">
        <v>85</v>
      </c>
      <c r="AH53" t="s">
        <v>91</v>
      </c>
      <c r="AI53" s="8" t="s">
        <v>96</v>
      </c>
      <c r="AJ53" t="s">
        <v>100</v>
      </c>
      <c r="AK53" s="17">
        <v>172.5</v>
      </c>
      <c r="AL53" s="19">
        <v>43201</v>
      </c>
      <c r="AM53" s="19">
        <v>43201</v>
      </c>
      <c r="AN53" t="s">
        <v>931</v>
      </c>
      <c r="AQ53"/>
      <c r="AR53" t="b">
        <f t="shared" si="0"/>
        <v>1</v>
      </c>
      <c r="AS53" t="b">
        <f t="shared" si="1"/>
        <v>1</v>
      </c>
    </row>
    <row r="54" spans="2:45" ht="14.25" customHeight="1" x14ac:dyDescent="0.3">
      <c r="B54" s="7" t="s">
        <v>1306</v>
      </c>
      <c r="C54" t="s">
        <v>3099</v>
      </c>
      <c r="D54" s="8" t="s">
        <v>1307</v>
      </c>
      <c r="E54" s="33" t="s">
        <v>936</v>
      </c>
      <c r="U54"/>
      <c r="Y54"/>
      <c r="Z54"/>
      <c r="AG54" s="43">
        <v>85</v>
      </c>
      <c r="AH54" t="s">
        <v>91</v>
      </c>
      <c r="AI54" s="8" t="s">
        <v>96</v>
      </c>
      <c r="AJ54" t="s">
        <v>100</v>
      </c>
      <c r="AK54" s="17">
        <v>229.99999999999997</v>
      </c>
      <c r="AL54" s="19">
        <v>43201</v>
      </c>
      <c r="AM54" s="19">
        <v>43201</v>
      </c>
      <c r="AN54" t="s">
        <v>931</v>
      </c>
      <c r="AQ54"/>
      <c r="AR54" t="b">
        <f t="shared" si="0"/>
        <v>1</v>
      </c>
      <c r="AS54" t="b">
        <f t="shared" si="1"/>
        <v>1</v>
      </c>
    </row>
    <row r="55" spans="2:45" ht="14.25" customHeight="1" x14ac:dyDescent="0.3">
      <c r="B55" s="7" t="s">
        <v>1306</v>
      </c>
      <c r="C55" t="s">
        <v>3099</v>
      </c>
      <c r="D55" s="8" t="s">
        <v>1307</v>
      </c>
      <c r="Y55"/>
      <c r="AC55" t="s">
        <v>929</v>
      </c>
      <c r="AD55" t="s">
        <v>3377</v>
      </c>
      <c r="AF55" s="16">
        <v>0.30938323569999993</v>
      </c>
      <c r="AG55" s="43">
        <v>74</v>
      </c>
      <c r="AH55" t="s">
        <v>83</v>
      </c>
      <c r="AI55" s="8" t="s">
        <v>869</v>
      </c>
      <c r="AK55" s="17">
        <v>8200</v>
      </c>
      <c r="AL55" s="19">
        <v>43200</v>
      </c>
      <c r="AM55" s="19">
        <v>43205</v>
      </c>
      <c r="AN55" t="s">
        <v>3360</v>
      </c>
      <c r="AR55" t="b">
        <f t="shared" si="0"/>
        <v>1</v>
      </c>
      <c r="AS55" t="b">
        <f t="shared" si="1"/>
        <v>1</v>
      </c>
    </row>
    <row r="56" spans="2:45" ht="14.25" customHeight="1" x14ac:dyDescent="0.3">
      <c r="B56" s="7" t="s">
        <v>1309</v>
      </c>
      <c r="C56" t="s">
        <v>3099</v>
      </c>
      <c r="D56" s="8" t="s">
        <v>1310</v>
      </c>
      <c r="E56" s="33" t="s">
        <v>1311</v>
      </c>
      <c r="M56" s="16">
        <v>0.19</v>
      </c>
      <c r="N56" t="s">
        <v>648</v>
      </c>
      <c r="O56" t="s">
        <v>649</v>
      </c>
      <c r="P56" s="17">
        <v>52579</v>
      </c>
      <c r="U56"/>
      <c r="Y56"/>
      <c r="Z56"/>
      <c r="AC56" t="s">
        <v>929</v>
      </c>
      <c r="AD56" t="s">
        <v>3377</v>
      </c>
      <c r="AF56" s="16">
        <v>0.46560000000000001</v>
      </c>
      <c r="AG56" s="43">
        <v>74</v>
      </c>
      <c r="AH56" t="s">
        <v>83</v>
      </c>
      <c r="AI56" s="8" t="s">
        <v>869</v>
      </c>
      <c r="AK56" s="17">
        <v>606.66666666666663</v>
      </c>
      <c r="AL56" s="19">
        <v>43221</v>
      </c>
      <c r="AM56" s="19">
        <v>43434</v>
      </c>
      <c r="AN56" t="s">
        <v>3360</v>
      </c>
      <c r="AQ56" s="17">
        <f>SUMIF(B:B,B56,P:P)-SUMIF(B:B,B56,AK:AK)</f>
        <v>3557.3333333333358</v>
      </c>
      <c r="AR56" t="b">
        <f t="shared" si="0"/>
        <v>0</v>
      </c>
      <c r="AS56" t="b">
        <f t="shared" si="1"/>
        <v>0</v>
      </c>
    </row>
    <row r="57" spans="2:45" ht="14.25" customHeight="1" x14ac:dyDescent="0.3">
      <c r="B57" s="7" t="s">
        <v>1309</v>
      </c>
      <c r="C57" t="s">
        <v>3099</v>
      </c>
      <c r="D57" s="8" t="s">
        <v>1310</v>
      </c>
      <c r="E57" s="33" t="s">
        <v>936</v>
      </c>
      <c r="U57"/>
      <c r="Y57"/>
      <c r="Z57"/>
      <c r="AG57" s="43">
        <v>21</v>
      </c>
      <c r="AH57" t="s">
        <v>22</v>
      </c>
      <c r="AI57" s="8" t="s">
        <v>56</v>
      </c>
      <c r="AK57" s="17">
        <v>34500</v>
      </c>
      <c r="AL57" s="19">
        <v>43235</v>
      </c>
      <c r="AM57" s="19">
        <v>43235</v>
      </c>
      <c r="AN57" t="s">
        <v>931</v>
      </c>
      <c r="AP57" t="s">
        <v>1312</v>
      </c>
      <c r="AQ57"/>
      <c r="AR57" t="b">
        <f t="shared" si="0"/>
        <v>1</v>
      </c>
      <c r="AS57" t="b">
        <f t="shared" si="1"/>
        <v>1</v>
      </c>
    </row>
    <row r="58" spans="2:45" ht="14.25" customHeight="1" x14ac:dyDescent="0.3">
      <c r="B58" s="7" t="s">
        <v>1309</v>
      </c>
      <c r="C58" t="s">
        <v>3099</v>
      </c>
      <c r="D58" s="8" t="s">
        <v>1310</v>
      </c>
      <c r="E58" s="33" t="s">
        <v>936</v>
      </c>
      <c r="U58"/>
      <c r="Y58"/>
      <c r="Z58"/>
      <c r="AG58" s="43">
        <v>21</v>
      </c>
      <c r="AH58" t="s">
        <v>22</v>
      </c>
      <c r="AI58" s="8" t="s">
        <v>56</v>
      </c>
      <c r="AK58" s="17">
        <v>1150</v>
      </c>
      <c r="AL58" s="19">
        <v>43235</v>
      </c>
      <c r="AM58" s="19">
        <v>43235</v>
      </c>
      <c r="AN58" t="s">
        <v>931</v>
      </c>
      <c r="AQ58"/>
      <c r="AR58" t="b">
        <f t="shared" si="0"/>
        <v>1</v>
      </c>
      <c r="AS58" t="b">
        <f t="shared" si="1"/>
        <v>1</v>
      </c>
    </row>
    <row r="59" spans="2:45" ht="14.25" customHeight="1" x14ac:dyDescent="0.3">
      <c r="B59" s="7" t="s">
        <v>1309</v>
      </c>
      <c r="C59" t="s">
        <v>3099</v>
      </c>
      <c r="D59" s="8" t="s">
        <v>1310</v>
      </c>
      <c r="E59" s="33" t="s">
        <v>936</v>
      </c>
      <c r="U59"/>
      <c r="Y59"/>
      <c r="Z59"/>
      <c r="AG59" s="43">
        <v>102</v>
      </c>
      <c r="AH59" t="s">
        <v>102</v>
      </c>
      <c r="AI59" s="8" t="s">
        <v>103</v>
      </c>
      <c r="AJ59" t="s">
        <v>112</v>
      </c>
      <c r="AK59" s="17">
        <v>575</v>
      </c>
      <c r="AL59" s="19">
        <v>43235</v>
      </c>
      <c r="AN59" t="s">
        <v>931</v>
      </c>
      <c r="AQ59"/>
      <c r="AR59" t="b">
        <f t="shared" si="0"/>
        <v>1</v>
      </c>
      <c r="AS59" t="b">
        <f t="shared" si="1"/>
        <v>1</v>
      </c>
    </row>
    <row r="60" spans="2:45" ht="14.25" customHeight="1" x14ac:dyDescent="0.3">
      <c r="B60" s="7" t="s">
        <v>1309</v>
      </c>
      <c r="C60" t="s">
        <v>3099</v>
      </c>
      <c r="D60" s="8" t="s">
        <v>1310</v>
      </c>
      <c r="E60" s="33" t="s">
        <v>936</v>
      </c>
      <c r="U60"/>
      <c r="Y60"/>
      <c r="Z60"/>
      <c r="AG60" s="43">
        <v>123</v>
      </c>
      <c r="AH60" t="s">
        <v>102</v>
      </c>
      <c r="AI60" s="8" t="s">
        <v>354</v>
      </c>
      <c r="AK60" s="17">
        <v>12189.999999999998</v>
      </c>
      <c r="AL60" s="19">
        <v>43235</v>
      </c>
      <c r="AM60" s="19">
        <v>43235</v>
      </c>
      <c r="AN60" t="s">
        <v>931</v>
      </c>
      <c r="AQ60"/>
      <c r="AR60" t="b">
        <f t="shared" si="0"/>
        <v>1</v>
      </c>
      <c r="AS60" t="b">
        <f t="shared" si="1"/>
        <v>1</v>
      </c>
    </row>
    <row r="61" spans="2:45" ht="14.25" customHeight="1" x14ac:dyDescent="0.3">
      <c r="B61" s="7" t="s">
        <v>1313</v>
      </c>
      <c r="C61" t="s">
        <v>3099</v>
      </c>
      <c r="D61" s="8" t="s">
        <v>1314</v>
      </c>
      <c r="E61" s="33" t="s">
        <v>1315</v>
      </c>
      <c r="M61" s="16">
        <v>0.19</v>
      </c>
      <c r="N61" t="s">
        <v>648</v>
      </c>
      <c r="O61" t="s">
        <v>649</v>
      </c>
      <c r="P61" s="17">
        <v>57499.999999999993</v>
      </c>
      <c r="U61"/>
      <c r="Y61"/>
      <c r="Z61"/>
      <c r="AC61" t="s">
        <v>929</v>
      </c>
      <c r="AD61" t="s">
        <v>3377</v>
      </c>
      <c r="AF61" s="16">
        <v>0.4234</v>
      </c>
      <c r="AG61" s="43">
        <v>34</v>
      </c>
      <c r="AH61" t="s">
        <v>22</v>
      </c>
      <c r="AI61" s="8" t="s">
        <v>41</v>
      </c>
      <c r="AK61" s="17">
        <v>57499.999999999993</v>
      </c>
      <c r="AL61" s="19">
        <v>43242</v>
      </c>
      <c r="AM61" s="19">
        <v>43242</v>
      </c>
      <c r="AN61" t="s">
        <v>931</v>
      </c>
      <c r="AQ61" s="17">
        <f>SUMIF(B:B,B61,P:P)-SUMIF(B:B,B61,AK:AK)</f>
        <v>0</v>
      </c>
      <c r="AR61" t="b">
        <f t="shared" si="0"/>
        <v>0</v>
      </c>
      <c r="AS61" t="b">
        <f t="shared" si="1"/>
        <v>0</v>
      </c>
    </row>
    <row r="62" spans="2:45" ht="14.25" customHeight="1" x14ac:dyDescent="0.3">
      <c r="B62" s="7" t="s">
        <v>1316</v>
      </c>
      <c r="C62" t="s">
        <v>3099</v>
      </c>
      <c r="D62" s="8" t="s">
        <v>1317</v>
      </c>
      <c r="E62" s="33" t="s">
        <v>1318</v>
      </c>
      <c r="M62" s="16">
        <v>0.18</v>
      </c>
      <c r="N62" t="s">
        <v>648</v>
      </c>
      <c r="O62" t="s">
        <v>649</v>
      </c>
      <c r="P62" s="17">
        <v>25321.279999999999</v>
      </c>
      <c r="U62"/>
      <c r="Y62"/>
      <c r="Z62"/>
      <c r="AC62" t="s">
        <v>929</v>
      </c>
      <c r="AD62" t="s">
        <v>3377</v>
      </c>
      <c r="AF62" s="16">
        <v>0.31505766770290294</v>
      </c>
      <c r="AG62" s="43">
        <v>58</v>
      </c>
      <c r="AH62" t="s">
        <v>57</v>
      </c>
      <c r="AI62" s="8" t="s">
        <v>64</v>
      </c>
      <c r="AJ62" t="s">
        <v>671</v>
      </c>
      <c r="AK62" s="17">
        <v>4120</v>
      </c>
      <c r="AL62" s="19">
        <v>43221</v>
      </c>
      <c r="AM62" s="19">
        <v>43221</v>
      </c>
      <c r="AN62" t="s">
        <v>1259</v>
      </c>
      <c r="AQ62" s="17">
        <f>SUMIF(B:B,B62,P:P)-SUMIF(B:B,B62,AK:AK)</f>
        <v>4544.2799999999988</v>
      </c>
      <c r="AR62" t="b">
        <f t="shared" si="0"/>
        <v>0</v>
      </c>
      <c r="AS62" t="b">
        <f t="shared" si="1"/>
        <v>0</v>
      </c>
    </row>
    <row r="63" spans="2:45" ht="14.25" customHeight="1" x14ac:dyDescent="0.3">
      <c r="B63" s="7" t="s">
        <v>1316</v>
      </c>
      <c r="C63" t="s">
        <v>3099</v>
      </c>
      <c r="D63" s="8" t="s">
        <v>1317</v>
      </c>
      <c r="E63" s="33" t="s">
        <v>936</v>
      </c>
      <c r="U63"/>
      <c r="Y63"/>
      <c r="Z63"/>
      <c r="AG63" s="43">
        <v>74</v>
      </c>
      <c r="AH63" t="s">
        <v>83</v>
      </c>
      <c r="AI63" s="8" t="s">
        <v>869</v>
      </c>
      <c r="AK63" s="17">
        <v>672</v>
      </c>
      <c r="AL63" s="19">
        <v>43240</v>
      </c>
      <c r="AM63" s="19">
        <v>43271</v>
      </c>
      <c r="AN63" t="s">
        <v>3360</v>
      </c>
      <c r="AQ63"/>
      <c r="AR63" t="b">
        <f t="shared" si="0"/>
        <v>1</v>
      </c>
      <c r="AS63" t="b">
        <f t="shared" si="1"/>
        <v>1</v>
      </c>
    </row>
    <row r="64" spans="2:45" ht="14.25" customHeight="1" x14ac:dyDescent="0.3">
      <c r="B64" s="7" t="s">
        <v>1316</v>
      </c>
      <c r="C64" t="s">
        <v>3099</v>
      </c>
      <c r="D64" s="8" t="s">
        <v>1317</v>
      </c>
      <c r="E64" s="33" t="s">
        <v>936</v>
      </c>
      <c r="U64"/>
      <c r="Y64"/>
      <c r="Z64"/>
      <c r="AG64" s="43">
        <v>74</v>
      </c>
      <c r="AH64" t="s">
        <v>83</v>
      </c>
      <c r="AI64" s="8" t="s">
        <v>869</v>
      </c>
      <c r="AK64" s="17">
        <v>5565</v>
      </c>
      <c r="AL64" s="19">
        <v>43240</v>
      </c>
      <c r="AM64" s="19">
        <v>43271</v>
      </c>
      <c r="AN64" t="s">
        <v>3360</v>
      </c>
      <c r="AQ64"/>
      <c r="AR64" t="b">
        <f t="shared" si="0"/>
        <v>1</v>
      </c>
      <c r="AS64" t="b">
        <f t="shared" si="1"/>
        <v>1</v>
      </c>
    </row>
    <row r="65" spans="2:45" ht="14.25" customHeight="1" x14ac:dyDescent="0.3">
      <c r="B65" s="7" t="s">
        <v>1316</v>
      </c>
      <c r="C65" t="s">
        <v>3099</v>
      </c>
      <c r="D65" s="8" t="s">
        <v>1317</v>
      </c>
      <c r="E65" s="33" t="s">
        <v>936</v>
      </c>
      <c r="U65"/>
      <c r="Y65"/>
      <c r="Z65"/>
      <c r="AG65" s="43">
        <v>67</v>
      </c>
      <c r="AH65" t="s">
        <v>1319</v>
      </c>
      <c r="AI65" s="8" t="s">
        <v>79</v>
      </c>
      <c r="AJ65" t="s">
        <v>100</v>
      </c>
      <c r="AK65" s="17">
        <v>10420</v>
      </c>
      <c r="AL65" s="19">
        <v>43226</v>
      </c>
      <c r="AM65" s="19">
        <v>43226</v>
      </c>
      <c r="AN65" t="s">
        <v>931</v>
      </c>
      <c r="AQ65"/>
      <c r="AR65" t="b">
        <f t="shared" si="0"/>
        <v>1</v>
      </c>
      <c r="AS65" t="b">
        <f t="shared" si="1"/>
        <v>1</v>
      </c>
    </row>
    <row r="66" spans="2:45" ht="14.25" customHeight="1" x14ac:dyDescent="0.3">
      <c r="B66" s="7" t="s">
        <v>969</v>
      </c>
      <c r="C66" t="s">
        <v>3326</v>
      </c>
      <c r="D66" t="s">
        <v>970</v>
      </c>
      <c r="E66" s="33" t="s">
        <v>971</v>
      </c>
      <c r="M66" s="16">
        <v>0.18</v>
      </c>
      <c r="N66" t="s">
        <v>648</v>
      </c>
      <c r="O66" t="s">
        <v>649</v>
      </c>
      <c r="P66" s="17">
        <v>7815</v>
      </c>
      <c r="U66"/>
      <c r="Y66"/>
      <c r="Z66"/>
      <c r="AC66" t="s">
        <v>929</v>
      </c>
      <c r="AD66" t="s">
        <v>3378</v>
      </c>
      <c r="AF66" s="16">
        <v>0.3489891625739131</v>
      </c>
      <c r="AG66" s="43">
        <v>73</v>
      </c>
      <c r="AH66" t="s">
        <v>83</v>
      </c>
      <c r="AI66" s="8" t="s">
        <v>84</v>
      </c>
      <c r="AJ66" t="s">
        <v>864</v>
      </c>
      <c r="AK66" s="17">
        <v>1694.0000000000002</v>
      </c>
      <c r="AL66" s="19">
        <v>43160</v>
      </c>
      <c r="AM66" s="19">
        <v>43190</v>
      </c>
      <c r="AN66" t="s">
        <v>3360</v>
      </c>
      <c r="AQ66" s="17">
        <f>SUMIF(B:B,B66,P:P)-SUMIF(B:B,B66,AK:AK)</f>
        <v>1051</v>
      </c>
      <c r="AR66" t="b">
        <f t="shared" si="0"/>
        <v>0</v>
      </c>
      <c r="AS66" t="b">
        <f t="shared" si="1"/>
        <v>0</v>
      </c>
    </row>
    <row r="67" spans="2:45" ht="14.25" customHeight="1" x14ac:dyDescent="0.3">
      <c r="B67" s="7" t="s">
        <v>969</v>
      </c>
      <c r="C67" t="s">
        <v>3326</v>
      </c>
      <c r="D67" t="s">
        <v>970</v>
      </c>
      <c r="E67" s="33" t="s">
        <v>936</v>
      </c>
      <c r="U67"/>
      <c r="Y67"/>
      <c r="Z67"/>
      <c r="AG67" s="43">
        <v>113</v>
      </c>
      <c r="AH67" t="s">
        <v>102</v>
      </c>
      <c r="AI67" s="8" t="s">
        <v>122</v>
      </c>
      <c r="AJ67" t="s">
        <v>123</v>
      </c>
      <c r="AK67" s="17">
        <v>1724.9999999999998</v>
      </c>
      <c r="AL67" s="19">
        <v>43237</v>
      </c>
      <c r="AM67" s="19">
        <v>43237</v>
      </c>
      <c r="AN67" t="s">
        <v>931</v>
      </c>
      <c r="AQ67"/>
      <c r="AR67" t="b">
        <f t="shared" si="0"/>
        <v>1</v>
      </c>
      <c r="AS67" t="b">
        <f t="shared" si="1"/>
        <v>1</v>
      </c>
    </row>
    <row r="68" spans="2:45" ht="14.25" customHeight="1" x14ac:dyDescent="0.3">
      <c r="B68" s="7" t="s">
        <v>969</v>
      </c>
      <c r="C68" t="s">
        <v>3326</v>
      </c>
      <c r="D68" t="s">
        <v>970</v>
      </c>
      <c r="E68" s="33" t="s">
        <v>936</v>
      </c>
      <c r="U68"/>
      <c r="Y68"/>
      <c r="Z68"/>
      <c r="AG68" s="43">
        <v>113</v>
      </c>
      <c r="AH68" t="s">
        <v>102</v>
      </c>
      <c r="AI68" s="8" t="s">
        <v>122</v>
      </c>
      <c r="AJ68" t="s">
        <v>123</v>
      </c>
      <c r="AK68" s="17">
        <v>810</v>
      </c>
      <c r="AL68" s="19">
        <v>43186</v>
      </c>
      <c r="AM68" s="19">
        <v>43186</v>
      </c>
      <c r="AN68" t="s">
        <v>948</v>
      </c>
      <c r="AQ68"/>
      <c r="AR68" t="b">
        <f t="shared" si="0"/>
        <v>1</v>
      </c>
      <c r="AS68" t="b">
        <f t="shared" si="1"/>
        <v>1</v>
      </c>
    </row>
    <row r="69" spans="2:45" ht="14.25" customHeight="1" x14ac:dyDescent="0.3">
      <c r="B69" s="7" t="s">
        <v>969</v>
      </c>
      <c r="C69" t="s">
        <v>3326</v>
      </c>
      <c r="D69" t="s">
        <v>970</v>
      </c>
      <c r="E69" s="33" t="s">
        <v>936</v>
      </c>
      <c r="U69"/>
      <c r="Y69"/>
      <c r="Z69"/>
      <c r="AG69" s="43">
        <v>113</v>
      </c>
      <c r="AH69" t="s">
        <v>102</v>
      </c>
      <c r="AI69" s="8" t="s">
        <v>122</v>
      </c>
      <c r="AJ69" t="s">
        <v>123</v>
      </c>
      <c r="AK69" s="17">
        <v>810</v>
      </c>
      <c r="AL69" s="19">
        <v>43186</v>
      </c>
      <c r="AM69" s="19">
        <v>43186</v>
      </c>
      <c r="AN69" t="s">
        <v>948</v>
      </c>
      <c r="AQ69"/>
      <c r="AR69" t="b">
        <f t="shared" ref="AR69:AR132" si="2">B69=B68</f>
        <v>1</v>
      </c>
      <c r="AS69" t="b">
        <f t="shared" ref="AS69:AS132" si="3">D69=D68</f>
        <v>1</v>
      </c>
    </row>
    <row r="70" spans="2:45" ht="14.25" customHeight="1" x14ac:dyDescent="0.3">
      <c r="B70" s="7" t="s">
        <v>969</v>
      </c>
      <c r="C70" t="s">
        <v>3326</v>
      </c>
      <c r="D70" t="s">
        <v>970</v>
      </c>
      <c r="E70" s="33" t="s">
        <v>936</v>
      </c>
      <c r="U70"/>
      <c r="Y70"/>
      <c r="Z70"/>
      <c r="AG70" s="43">
        <v>113</v>
      </c>
      <c r="AH70" t="s">
        <v>102</v>
      </c>
      <c r="AI70" s="8" t="s">
        <v>122</v>
      </c>
      <c r="AJ70" t="s">
        <v>123</v>
      </c>
      <c r="AK70" s="17">
        <v>1724.9999999999998</v>
      </c>
      <c r="AL70" s="19">
        <v>43244</v>
      </c>
      <c r="AM70" s="19">
        <v>43244</v>
      </c>
      <c r="AN70" t="s">
        <v>931</v>
      </c>
      <c r="AQ70"/>
      <c r="AR70" t="b">
        <f t="shared" si="2"/>
        <v>1</v>
      </c>
      <c r="AS70" t="b">
        <f t="shared" si="3"/>
        <v>1</v>
      </c>
    </row>
    <row r="71" spans="2:45" ht="14.25" customHeight="1" x14ac:dyDescent="0.3">
      <c r="B71" s="7" t="s">
        <v>1320</v>
      </c>
      <c r="C71" t="s">
        <v>3099</v>
      </c>
      <c r="D71" s="8" t="s">
        <v>1321</v>
      </c>
      <c r="E71" s="33" t="s">
        <v>1322</v>
      </c>
      <c r="M71" s="16">
        <v>0.19</v>
      </c>
      <c r="N71" t="s">
        <v>648</v>
      </c>
      <c r="O71" t="s">
        <v>649</v>
      </c>
      <c r="P71" s="17">
        <v>55290</v>
      </c>
      <c r="U71"/>
      <c r="Y71"/>
      <c r="Z71"/>
      <c r="AC71" t="s">
        <v>929</v>
      </c>
      <c r="AD71" t="s">
        <v>3377</v>
      </c>
      <c r="AF71" s="16">
        <v>0.35924171999999999</v>
      </c>
      <c r="AG71" s="43">
        <v>21</v>
      </c>
      <c r="AH71" t="s">
        <v>22</v>
      </c>
      <c r="AI71" s="8" t="s">
        <v>1323</v>
      </c>
      <c r="AK71" s="17">
        <v>40250</v>
      </c>
      <c r="AL71" s="19">
        <v>43247</v>
      </c>
      <c r="AM71" s="19">
        <v>43247</v>
      </c>
      <c r="AN71" t="s">
        <v>931</v>
      </c>
      <c r="AQ71" s="17">
        <f>SUMIF(B:B,B71,P:P)-SUMIF(B:B,B71,AK:AK)</f>
        <v>4740</v>
      </c>
      <c r="AR71" t="b">
        <f t="shared" si="2"/>
        <v>0</v>
      </c>
      <c r="AS71" t="b">
        <f t="shared" si="3"/>
        <v>0</v>
      </c>
    </row>
    <row r="72" spans="2:45" ht="14.25" customHeight="1" x14ac:dyDescent="0.3">
      <c r="B72" s="7" t="s">
        <v>1320</v>
      </c>
      <c r="C72" t="s">
        <v>3099</v>
      </c>
      <c r="D72" s="8" t="s">
        <v>1321</v>
      </c>
      <c r="E72" s="33" t="s">
        <v>936</v>
      </c>
      <c r="U72"/>
      <c r="Y72"/>
      <c r="Z72"/>
      <c r="AG72" s="43">
        <v>108</v>
      </c>
      <c r="AH72" t="s">
        <v>102</v>
      </c>
      <c r="AI72" s="8" t="s">
        <v>103</v>
      </c>
      <c r="AJ72" t="s">
        <v>1324</v>
      </c>
      <c r="AK72" s="17">
        <v>6899.9999999999991</v>
      </c>
      <c r="AL72" s="19">
        <v>43247</v>
      </c>
      <c r="AM72" s="19">
        <v>43247</v>
      </c>
      <c r="AN72" t="s">
        <v>931</v>
      </c>
      <c r="AQ72"/>
      <c r="AR72" t="b">
        <f t="shared" si="2"/>
        <v>1</v>
      </c>
      <c r="AS72" t="b">
        <f t="shared" si="3"/>
        <v>1</v>
      </c>
    </row>
    <row r="73" spans="2:45" ht="14.25" customHeight="1" x14ac:dyDescent="0.3">
      <c r="B73" s="7" t="s">
        <v>1320</v>
      </c>
      <c r="C73" t="s">
        <v>3099</v>
      </c>
      <c r="D73" s="8" t="s">
        <v>1321</v>
      </c>
      <c r="E73" s="33" t="s">
        <v>936</v>
      </c>
      <c r="U73"/>
      <c r="Y73"/>
      <c r="Z73"/>
      <c r="AG73" s="43">
        <v>74</v>
      </c>
      <c r="AH73" t="s">
        <v>83</v>
      </c>
      <c r="AI73" s="8" t="s">
        <v>869</v>
      </c>
      <c r="AK73" s="17">
        <v>3400</v>
      </c>
      <c r="AL73" s="19">
        <v>43234</v>
      </c>
      <c r="AM73" s="19">
        <v>43464</v>
      </c>
      <c r="AN73" t="s">
        <v>3360</v>
      </c>
      <c r="AQ73"/>
      <c r="AR73" t="b">
        <f t="shared" si="2"/>
        <v>1</v>
      </c>
      <c r="AS73" t="b">
        <f t="shared" si="3"/>
        <v>1</v>
      </c>
    </row>
    <row r="74" spans="2:45" ht="14.25" customHeight="1" x14ac:dyDescent="0.3">
      <c r="B74" s="7" t="s">
        <v>1325</v>
      </c>
      <c r="C74" t="s">
        <v>3099</v>
      </c>
      <c r="D74" s="8" t="s">
        <v>1326</v>
      </c>
      <c r="E74" s="33" t="s">
        <v>3371</v>
      </c>
      <c r="M74" s="16">
        <v>0.19</v>
      </c>
      <c r="N74" t="s">
        <v>648</v>
      </c>
      <c r="O74" t="s">
        <v>649</v>
      </c>
      <c r="P74" s="17">
        <v>18400</v>
      </c>
      <c r="U74"/>
      <c r="Y74"/>
      <c r="Z74"/>
      <c r="AC74" t="s">
        <v>929</v>
      </c>
      <c r="AD74" t="s">
        <v>3377</v>
      </c>
      <c r="AF74" s="16">
        <v>0.31005256658595653</v>
      </c>
      <c r="AG74" s="43">
        <v>85</v>
      </c>
      <c r="AH74" t="s">
        <v>91</v>
      </c>
      <c r="AI74" s="8" t="s">
        <v>96</v>
      </c>
      <c r="AJ74" t="s">
        <v>100</v>
      </c>
      <c r="AK74" s="17">
        <v>3450</v>
      </c>
      <c r="AL74" s="19">
        <v>43258</v>
      </c>
      <c r="AM74" s="19">
        <v>43258</v>
      </c>
      <c r="AN74" t="s">
        <v>931</v>
      </c>
      <c r="AQ74" s="17">
        <f>SUMIF(B:B,B74,P:P)-SUMIF(B:B,B74,AK:AK)</f>
        <v>0</v>
      </c>
      <c r="AR74" t="b">
        <f t="shared" si="2"/>
        <v>0</v>
      </c>
      <c r="AS74" t="b">
        <f t="shared" si="3"/>
        <v>0</v>
      </c>
    </row>
    <row r="75" spans="2:45" ht="14.25" customHeight="1" x14ac:dyDescent="0.3">
      <c r="B75" s="7" t="s">
        <v>1325</v>
      </c>
      <c r="C75" t="s">
        <v>3099</v>
      </c>
      <c r="D75" s="8" t="s">
        <v>1326</v>
      </c>
      <c r="E75" s="33" t="s">
        <v>936</v>
      </c>
      <c r="U75"/>
      <c r="Y75"/>
      <c r="Z75"/>
      <c r="AG75" s="43">
        <v>85</v>
      </c>
      <c r="AH75" t="s">
        <v>91</v>
      </c>
      <c r="AI75" s="8" t="s">
        <v>96</v>
      </c>
      <c r="AJ75" t="s">
        <v>100</v>
      </c>
      <c r="AK75" s="17">
        <v>3449.9999999999995</v>
      </c>
      <c r="AL75" s="19">
        <v>43264</v>
      </c>
      <c r="AM75" s="19">
        <v>43264</v>
      </c>
      <c r="AN75" t="s">
        <v>931</v>
      </c>
      <c r="AQ75"/>
      <c r="AR75" t="b">
        <f t="shared" si="2"/>
        <v>1</v>
      </c>
      <c r="AS75" t="b">
        <f t="shared" si="3"/>
        <v>1</v>
      </c>
    </row>
    <row r="76" spans="2:45" ht="14.25" customHeight="1" x14ac:dyDescent="0.3">
      <c r="B76" s="7" t="s">
        <v>1325</v>
      </c>
      <c r="C76" t="s">
        <v>3099</v>
      </c>
      <c r="D76" s="8" t="s">
        <v>1326</v>
      </c>
      <c r="E76" s="33" t="s">
        <v>936</v>
      </c>
      <c r="U76"/>
      <c r="Y76"/>
      <c r="Z76"/>
      <c r="AG76" s="43">
        <v>85</v>
      </c>
      <c r="AH76" t="s">
        <v>91</v>
      </c>
      <c r="AI76" s="8" t="s">
        <v>96</v>
      </c>
      <c r="AJ76" t="s">
        <v>100</v>
      </c>
      <c r="AK76" s="17">
        <v>5750</v>
      </c>
      <c r="AL76" s="19">
        <v>43263</v>
      </c>
      <c r="AM76" s="19">
        <v>43263</v>
      </c>
      <c r="AN76" t="s">
        <v>931</v>
      </c>
      <c r="AQ76"/>
      <c r="AR76" t="b">
        <f t="shared" si="2"/>
        <v>1</v>
      </c>
      <c r="AS76" t="b">
        <f t="shared" si="3"/>
        <v>1</v>
      </c>
    </row>
    <row r="77" spans="2:45" ht="14.25" customHeight="1" x14ac:dyDescent="0.3">
      <c r="B77" s="7" t="s">
        <v>1325</v>
      </c>
      <c r="C77" t="s">
        <v>3099</v>
      </c>
      <c r="D77" s="8" t="s">
        <v>1326</v>
      </c>
      <c r="E77" s="33" t="s">
        <v>936</v>
      </c>
      <c r="U77"/>
      <c r="Y77"/>
      <c r="Z77"/>
      <c r="AG77" s="43">
        <v>85</v>
      </c>
      <c r="AH77" t="s">
        <v>91</v>
      </c>
      <c r="AI77" s="8" t="s">
        <v>96</v>
      </c>
      <c r="AJ77" t="s">
        <v>100</v>
      </c>
      <c r="AK77" s="17">
        <v>5750</v>
      </c>
      <c r="AL77" s="19">
        <v>43257</v>
      </c>
      <c r="AM77" s="19">
        <v>43257</v>
      </c>
      <c r="AN77" t="s">
        <v>931</v>
      </c>
      <c r="AQ77"/>
      <c r="AR77" t="b">
        <f t="shared" si="2"/>
        <v>1</v>
      </c>
      <c r="AS77" t="b">
        <f t="shared" si="3"/>
        <v>1</v>
      </c>
    </row>
    <row r="78" spans="2:45" ht="14.25" customHeight="1" x14ac:dyDescent="0.3">
      <c r="B78" s="7" t="s">
        <v>1327</v>
      </c>
      <c r="C78" t="s">
        <v>3099</v>
      </c>
      <c r="D78" s="8" t="s">
        <v>1328</v>
      </c>
      <c r="E78" s="33" t="s">
        <v>1329</v>
      </c>
      <c r="M78" s="16">
        <v>0.18</v>
      </c>
      <c r="N78" t="s">
        <v>648</v>
      </c>
      <c r="O78" t="s">
        <v>649</v>
      </c>
      <c r="P78" s="17">
        <v>9250.5</v>
      </c>
      <c r="U78"/>
      <c r="Y78"/>
      <c r="Z78"/>
      <c r="AC78" t="s">
        <v>929</v>
      </c>
      <c r="AD78" t="s">
        <v>3377</v>
      </c>
      <c r="AF78" s="16">
        <v>0.34470991399999995</v>
      </c>
      <c r="AG78" s="43">
        <v>73</v>
      </c>
      <c r="AH78" t="s">
        <v>83</v>
      </c>
      <c r="AI78" s="8" t="s">
        <v>84</v>
      </c>
      <c r="AJ78" t="s">
        <v>864</v>
      </c>
      <c r="AK78" s="17">
        <v>7455</v>
      </c>
      <c r="AL78" s="19">
        <v>43252</v>
      </c>
      <c r="AM78" s="19">
        <v>43281</v>
      </c>
      <c r="AN78" t="s">
        <v>3360</v>
      </c>
      <c r="AQ78" s="17">
        <f>SUMIF(B:B,B78,P:P)-SUMIF(B:B,B78,AK:AK)</f>
        <v>925.5</v>
      </c>
      <c r="AR78" t="b">
        <f t="shared" si="2"/>
        <v>0</v>
      </c>
      <c r="AS78" t="b">
        <f t="shared" si="3"/>
        <v>0</v>
      </c>
    </row>
    <row r="79" spans="2:45" ht="14.25" customHeight="1" x14ac:dyDescent="0.3">
      <c r="B79" s="7" t="s">
        <v>1327</v>
      </c>
      <c r="C79" t="s">
        <v>3099</v>
      </c>
      <c r="D79" s="8" t="s">
        <v>1328</v>
      </c>
      <c r="E79" s="33" t="s">
        <v>936</v>
      </c>
      <c r="U79"/>
      <c r="Y79"/>
      <c r="Z79"/>
      <c r="AG79" s="43">
        <v>54</v>
      </c>
      <c r="AH79" t="s">
        <v>57</v>
      </c>
      <c r="AI79" s="8" t="s">
        <v>58</v>
      </c>
      <c r="AJ79" t="s">
        <v>301</v>
      </c>
      <c r="AK79" s="17">
        <v>870</v>
      </c>
      <c r="AL79" s="19">
        <v>43265</v>
      </c>
      <c r="AM79" s="19">
        <v>43265</v>
      </c>
      <c r="AN79" t="s">
        <v>931</v>
      </c>
      <c r="AQ79"/>
      <c r="AR79" t="b">
        <f t="shared" si="2"/>
        <v>1</v>
      </c>
      <c r="AS79" t="b">
        <f t="shared" si="3"/>
        <v>1</v>
      </c>
    </row>
    <row r="80" spans="2:45" ht="14.25" customHeight="1" x14ac:dyDescent="0.3">
      <c r="B80" s="7" t="s">
        <v>1330</v>
      </c>
      <c r="C80" t="s">
        <v>3099</v>
      </c>
      <c r="D80" s="8" t="s">
        <v>1331</v>
      </c>
      <c r="E80" s="33" t="s">
        <v>1332</v>
      </c>
      <c r="M80" s="16">
        <v>0.19</v>
      </c>
      <c r="N80" t="s">
        <v>648</v>
      </c>
      <c r="O80" t="s">
        <v>649</v>
      </c>
      <c r="P80" s="17">
        <v>15965</v>
      </c>
      <c r="U80"/>
      <c r="Y80"/>
      <c r="Z80"/>
      <c r="AC80" t="s">
        <v>929</v>
      </c>
      <c r="AD80" t="s">
        <v>3377</v>
      </c>
      <c r="AF80" s="16">
        <v>0.30520750086956522</v>
      </c>
      <c r="AG80" s="43">
        <v>74</v>
      </c>
      <c r="AH80" t="s">
        <v>83</v>
      </c>
      <c r="AI80" s="8" t="s">
        <v>869</v>
      </c>
      <c r="AK80" s="17">
        <v>6150</v>
      </c>
      <c r="AL80" s="19">
        <v>43240</v>
      </c>
      <c r="AM80" s="19">
        <v>43281</v>
      </c>
      <c r="AN80" t="s">
        <v>3360</v>
      </c>
      <c r="AQ80" s="17">
        <f>SUMIF(B:B,B80,P:P)-SUMIF(B:B,B80,AK:AK)</f>
        <v>1815</v>
      </c>
      <c r="AR80" t="b">
        <f t="shared" si="2"/>
        <v>0</v>
      </c>
      <c r="AS80" t="b">
        <f t="shared" si="3"/>
        <v>0</v>
      </c>
    </row>
    <row r="81" spans="2:45" ht="14.25" customHeight="1" x14ac:dyDescent="0.3">
      <c r="B81" s="7" t="s">
        <v>1330</v>
      </c>
      <c r="C81" t="s">
        <v>3099</v>
      </c>
      <c r="D81" s="8" t="s">
        <v>1331</v>
      </c>
      <c r="E81" s="33" t="s">
        <v>936</v>
      </c>
      <c r="U81"/>
      <c r="Y81"/>
      <c r="Z81"/>
      <c r="AG81" s="43">
        <v>85</v>
      </c>
      <c r="AH81" t="s">
        <v>91</v>
      </c>
      <c r="AI81" s="8" t="s">
        <v>96</v>
      </c>
      <c r="AJ81" t="s">
        <v>100</v>
      </c>
      <c r="AK81" s="17">
        <v>8000</v>
      </c>
      <c r="AL81" s="19">
        <v>43231</v>
      </c>
      <c r="AM81" s="19">
        <v>43231</v>
      </c>
      <c r="AN81" t="s">
        <v>1333</v>
      </c>
      <c r="AQ81"/>
      <c r="AR81" t="b">
        <f t="shared" si="2"/>
        <v>1</v>
      </c>
      <c r="AS81" t="b">
        <f t="shared" si="3"/>
        <v>1</v>
      </c>
    </row>
    <row r="82" spans="2:45" ht="14.25" customHeight="1" x14ac:dyDescent="0.3">
      <c r="B82" s="7" t="s">
        <v>1334</v>
      </c>
      <c r="C82" t="s">
        <v>3099</v>
      </c>
      <c r="D82" s="8" t="s">
        <v>1335</v>
      </c>
      <c r="E82" s="33" t="s">
        <v>1336</v>
      </c>
      <c r="M82" s="16">
        <v>0.19</v>
      </c>
      <c r="N82" t="s">
        <v>648</v>
      </c>
      <c r="O82" t="s">
        <v>649</v>
      </c>
      <c r="P82" s="17">
        <v>20581.099999999999</v>
      </c>
      <c r="U82"/>
      <c r="Y82"/>
      <c r="Z82"/>
      <c r="AC82" t="s">
        <v>929</v>
      </c>
      <c r="AD82" t="s">
        <v>3377</v>
      </c>
      <c r="AF82" s="16">
        <v>0.27724359186151804</v>
      </c>
      <c r="AG82" s="43">
        <v>60</v>
      </c>
      <c r="AH82" t="s">
        <v>57</v>
      </c>
      <c r="AI82" s="8" t="s">
        <v>64</v>
      </c>
      <c r="AJ82" t="s">
        <v>449</v>
      </c>
      <c r="AK82" s="17">
        <v>7175.9999999999991</v>
      </c>
      <c r="AL82" s="19">
        <v>43252</v>
      </c>
      <c r="AM82" s="19">
        <v>43252</v>
      </c>
      <c r="AN82" t="s">
        <v>931</v>
      </c>
      <c r="AQ82" s="17">
        <f>SUMIF(B:B,B82,P:P)-SUMIF(B:B,B82,AK:AK)</f>
        <v>10321.82</v>
      </c>
      <c r="AR82" t="b">
        <f t="shared" si="2"/>
        <v>0</v>
      </c>
      <c r="AS82" t="b">
        <f t="shared" si="3"/>
        <v>0</v>
      </c>
    </row>
    <row r="83" spans="2:45" ht="14.25" customHeight="1" x14ac:dyDescent="0.3">
      <c r="B83" s="7" t="s">
        <v>1334</v>
      </c>
      <c r="C83" t="s">
        <v>3099</v>
      </c>
      <c r="D83" s="8" t="s">
        <v>1335</v>
      </c>
      <c r="E83" s="33" t="s">
        <v>936</v>
      </c>
      <c r="U83"/>
      <c r="Y83"/>
      <c r="Z83"/>
      <c r="AG83" s="43">
        <v>59</v>
      </c>
      <c r="AH83" t="s">
        <v>57</v>
      </c>
      <c r="AI83" s="8" t="s">
        <v>64</v>
      </c>
      <c r="AJ83" t="s">
        <v>323</v>
      </c>
      <c r="AK83" s="17">
        <v>973.28</v>
      </c>
      <c r="AL83" s="19">
        <v>43252</v>
      </c>
      <c r="AM83" s="19">
        <v>43252</v>
      </c>
      <c r="AN83" t="s">
        <v>941</v>
      </c>
      <c r="AQ83"/>
      <c r="AR83" t="b">
        <f t="shared" si="2"/>
        <v>1</v>
      </c>
      <c r="AS83" t="b">
        <f t="shared" si="3"/>
        <v>1</v>
      </c>
    </row>
    <row r="84" spans="2:45" ht="14.25" customHeight="1" x14ac:dyDescent="0.3">
      <c r="B84" s="7" t="s">
        <v>1334</v>
      </c>
      <c r="C84" t="s">
        <v>3099</v>
      </c>
      <c r="D84" s="8" t="s">
        <v>1335</v>
      </c>
      <c r="E84" s="33" t="s">
        <v>936</v>
      </c>
      <c r="U84"/>
      <c r="Y84"/>
      <c r="Z84"/>
      <c r="AG84" s="43">
        <v>54</v>
      </c>
      <c r="AH84" t="s">
        <v>57</v>
      </c>
      <c r="AI84" s="8" t="s">
        <v>58</v>
      </c>
      <c r="AJ84" t="s">
        <v>301</v>
      </c>
      <c r="AK84" s="17">
        <v>2110</v>
      </c>
      <c r="AL84" s="19">
        <v>43284</v>
      </c>
      <c r="AM84" s="19">
        <v>43284</v>
      </c>
      <c r="AN84" t="s">
        <v>1337</v>
      </c>
      <c r="AQ84"/>
      <c r="AR84" t="b">
        <f t="shared" si="2"/>
        <v>1</v>
      </c>
      <c r="AS84" t="b">
        <f t="shared" si="3"/>
        <v>1</v>
      </c>
    </row>
    <row r="85" spans="2:45" ht="14.25" customHeight="1" x14ac:dyDescent="0.3">
      <c r="B85" s="7" t="s">
        <v>1338</v>
      </c>
      <c r="C85" t="s">
        <v>3100</v>
      </c>
      <c r="D85" s="8" t="s">
        <v>1339</v>
      </c>
      <c r="E85" s="33" t="s">
        <v>1340</v>
      </c>
      <c r="M85" s="16">
        <v>0.18</v>
      </c>
      <c r="N85" t="s">
        <v>648</v>
      </c>
      <c r="O85" t="s">
        <v>649</v>
      </c>
      <c r="P85" s="17">
        <v>17270</v>
      </c>
      <c r="U85"/>
      <c r="Y85"/>
      <c r="Z85"/>
      <c r="AC85" t="s">
        <v>929</v>
      </c>
      <c r="AD85" t="s">
        <v>1341</v>
      </c>
      <c r="AF85" s="16">
        <v>0.27501550000000002</v>
      </c>
      <c r="AG85" s="43">
        <v>98</v>
      </c>
      <c r="AH85" t="s">
        <v>102</v>
      </c>
      <c r="AI85" s="8" t="s">
        <v>103</v>
      </c>
      <c r="AJ85" t="s">
        <v>1342</v>
      </c>
      <c r="AK85" s="17">
        <v>4800</v>
      </c>
      <c r="AL85" s="19">
        <v>43106</v>
      </c>
      <c r="AM85" s="19">
        <v>43106</v>
      </c>
      <c r="AN85" t="s">
        <v>1343</v>
      </c>
      <c r="AP85" t="s">
        <v>1344</v>
      </c>
      <c r="AQ85" s="17">
        <f>SUMIF(B:B,B85,P:P)-SUMIF(B:B,B85,AK:AK)</f>
        <v>3813</v>
      </c>
      <c r="AR85" t="b">
        <f t="shared" si="2"/>
        <v>0</v>
      </c>
      <c r="AS85" t="b">
        <f t="shared" si="3"/>
        <v>0</v>
      </c>
    </row>
    <row r="86" spans="2:45" ht="14.25" customHeight="1" x14ac:dyDescent="0.3">
      <c r="B86" s="7" t="s">
        <v>1338</v>
      </c>
      <c r="C86" t="s">
        <v>3100</v>
      </c>
      <c r="D86" s="8" t="s">
        <v>1345</v>
      </c>
      <c r="E86" s="33" t="s">
        <v>936</v>
      </c>
      <c r="U86"/>
      <c r="Y86"/>
      <c r="Z86"/>
      <c r="AG86" s="43">
        <v>126</v>
      </c>
      <c r="AH86" t="s">
        <v>102</v>
      </c>
      <c r="AI86" s="8" t="s">
        <v>135</v>
      </c>
      <c r="AJ86" t="s">
        <v>138</v>
      </c>
      <c r="AK86" s="17">
        <v>1404</v>
      </c>
      <c r="AL86" s="19">
        <v>43106</v>
      </c>
      <c r="AM86" s="19">
        <v>43106</v>
      </c>
      <c r="AN86" t="s">
        <v>948</v>
      </c>
      <c r="AQ86"/>
      <c r="AR86" t="b">
        <f t="shared" si="2"/>
        <v>1</v>
      </c>
      <c r="AS86" t="b">
        <f t="shared" si="3"/>
        <v>1</v>
      </c>
    </row>
    <row r="87" spans="2:45" ht="14.25" customHeight="1" x14ac:dyDescent="0.3">
      <c r="B87" s="7" t="s">
        <v>1338</v>
      </c>
      <c r="C87" t="s">
        <v>3100</v>
      </c>
      <c r="D87" s="8" t="s">
        <v>1345</v>
      </c>
      <c r="E87" s="33" t="s">
        <v>936</v>
      </c>
      <c r="U87"/>
      <c r="Y87"/>
      <c r="Z87"/>
      <c r="AG87" s="43">
        <v>98</v>
      </c>
      <c r="AH87" t="s">
        <v>102</v>
      </c>
      <c r="AI87" s="8" t="s">
        <v>103</v>
      </c>
      <c r="AJ87" t="s">
        <v>108</v>
      </c>
      <c r="AK87" s="17">
        <v>6200</v>
      </c>
      <c r="AL87" s="19">
        <v>43107</v>
      </c>
      <c r="AM87" s="19">
        <v>43107</v>
      </c>
      <c r="AN87" t="s">
        <v>1343</v>
      </c>
      <c r="AP87" t="s">
        <v>1346</v>
      </c>
      <c r="AQ87"/>
      <c r="AR87" t="b">
        <f t="shared" si="2"/>
        <v>1</v>
      </c>
      <c r="AS87" t="b">
        <f t="shared" si="3"/>
        <v>1</v>
      </c>
    </row>
    <row r="88" spans="2:45" ht="14.25" customHeight="1" x14ac:dyDescent="0.3">
      <c r="B88" s="7" t="s">
        <v>1338</v>
      </c>
      <c r="C88" t="s">
        <v>3100</v>
      </c>
      <c r="D88" s="8" t="s">
        <v>1345</v>
      </c>
      <c r="E88" s="33" t="s">
        <v>936</v>
      </c>
      <c r="U88"/>
      <c r="Y88"/>
      <c r="Z88"/>
      <c r="AG88" s="43">
        <v>126</v>
      </c>
      <c r="AH88" t="s">
        <v>102</v>
      </c>
      <c r="AI88" s="8" t="s">
        <v>135</v>
      </c>
      <c r="AJ88" t="s">
        <v>138</v>
      </c>
      <c r="AK88" s="17">
        <v>1053</v>
      </c>
      <c r="AL88" s="19">
        <v>43107</v>
      </c>
      <c r="AM88" s="19">
        <v>43107</v>
      </c>
      <c r="AN88" t="s">
        <v>948</v>
      </c>
      <c r="AQ88"/>
      <c r="AR88" t="b">
        <f t="shared" si="2"/>
        <v>1</v>
      </c>
      <c r="AS88" t="b">
        <f t="shared" si="3"/>
        <v>1</v>
      </c>
    </row>
    <row r="89" spans="2:45" ht="14.25" customHeight="1" x14ac:dyDescent="0.3">
      <c r="B89" s="7" t="s">
        <v>1347</v>
      </c>
      <c r="C89" t="s">
        <v>3100</v>
      </c>
      <c r="D89" s="8" t="s">
        <v>1348</v>
      </c>
      <c r="E89" s="33" t="s">
        <v>1349</v>
      </c>
      <c r="M89" s="16">
        <v>0.18</v>
      </c>
      <c r="N89" t="s">
        <v>648</v>
      </c>
      <c r="O89" t="s">
        <v>649</v>
      </c>
      <c r="P89" s="17">
        <v>6283.75</v>
      </c>
      <c r="U89"/>
      <c r="Y89"/>
      <c r="Z89"/>
      <c r="AC89" t="s">
        <v>929</v>
      </c>
      <c r="AD89" t="s">
        <v>3376</v>
      </c>
      <c r="AF89" s="16">
        <v>0.29743899999999995</v>
      </c>
      <c r="AG89" s="43">
        <v>120</v>
      </c>
      <c r="AH89" t="s">
        <v>102</v>
      </c>
      <c r="AI89" s="8" t="s">
        <v>130</v>
      </c>
      <c r="AJ89" t="s">
        <v>131</v>
      </c>
      <c r="AK89" s="17">
        <v>308</v>
      </c>
      <c r="AL89" s="19">
        <v>43099</v>
      </c>
      <c r="AM89" s="19">
        <v>43099</v>
      </c>
      <c r="AN89" t="s">
        <v>1036</v>
      </c>
      <c r="AQ89" s="17">
        <f>SUMIF(B:B,B89,P:P)-SUMIF(B:B,B89,AK:AK)</f>
        <v>2460.4499999999998</v>
      </c>
      <c r="AR89" t="b">
        <f t="shared" si="2"/>
        <v>0</v>
      </c>
      <c r="AS89" t="b">
        <f t="shared" si="3"/>
        <v>0</v>
      </c>
    </row>
    <row r="90" spans="2:45" ht="14.25" customHeight="1" x14ac:dyDescent="0.3">
      <c r="B90" s="7" t="s">
        <v>1347</v>
      </c>
      <c r="C90" t="s">
        <v>3100</v>
      </c>
      <c r="D90" s="8" t="s">
        <v>1350</v>
      </c>
      <c r="E90" s="33" t="s">
        <v>936</v>
      </c>
      <c r="AG90" s="43">
        <v>121</v>
      </c>
      <c r="AH90" t="s">
        <v>102</v>
      </c>
      <c r="AI90" s="8" t="s">
        <v>130</v>
      </c>
      <c r="AJ90" t="s">
        <v>132</v>
      </c>
      <c r="AK90" s="17">
        <v>826.1</v>
      </c>
      <c r="AL90" s="19">
        <v>43099</v>
      </c>
      <c r="AM90" s="19">
        <v>43099</v>
      </c>
      <c r="AN90" t="s">
        <v>931</v>
      </c>
      <c r="AQ90"/>
      <c r="AR90" t="b">
        <f t="shared" si="2"/>
        <v>1</v>
      </c>
      <c r="AS90" t="b">
        <f t="shared" si="3"/>
        <v>1</v>
      </c>
    </row>
    <row r="91" spans="2:45" ht="14.25" customHeight="1" x14ac:dyDescent="0.3">
      <c r="B91" s="7" t="s">
        <v>1347</v>
      </c>
      <c r="C91" t="s">
        <v>3100</v>
      </c>
      <c r="D91" s="8" t="s">
        <v>1350</v>
      </c>
      <c r="E91" s="33" t="s">
        <v>936</v>
      </c>
      <c r="U91"/>
      <c r="Y91"/>
      <c r="Z91"/>
      <c r="AG91" s="43">
        <v>126</v>
      </c>
      <c r="AH91" t="s">
        <v>102</v>
      </c>
      <c r="AI91" s="8" t="s">
        <v>135</v>
      </c>
      <c r="AJ91" t="s">
        <v>138</v>
      </c>
      <c r="AK91" s="17">
        <v>810</v>
      </c>
      <c r="AL91" s="19">
        <v>43099</v>
      </c>
      <c r="AM91" s="19">
        <v>43099</v>
      </c>
      <c r="AN91" t="s">
        <v>948</v>
      </c>
      <c r="AQ91"/>
      <c r="AR91" t="b">
        <f t="shared" si="2"/>
        <v>1</v>
      </c>
      <c r="AS91" t="b">
        <f t="shared" si="3"/>
        <v>1</v>
      </c>
    </row>
    <row r="92" spans="2:45" ht="14.25" customHeight="1" x14ac:dyDescent="0.3">
      <c r="B92" s="7" t="s">
        <v>1347</v>
      </c>
      <c r="C92" t="s">
        <v>3100</v>
      </c>
      <c r="D92" s="8" t="s">
        <v>1350</v>
      </c>
      <c r="E92" s="33" t="s">
        <v>936</v>
      </c>
      <c r="U92"/>
      <c r="Y92"/>
      <c r="Z92"/>
      <c r="AG92" s="43">
        <v>126</v>
      </c>
      <c r="AH92" t="s">
        <v>102</v>
      </c>
      <c r="AI92" s="8" t="s">
        <v>135</v>
      </c>
      <c r="AJ92" t="s">
        <v>138</v>
      </c>
      <c r="AK92" s="17">
        <v>1879.2</v>
      </c>
      <c r="AL92" s="19">
        <v>43099</v>
      </c>
      <c r="AM92" s="19">
        <v>43099</v>
      </c>
      <c r="AN92" t="s">
        <v>948</v>
      </c>
      <c r="AQ92"/>
      <c r="AR92" t="b">
        <f t="shared" si="2"/>
        <v>1</v>
      </c>
      <c r="AS92" t="b">
        <f t="shared" si="3"/>
        <v>1</v>
      </c>
    </row>
    <row r="93" spans="2:45" ht="14.25" customHeight="1" x14ac:dyDescent="0.3">
      <c r="B93" s="7" t="s">
        <v>1351</v>
      </c>
      <c r="C93" t="s">
        <v>3100</v>
      </c>
      <c r="D93" s="8" t="s">
        <v>1352</v>
      </c>
      <c r="E93" s="33" t="s">
        <v>1353</v>
      </c>
      <c r="M93" s="16">
        <v>0.18</v>
      </c>
      <c r="N93" t="s">
        <v>648</v>
      </c>
      <c r="O93" t="s">
        <v>649</v>
      </c>
      <c r="P93" s="17">
        <v>9020</v>
      </c>
      <c r="U93"/>
      <c r="Y93"/>
      <c r="Z93"/>
      <c r="AC93" t="s">
        <v>929</v>
      </c>
      <c r="AD93" t="s">
        <v>3376</v>
      </c>
      <c r="AF93" s="16">
        <v>0.34367199999999998</v>
      </c>
      <c r="AG93" s="43">
        <v>121</v>
      </c>
      <c r="AH93" t="s">
        <v>102</v>
      </c>
      <c r="AI93" s="8" t="s">
        <v>130</v>
      </c>
      <c r="AJ93" t="s">
        <v>132</v>
      </c>
      <c r="AK93" s="17">
        <v>561</v>
      </c>
      <c r="AL93" s="19">
        <v>43099</v>
      </c>
      <c r="AM93" s="19">
        <v>43099</v>
      </c>
      <c r="AN93" t="s">
        <v>931</v>
      </c>
      <c r="AQ93" s="17">
        <f>SUMIF(B:B,B93,P:P)-SUMIF(B:B,B93,AK:AK)</f>
        <v>6787.15</v>
      </c>
      <c r="AR93" t="b">
        <f t="shared" si="2"/>
        <v>0</v>
      </c>
      <c r="AS93" t="b">
        <f t="shared" si="3"/>
        <v>0</v>
      </c>
    </row>
    <row r="94" spans="2:45" ht="14.25" customHeight="1" x14ac:dyDescent="0.3">
      <c r="B94" s="7" t="s">
        <v>1351</v>
      </c>
      <c r="C94" t="s">
        <v>3100</v>
      </c>
      <c r="D94" s="8" t="s">
        <v>1352</v>
      </c>
      <c r="E94" s="33" t="s">
        <v>936</v>
      </c>
      <c r="AG94" s="43">
        <v>120</v>
      </c>
      <c r="AH94" t="s">
        <v>102</v>
      </c>
      <c r="AI94" s="8" t="s">
        <v>130</v>
      </c>
      <c r="AJ94" t="s">
        <v>131</v>
      </c>
      <c r="AK94" s="17">
        <v>180</v>
      </c>
      <c r="AL94" s="19">
        <v>43099</v>
      </c>
      <c r="AM94" s="19">
        <v>43099</v>
      </c>
      <c r="AN94" t="s">
        <v>1036</v>
      </c>
      <c r="AQ94"/>
      <c r="AR94" t="b">
        <f t="shared" si="2"/>
        <v>1</v>
      </c>
      <c r="AS94" t="b">
        <f t="shared" si="3"/>
        <v>1</v>
      </c>
    </row>
    <row r="95" spans="2:45" ht="14.25" customHeight="1" x14ac:dyDescent="0.3">
      <c r="B95" s="7" t="s">
        <v>1351</v>
      </c>
      <c r="C95" t="s">
        <v>3100</v>
      </c>
      <c r="D95" s="8" t="s">
        <v>1352</v>
      </c>
      <c r="E95" s="33" t="s">
        <v>936</v>
      </c>
      <c r="U95"/>
      <c r="Y95"/>
      <c r="Z95"/>
      <c r="AG95" s="43">
        <v>121</v>
      </c>
      <c r="AH95" t="s">
        <v>102</v>
      </c>
      <c r="AI95" s="8" t="s">
        <v>130</v>
      </c>
      <c r="AJ95" t="s">
        <v>132</v>
      </c>
      <c r="AK95" s="17">
        <v>785.95</v>
      </c>
      <c r="AL95" s="19">
        <v>43113</v>
      </c>
      <c r="AM95" s="19">
        <v>43113</v>
      </c>
      <c r="AN95" t="s">
        <v>931</v>
      </c>
      <c r="AQ95"/>
      <c r="AR95" t="b">
        <f t="shared" si="2"/>
        <v>1</v>
      </c>
      <c r="AS95" t="b">
        <f t="shared" si="3"/>
        <v>1</v>
      </c>
    </row>
    <row r="96" spans="2:45" ht="14.25" customHeight="1" x14ac:dyDescent="0.3">
      <c r="B96" s="7" t="s">
        <v>1351</v>
      </c>
      <c r="C96" t="s">
        <v>3100</v>
      </c>
      <c r="D96" s="8" t="s">
        <v>1352</v>
      </c>
      <c r="E96" s="33" t="s">
        <v>936</v>
      </c>
      <c r="AG96" s="43">
        <v>126</v>
      </c>
      <c r="AH96" t="s">
        <v>102</v>
      </c>
      <c r="AI96" s="8" t="s">
        <v>135</v>
      </c>
      <c r="AJ96" t="s">
        <v>138</v>
      </c>
      <c r="AK96" s="17">
        <v>518.40000000000009</v>
      </c>
      <c r="AL96" s="19">
        <v>43113</v>
      </c>
      <c r="AM96" s="19">
        <v>43113</v>
      </c>
      <c r="AN96" t="s">
        <v>948</v>
      </c>
      <c r="AQ96"/>
      <c r="AR96" t="b">
        <f t="shared" si="2"/>
        <v>1</v>
      </c>
      <c r="AS96" t="b">
        <f t="shared" si="3"/>
        <v>1</v>
      </c>
    </row>
    <row r="97" spans="2:45" ht="14.25" customHeight="1" x14ac:dyDescent="0.3">
      <c r="B97" s="7" t="s">
        <v>1351</v>
      </c>
      <c r="C97" t="s">
        <v>3100</v>
      </c>
      <c r="D97" s="8" t="s">
        <v>1352</v>
      </c>
      <c r="E97" s="33" t="s">
        <v>936</v>
      </c>
      <c r="U97"/>
      <c r="Y97"/>
      <c r="Z97"/>
      <c r="AG97" s="43">
        <v>120</v>
      </c>
      <c r="AH97" t="s">
        <v>102</v>
      </c>
      <c r="AI97" s="8" t="s">
        <v>130</v>
      </c>
      <c r="AJ97" t="s">
        <v>131</v>
      </c>
      <c r="AK97" s="17">
        <v>187.5</v>
      </c>
      <c r="AL97" s="19">
        <v>43113</v>
      </c>
      <c r="AM97" s="19">
        <v>43113</v>
      </c>
      <c r="AN97" t="s">
        <v>1036</v>
      </c>
      <c r="AQ97"/>
      <c r="AR97" t="b">
        <f t="shared" si="2"/>
        <v>1</v>
      </c>
      <c r="AS97" t="b">
        <f t="shared" si="3"/>
        <v>1</v>
      </c>
    </row>
    <row r="98" spans="2:45" ht="14.25" customHeight="1" x14ac:dyDescent="0.3">
      <c r="B98" s="7" t="s">
        <v>1354</v>
      </c>
      <c r="C98" t="s">
        <v>3100</v>
      </c>
      <c r="D98" s="8" t="s">
        <v>1355</v>
      </c>
      <c r="E98" s="33" t="s">
        <v>1356</v>
      </c>
      <c r="M98" s="16">
        <v>0.22</v>
      </c>
      <c r="N98" t="s">
        <v>648</v>
      </c>
      <c r="O98" t="s">
        <v>649</v>
      </c>
      <c r="P98" s="17">
        <v>4235</v>
      </c>
      <c r="U98"/>
      <c r="Y98"/>
      <c r="Z98"/>
      <c r="AC98" t="s">
        <v>929</v>
      </c>
      <c r="AD98" t="s">
        <v>3376</v>
      </c>
      <c r="AF98" s="16">
        <v>0.3320926495726495</v>
      </c>
      <c r="AG98" s="43">
        <v>121</v>
      </c>
      <c r="AH98" t="s">
        <v>102</v>
      </c>
      <c r="AI98" s="8" t="s">
        <v>130</v>
      </c>
      <c r="AJ98" t="s">
        <v>132</v>
      </c>
      <c r="AK98" s="17">
        <v>1373.9</v>
      </c>
      <c r="AL98" s="19">
        <v>43099</v>
      </c>
      <c r="AM98" s="19">
        <v>43099</v>
      </c>
      <c r="AN98" t="s">
        <v>931</v>
      </c>
      <c r="AQ98" s="17">
        <f>SUMIF(B:B,B98,P:P)-SUMIF(B:B,B98,AK:AK)</f>
        <v>701.09999999999991</v>
      </c>
      <c r="AR98" t="b">
        <f t="shared" si="2"/>
        <v>0</v>
      </c>
      <c r="AS98" t="b">
        <f t="shared" si="3"/>
        <v>0</v>
      </c>
    </row>
    <row r="99" spans="2:45" ht="14.25" customHeight="1" x14ac:dyDescent="0.3">
      <c r="B99" s="7" t="s">
        <v>1354</v>
      </c>
      <c r="C99" t="s">
        <v>3100</v>
      </c>
      <c r="D99" s="8" t="s">
        <v>1355</v>
      </c>
      <c r="E99" s="33" t="s">
        <v>936</v>
      </c>
      <c r="AG99" s="43">
        <v>126</v>
      </c>
      <c r="AH99" t="s">
        <v>102</v>
      </c>
      <c r="AI99" s="8" t="s">
        <v>135</v>
      </c>
      <c r="AJ99" t="s">
        <v>138</v>
      </c>
      <c r="AK99" s="17">
        <v>2160</v>
      </c>
      <c r="AL99" s="19">
        <v>43099</v>
      </c>
      <c r="AM99" s="19">
        <v>43099</v>
      </c>
      <c r="AN99" t="s">
        <v>948</v>
      </c>
      <c r="AQ99"/>
      <c r="AR99" t="b">
        <f t="shared" si="2"/>
        <v>1</v>
      </c>
      <c r="AS99" t="b">
        <f t="shared" si="3"/>
        <v>1</v>
      </c>
    </row>
    <row r="100" spans="2:45" ht="14.25" customHeight="1" x14ac:dyDescent="0.3">
      <c r="B100" s="7" t="s">
        <v>972</v>
      </c>
      <c r="C100" t="s">
        <v>3326</v>
      </c>
      <c r="D100" t="s">
        <v>973</v>
      </c>
      <c r="E100" s="33" t="s">
        <v>2314</v>
      </c>
      <c r="M100" s="16">
        <v>0.19</v>
      </c>
      <c r="N100" t="s">
        <v>648</v>
      </c>
      <c r="O100" t="s">
        <v>649</v>
      </c>
      <c r="P100" s="17">
        <v>23660</v>
      </c>
      <c r="U100"/>
      <c r="Y100"/>
      <c r="Z100"/>
      <c r="AC100" t="s">
        <v>929</v>
      </c>
      <c r="AD100" t="s">
        <v>3378</v>
      </c>
      <c r="AF100" s="16">
        <v>0.33639999999999998</v>
      </c>
      <c r="AG100" s="43">
        <v>100</v>
      </c>
      <c r="AH100" t="s">
        <v>102</v>
      </c>
      <c r="AI100" s="8" t="s">
        <v>103</v>
      </c>
      <c r="AJ100" t="s">
        <v>110</v>
      </c>
      <c r="AK100" s="17">
        <v>21600</v>
      </c>
      <c r="AL100" s="19">
        <v>43186</v>
      </c>
      <c r="AM100" s="19">
        <f>AL100</f>
        <v>43186</v>
      </c>
      <c r="AN100" t="s">
        <v>948</v>
      </c>
      <c r="AQ100" s="17">
        <f>SUMIF(B:B,B100,P:P)-SUMIF(B:B,B100,AK:AK)</f>
        <v>2060</v>
      </c>
      <c r="AR100" t="b">
        <f t="shared" si="2"/>
        <v>0</v>
      </c>
      <c r="AS100" t="b">
        <f t="shared" si="3"/>
        <v>0</v>
      </c>
    </row>
    <row r="101" spans="2:45" ht="14.25" customHeight="1" x14ac:dyDescent="0.3">
      <c r="B101" s="7" t="s">
        <v>1357</v>
      </c>
      <c r="C101" t="s">
        <v>3100</v>
      </c>
      <c r="D101" s="8" t="s">
        <v>1358</v>
      </c>
      <c r="E101" s="33" t="s">
        <v>1359</v>
      </c>
      <c r="M101" s="16">
        <v>0.2</v>
      </c>
      <c r="N101" t="s">
        <v>648</v>
      </c>
      <c r="O101" t="s">
        <v>649</v>
      </c>
      <c r="P101" s="17">
        <v>13512</v>
      </c>
      <c r="U101"/>
      <c r="Y101"/>
      <c r="Z101"/>
      <c r="AC101" t="s">
        <v>929</v>
      </c>
      <c r="AD101" t="s">
        <v>3376</v>
      </c>
      <c r="AF101" s="16">
        <v>0.38634018666666664</v>
      </c>
      <c r="AG101" s="43">
        <v>13</v>
      </c>
      <c r="AH101" t="s">
        <v>16</v>
      </c>
      <c r="AI101" s="8" t="s">
        <v>867</v>
      </c>
      <c r="AK101" s="17">
        <v>3500</v>
      </c>
      <c r="AL101" s="19">
        <v>43167</v>
      </c>
      <c r="AM101" s="19">
        <v>43167</v>
      </c>
      <c r="AN101" t="s">
        <v>1360</v>
      </c>
      <c r="AQ101" s="17">
        <f>SUMIF(B:B,B101,P:P)-SUMIF(B:B,B101,AK:AK)</f>
        <v>4128.3999999999996</v>
      </c>
      <c r="AR101" t="b">
        <f t="shared" si="2"/>
        <v>0</v>
      </c>
      <c r="AS101" t="b">
        <f t="shared" si="3"/>
        <v>0</v>
      </c>
    </row>
    <row r="102" spans="2:45" ht="14.25" customHeight="1" x14ac:dyDescent="0.3">
      <c r="B102" s="7" t="s">
        <v>1357</v>
      </c>
      <c r="C102" t="s">
        <v>3100</v>
      </c>
      <c r="D102" s="8" t="s">
        <v>1358</v>
      </c>
      <c r="E102" s="33" t="s">
        <v>936</v>
      </c>
      <c r="U102"/>
      <c r="Y102"/>
      <c r="Z102"/>
      <c r="AG102" s="43">
        <v>113</v>
      </c>
      <c r="AH102" t="s">
        <v>102</v>
      </c>
      <c r="AI102" s="8" t="s">
        <v>122</v>
      </c>
      <c r="AJ102" t="s">
        <v>123</v>
      </c>
      <c r="AK102" s="17">
        <v>1684.8</v>
      </c>
      <c r="AL102" s="19">
        <v>43190</v>
      </c>
      <c r="AM102" s="19">
        <v>43190</v>
      </c>
      <c r="AN102" t="s">
        <v>1337</v>
      </c>
      <c r="AQ102"/>
      <c r="AR102" t="b">
        <f t="shared" si="2"/>
        <v>1</v>
      </c>
      <c r="AS102" t="b">
        <f t="shared" si="3"/>
        <v>1</v>
      </c>
    </row>
    <row r="103" spans="2:45" ht="14.25" customHeight="1" x14ac:dyDescent="0.3">
      <c r="B103" s="7" t="s">
        <v>1357</v>
      </c>
      <c r="C103" t="s">
        <v>3100</v>
      </c>
      <c r="D103" s="8" t="s">
        <v>1358</v>
      </c>
      <c r="E103" s="33" t="s">
        <v>936</v>
      </c>
      <c r="U103"/>
      <c r="Y103"/>
      <c r="Z103"/>
      <c r="AG103" s="43">
        <v>113</v>
      </c>
      <c r="AH103" t="s">
        <v>102</v>
      </c>
      <c r="AI103" s="8" t="s">
        <v>122</v>
      </c>
      <c r="AJ103" t="s">
        <v>123</v>
      </c>
      <c r="AK103" s="17">
        <v>1738.8</v>
      </c>
      <c r="AL103" s="19">
        <v>43192</v>
      </c>
      <c r="AM103" s="19">
        <v>43192</v>
      </c>
      <c r="AN103" t="s">
        <v>1337</v>
      </c>
      <c r="AQ103"/>
      <c r="AR103" t="b">
        <f t="shared" si="2"/>
        <v>1</v>
      </c>
      <c r="AS103" t="b">
        <f t="shared" si="3"/>
        <v>1</v>
      </c>
    </row>
    <row r="104" spans="2:45" ht="14.25" customHeight="1" x14ac:dyDescent="0.3">
      <c r="B104" s="7" t="s">
        <v>1357</v>
      </c>
      <c r="C104" t="s">
        <v>3100</v>
      </c>
      <c r="D104" s="8" t="s">
        <v>1358</v>
      </c>
      <c r="E104" s="33" t="s">
        <v>936</v>
      </c>
      <c r="U104"/>
      <c r="Y104"/>
      <c r="Z104"/>
      <c r="AG104" s="43">
        <v>52</v>
      </c>
      <c r="AH104" t="s">
        <v>57</v>
      </c>
      <c r="AI104" s="8" t="s">
        <v>58</v>
      </c>
      <c r="AJ104" t="s">
        <v>870</v>
      </c>
      <c r="AK104" s="17">
        <v>2460</v>
      </c>
      <c r="AL104" s="19">
        <v>43111</v>
      </c>
      <c r="AM104" s="19">
        <v>43111</v>
      </c>
      <c r="AN104" t="s">
        <v>1259</v>
      </c>
      <c r="AQ104"/>
      <c r="AR104" t="b">
        <f t="shared" si="2"/>
        <v>1</v>
      </c>
      <c r="AS104" t="b">
        <f t="shared" si="3"/>
        <v>1</v>
      </c>
    </row>
    <row r="105" spans="2:45" ht="14.25" customHeight="1" x14ac:dyDescent="0.3">
      <c r="B105" s="7" t="s">
        <v>1361</v>
      </c>
      <c r="C105" t="s">
        <v>3100</v>
      </c>
      <c r="D105" s="8" t="s">
        <v>1362</v>
      </c>
      <c r="E105" s="33" t="s">
        <v>1363</v>
      </c>
      <c r="M105" s="16">
        <v>0.18</v>
      </c>
      <c r="N105" t="s">
        <v>648</v>
      </c>
      <c r="O105" t="s">
        <v>649</v>
      </c>
      <c r="P105" s="17">
        <v>46315</v>
      </c>
      <c r="Y105"/>
      <c r="AC105" t="s">
        <v>929</v>
      </c>
      <c r="AD105" t="s">
        <v>3376</v>
      </c>
      <c r="AF105" s="16">
        <v>0.34827099999999994</v>
      </c>
      <c r="AG105" s="43">
        <v>121</v>
      </c>
      <c r="AH105" t="s">
        <v>102</v>
      </c>
      <c r="AI105" s="8" t="s">
        <v>130</v>
      </c>
      <c r="AJ105" t="s">
        <v>132</v>
      </c>
      <c r="AK105" s="17">
        <v>810.7</v>
      </c>
      <c r="AL105" s="19">
        <v>43099</v>
      </c>
      <c r="AM105" s="19">
        <v>43099</v>
      </c>
      <c r="AN105" t="s">
        <v>931</v>
      </c>
      <c r="AQ105" s="17">
        <f>SUMIF(B:B,B105,P:P)-SUMIF(B:B,B105,AK:AK)</f>
        <v>30066.462</v>
      </c>
      <c r="AR105" t="b">
        <f t="shared" si="2"/>
        <v>0</v>
      </c>
      <c r="AS105" t="b">
        <f t="shared" si="3"/>
        <v>0</v>
      </c>
    </row>
    <row r="106" spans="2:45" ht="14.25" customHeight="1" x14ac:dyDescent="0.3">
      <c r="B106" s="7" t="s">
        <v>1361</v>
      </c>
      <c r="C106" t="s">
        <v>3100</v>
      </c>
      <c r="D106" s="8" t="s">
        <v>1362</v>
      </c>
      <c r="E106" s="33" t="s">
        <v>936</v>
      </c>
      <c r="U106"/>
      <c r="Y106"/>
      <c r="Z106"/>
      <c r="AG106" s="43">
        <v>120</v>
      </c>
      <c r="AH106" t="s">
        <v>102</v>
      </c>
      <c r="AI106" s="8" t="s">
        <v>130</v>
      </c>
      <c r="AJ106" t="s">
        <v>131</v>
      </c>
      <c r="AK106" s="17">
        <v>247.2</v>
      </c>
      <c r="AL106" s="19">
        <v>43099</v>
      </c>
      <c r="AM106" s="19">
        <v>43099</v>
      </c>
      <c r="AN106" t="s">
        <v>1036</v>
      </c>
      <c r="AQ106"/>
      <c r="AR106" t="b">
        <f t="shared" si="2"/>
        <v>1</v>
      </c>
      <c r="AS106" t="b">
        <f t="shared" si="3"/>
        <v>1</v>
      </c>
    </row>
    <row r="107" spans="2:45" ht="14.25" customHeight="1" x14ac:dyDescent="0.3">
      <c r="B107" s="7" t="s">
        <v>1361</v>
      </c>
      <c r="C107" t="s">
        <v>3100</v>
      </c>
      <c r="D107" s="8" t="s">
        <v>1362</v>
      </c>
      <c r="E107" s="33" t="s">
        <v>936</v>
      </c>
      <c r="AG107" s="43">
        <v>121</v>
      </c>
      <c r="AH107" t="s">
        <v>102</v>
      </c>
      <c r="AI107" s="8" t="s">
        <v>130</v>
      </c>
      <c r="AJ107" t="s">
        <v>132</v>
      </c>
      <c r="AK107" s="17">
        <v>816.2</v>
      </c>
      <c r="AL107" s="19">
        <v>43113</v>
      </c>
      <c r="AM107" s="19">
        <v>43113</v>
      </c>
      <c r="AN107" t="s">
        <v>931</v>
      </c>
      <c r="AQ107"/>
      <c r="AR107" t="b">
        <f t="shared" si="2"/>
        <v>1</v>
      </c>
      <c r="AS107" t="b">
        <f t="shared" si="3"/>
        <v>1</v>
      </c>
    </row>
    <row r="108" spans="2:45" ht="14.25" customHeight="1" x14ac:dyDescent="0.3">
      <c r="B108" s="7" t="s">
        <v>1361</v>
      </c>
      <c r="C108" t="s">
        <v>3100</v>
      </c>
      <c r="D108" s="8" t="s">
        <v>1362</v>
      </c>
      <c r="E108" s="33" t="s">
        <v>936</v>
      </c>
      <c r="U108"/>
      <c r="Y108"/>
      <c r="Z108"/>
      <c r="AG108" s="43">
        <v>120</v>
      </c>
      <c r="AH108" t="s">
        <v>102</v>
      </c>
      <c r="AI108" s="8" t="s">
        <v>130</v>
      </c>
      <c r="AJ108" t="s">
        <v>131</v>
      </c>
      <c r="AK108" s="17">
        <v>285.83</v>
      </c>
      <c r="AL108" s="19">
        <v>43113</v>
      </c>
      <c r="AM108" s="19">
        <v>43113</v>
      </c>
      <c r="AN108" t="s">
        <v>1036</v>
      </c>
      <c r="AQ108"/>
      <c r="AR108" t="b">
        <f t="shared" si="2"/>
        <v>1</v>
      </c>
      <c r="AS108" t="b">
        <f t="shared" si="3"/>
        <v>1</v>
      </c>
    </row>
    <row r="109" spans="2:45" ht="14.25" customHeight="1" x14ac:dyDescent="0.3">
      <c r="B109" s="7" t="s">
        <v>1361</v>
      </c>
      <c r="C109" t="s">
        <v>3100</v>
      </c>
      <c r="D109" s="8" t="s">
        <v>1362</v>
      </c>
      <c r="E109" s="33" t="s">
        <v>936</v>
      </c>
      <c r="U109"/>
      <c r="Y109"/>
      <c r="Z109"/>
      <c r="AG109" s="43">
        <v>126</v>
      </c>
      <c r="AH109" t="s">
        <v>102</v>
      </c>
      <c r="AI109" s="8" t="s">
        <v>135</v>
      </c>
      <c r="AJ109" t="s">
        <v>138</v>
      </c>
      <c r="AK109" s="17">
        <v>702</v>
      </c>
      <c r="AL109" s="19">
        <v>43113</v>
      </c>
      <c r="AM109" s="19">
        <v>43113</v>
      </c>
      <c r="AN109" t="s">
        <v>948</v>
      </c>
      <c r="AQ109"/>
      <c r="AR109" t="b">
        <f t="shared" si="2"/>
        <v>1</v>
      </c>
      <c r="AS109" t="b">
        <f t="shared" si="3"/>
        <v>1</v>
      </c>
    </row>
    <row r="110" spans="2:45" ht="14.25" customHeight="1" x14ac:dyDescent="0.3">
      <c r="B110" s="7" t="s">
        <v>1361</v>
      </c>
      <c r="C110" t="s">
        <v>3100</v>
      </c>
      <c r="D110" s="8" t="s">
        <v>1362</v>
      </c>
      <c r="E110" s="33" t="s">
        <v>936</v>
      </c>
      <c r="AG110" s="43">
        <v>121</v>
      </c>
      <c r="AH110" t="s">
        <v>102</v>
      </c>
      <c r="AI110" s="8" t="s">
        <v>130</v>
      </c>
      <c r="AJ110" t="s">
        <v>132</v>
      </c>
      <c r="AK110" s="17">
        <v>820.6</v>
      </c>
      <c r="AL110" s="19">
        <v>43127</v>
      </c>
      <c r="AM110" s="19">
        <v>43127</v>
      </c>
      <c r="AN110" t="s">
        <v>931</v>
      </c>
      <c r="AQ110"/>
      <c r="AR110" t="b">
        <f t="shared" si="2"/>
        <v>1</v>
      </c>
      <c r="AS110" t="b">
        <f t="shared" si="3"/>
        <v>1</v>
      </c>
    </row>
    <row r="111" spans="2:45" ht="14.25" customHeight="1" x14ac:dyDescent="0.3">
      <c r="B111" s="7" t="s">
        <v>1361</v>
      </c>
      <c r="C111" t="s">
        <v>3100</v>
      </c>
      <c r="D111" s="8" t="s">
        <v>1362</v>
      </c>
      <c r="E111" s="33" t="s">
        <v>936</v>
      </c>
      <c r="U111"/>
      <c r="Y111"/>
      <c r="Z111"/>
      <c r="AG111" s="43">
        <v>120</v>
      </c>
      <c r="AH111" t="s">
        <v>102</v>
      </c>
      <c r="AI111" s="8" t="s">
        <v>130</v>
      </c>
      <c r="AJ111" t="s">
        <v>131</v>
      </c>
      <c r="AK111" s="17">
        <v>301</v>
      </c>
      <c r="AL111" s="19">
        <v>43127</v>
      </c>
      <c r="AM111" s="19">
        <v>43127</v>
      </c>
      <c r="AN111" t="s">
        <v>1036</v>
      </c>
      <c r="AQ111"/>
      <c r="AR111" t="b">
        <f t="shared" si="2"/>
        <v>1</v>
      </c>
      <c r="AS111" t="b">
        <f t="shared" si="3"/>
        <v>1</v>
      </c>
    </row>
    <row r="112" spans="2:45" ht="14.25" customHeight="1" x14ac:dyDescent="0.3">
      <c r="B112" s="7" t="s">
        <v>1361</v>
      </c>
      <c r="C112" t="s">
        <v>3100</v>
      </c>
      <c r="D112" s="8" t="s">
        <v>1362</v>
      </c>
      <c r="E112" s="33" t="s">
        <v>936</v>
      </c>
      <c r="U112"/>
      <c r="Y112"/>
      <c r="Z112"/>
      <c r="AG112" s="43">
        <v>126</v>
      </c>
      <c r="AH112" t="s">
        <v>102</v>
      </c>
      <c r="AI112" s="8" t="s">
        <v>135</v>
      </c>
      <c r="AJ112" t="s">
        <v>138</v>
      </c>
      <c r="AK112" s="17">
        <v>1263.6000000000001</v>
      </c>
      <c r="AL112" s="19">
        <v>43127</v>
      </c>
      <c r="AM112" s="19">
        <v>43127</v>
      </c>
      <c r="AN112" t="s">
        <v>948</v>
      </c>
      <c r="AQ112"/>
      <c r="AR112" t="b">
        <f t="shared" si="2"/>
        <v>1</v>
      </c>
      <c r="AS112" t="b">
        <f t="shared" si="3"/>
        <v>1</v>
      </c>
    </row>
    <row r="113" spans="2:45" ht="14.25" customHeight="1" x14ac:dyDescent="0.3">
      <c r="B113" s="7" t="s">
        <v>1361</v>
      </c>
      <c r="C113" t="s">
        <v>3100</v>
      </c>
      <c r="D113" s="8" t="s">
        <v>1362</v>
      </c>
      <c r="E113" s="33" t="s">
        <v>936</v>
      </c>
      <c r="U113"/>
      <c r="Y113"/>
      <c r="Z113"/>
      <c r="AG113" s="43">
        <v>59</v>
      </c>
      <c r="AH113" t="s">
        <v>57</v>
      </c>
      <c r="AI113" s="8" t="s">
        <v>64</v>
      </c>
      <c r="AJ113" t="s">
        <v>323</v>
      </c>
      <c r="AK113" s="17">
        <v>4521.4080000000004</v>
      </c>
      <c r="AL113" s="19">
        <v>43101</v>
      </c>
      <c r="AM113" s="19">
        <v>43101</v>
      </c>
      <c r="AN113" t="s">
        <v>941</v>
      </c>
      <c r="AQ113"/>
      <c r="AR113" t="b">
        <f t="shared" si="2"/>
        <v>1</v>
      </c>
      <c r="AS113" t="b">
        <f t="shared" si="3"/>
        <v>1</v>
      </c>
    </row>
    <row r="114" spans="2:45" ht="14.25" customHeight="1" x14ac:dyDescent="0.3">
      <c r="B114" s="7" t="s">
        <v>1361</v>
      </c>
      <c r="C114" t="s">
        <v>3100</v>
      </c>
      <c r="D114" s="8" t="s">
        <v>1362</v>
      </c>
      <c r="E114" s="33" t="s">
        <v>936</v>
      </c>
      <c r="U114"/>
      <c r="Y114"/>
      <c r="Z114"/>
      <c r="AG114" s="43">
        <v>95</v>
      </c>
      <c r="AH114" t="s">
        <v>102</v>
      </c>
      <c r="AI114" s="8" t="s">
        <v>103</v>
      </c>
      <c r="AJ114" t="s">
        <v>1364</v>
      </c>
      <c r="AK114" s="17">
        <v>3240</v>
      </c>
      <c r="AL114" s="19">
        <v>43099</v>
      </c>
      <c r="AM114" s="19">
        <v>43099</v>
      </c>
      <c r="AN114" t="s">
        <v>948</v>
      </c>
      <c r="AQ114"/>
      <c r="AR114" t="b">
        <f t="shared" si="2"/>
        <v>1</v>
      </c>
      <c r="AS114" t="b">
        <f t="shared" si="3"/>
        <v>1</v>
      </c>
    </row>
    <row r="115" spans="2:45" ht="14.25" customHeight="1" x14ac:dyDescent="0.3">
      <c r="B115" s="7" t="s">
        <v>1361</v>
      </c>
      <c r="C115" t="s">
        <v>3100</v>
      </c>
      <c r="D115" s="8" t="s">
        <v>1362</v>
      </c>
      <c r="E115" s="33" t="s">
        <v>936</v>
      </c>
      <c r="U115"/>
      <c r="Y115"/>
      <c r="Z115"/>
      <c r="AG115" s="43">
        <v>95</v>
      </c>
      <c r="AH115" t="s">
        <v>102</v>
      </c>
      <c r="AI115" s="8" t="s">
        <v>103</v>
      </c>
      <c r="AJ115" t="s">
        <v>1364</v>
      </c>
      <c r="AK115" s="17">
        <v>3240</v>
      </c>
      <c r="AL115" s="19">
        <v>43099</v>
      </c>
      <c r="AM115" s="19">
        <v>43099</v>
      </c>
      <c r="AN115" t="s">
        <v>948</v>
      </c>
      <c r="AQ115"/>
      <c r="AR115" t="b">
        <f t="shared" si="2"/>
        <v>1</v>
      </c>
      <c r="AS115" t="b">
        <f t="shared" si="3"/>
        <v>1</v>
      </c>
    </row>
    <row r="116" spans="2:45" ht="14.25" customHeight="1" x14ac:dyDescent="0.3">
      <c r="B116" s="7" t="s">
        <v>1365</v>
      </c>
      <c r="C116" t="s">
        <v>3100</v>
      </c>
      <c r="D116" s="8" t="s">
        <v>1366</v>
      </c>
      <c r="E116" s="33" t="s">
        <v>1367</v>
      </c>
      <c r="M116" s="16">
        <v>0.17</v>
      </c>
      <c r="N116" t="s">
        <v>648</v>
      </c>
      <c r="O116" t="s">
        <v>649</v>
      </c>
      <c r="P116" s="17">
        <v>40981.800000000003</v>
      </c>
      <c r="U116"/>
      <c r="Y116"/>
      <c r="Z116"/>
      <c r="AC116" t="s">
        <v>929</v>
      </c>
      <c r="AD116" t="s">
        <v>3376</v>
      </c>
      <c r="AF116" s="16">
        <v>0.36813403200000006</v>
      </c>
      <c r="AG116" s="43">
        <v>104</v>
      </c>
      <c r="AH116" t="s">
        <v>102</v>
      </c>
      <c r="AI116" s="8" t="s">
        <v>103</v>
      </c>
      <c r="AJ116" t="s">
        <v>114</v>
      </c>
      <c r="AK116" s="17">
        <v>1000</v>
      </c>
      <c r="AL116" s="19">
        <v>43120</v>
      </c>
      <c r="AM116" s="19">
        <v>43120</v>
      </c>
      <c r="AN116" t="s">
        <v>1259</v>
      </c>
      <c r="AQ116" s="17">
        <f>SUMIF(B:B,B116,P:P)-SUMIF(B:B,B116,AK:AK)</f>
        <v>7501.4000000000015</v>
      </c>
      <c r="AR116" t="b">
        <f t="shared" si="2"/>
        <v>0</v>
      </c>
      <c r="AS116" t="b">
        <f t="shared" si="3"/>
        <v>0</v>
      </c>
    </row>
    <row r="117" spans="2:45" ht="14.25" customHeight="1" x14ac:dyDescent="0.3">
      <c r="B117" s="7" t="s">
        <v>1365</v>
      </c>
      <c r="C117" t="s">
        <v>3100</v>
      </c>
      <c r="D117" s="8" t="s">
        <v>1366</v>
      </c>
      <c r="E117" s="33" t="s">
        <v>936</v>
      </c>
      <c r="U117"/>
      <c r="Y117"/>
      <c r="Z117"/>
      <c r="AG117" s="43">
        <v>104</v>
      </c>
      <c r="AH117" t="s">
        <v>102</v>
      </c>
      <c r="AI117" s="8" t="s">
        <v>103</v>
      </c>
      <c r="AJ117" t="s">
        <v>114</v>
      </c>
      <c r="AK117" s="17">
        <v>12720</v>
      </c>
      <c r="AL117" s="19">
        <v>43120</v>
      </c>
      <c r="AM117" s="19">
        <v>43120</v>
      </c>
      <c r="AN117" t="s">
        <v>1259</v>
      </c>
      <c r="AQ117"/>
      <c r="AR117" t="b">
        <f t="shared" si="2"/>
        <v>1</v>
      </c>
      <c r="AS117" t="b">
        <f t="shared" si="3"/>
        <v>1</v>
      </c>
    </row>
    <row r="118" spans="2:45" ht="14.25" customHeight="1" x14ac:dyDescent="0.3">
      <c r="B118" s="7" t="s">
        <v>1365</v>
      </c>
      <c r="C118" t="s">
        <v>3100</v>
      </c>
      <c r="D118" s="8" t="s">
        <v>1366</v>
      </c>
      <c r="E118" s="33" t="s">
        <v>936</v>
      </c>
      <c r="U118"/>
      <c r="Y118"/>
      <c r="Z118"/>
      <c r="AG118" s="43">
        <v>104</v>
      </c>
      <c r="AH118" t="s">
        <v>102</v>
      </c>
      <c r="AI118" s="8" t="s">
        <v>103</v>
      </c>
      <c r="AJ118" t="s">
        <v>114</v>
      </c>
      <c r="AK118" s="17">
        <v>1150</v>
      </c>
      <c r="AL118" s="19">
        <v>43120</v>
      </c>
      <c r="AM118" s="19">
        <v>43120</v>
      </c>
      <c r="AN118" t="s">
        <v>931</v>
      </c>
      <c r="AQ118"/>
      <c r="AR118" t="b">
        <f t="shared" si="2"/>
        <v>1</v>
      </c>
      <c r="AS118" t="b">
        <f t="shared" si="3"/>
        <v>1</v>
      </c>
    </row>
    <row r="119" spans="2:45" ht="14.25" customHeight="1" x14ac:dyDescent="0.3">
      <c r="B119" s="7" t="s">
        <v>1365</v>
      </c>
      <c r="C119" t="s">
        <v>3100</v>
      </c>
      <c r="D119" s="8" t="s">
        <v>1366</v>
      </c>
      <c r="E119" s="33" t="s">
        <v>936</v>
      </c>
      <c r="U119"/>
      <c r="Y119"/>
      <c r="Z119"/>
      <c r="AG119" s="43">
        <v>54</v>
      </c>
      <c r="AH119" t="s">
        <v>57</v>
      </c>
      <c r="AI119" s="8" t="s">
        <v>58</v>
      </c>
      <c r="AJ119" t="s">
        <v>301</v>
      </c>
      <c r="AK119" s="17">
        <v>2378</v>
      </c>
      <c r="AL119" s="19">
        <v>43137</v>
      </c>
      <c r="AM119" s="19">
        <v>43137</v>
      </c>
      <c r="AN119" t="s">
        <v>1337</v>
      </c>
      <c r="AQ119"/>
      <c r="AR119" t="b">
        <f t="shared" si="2"/>
        <v>1</v>
      </c>
      <c r="AS119" t="b">
        <f t="shared" si="3"/>
        <v>1</v>
      </c>
    </row>
    <row r="120" spans="2:45" ht="14.25" customHeight="1" x14ac:dyDescent="0.3">
      <c r="B120" s="7" t="s">
        <v>1365</v>
      </c>
      <c r="C120" t="s">
        <v>3100</v>
      </c>
      <c r="D120" s="8" t="s">
        <v>1366</v>
      </c>
      <c r="E120" s="33" t="s">
        <v>936</v>
      </c>
      <c r="U120"/>
      <c r="Y120"/>
      <c r="Z120"/>
      <c r="AG120" s="43">
        <v>121</v>
      </c>
      <c r="AH120" t="s">
        <v>102</v>
      </c>
      <c r="AI120" s="8" t="s">
        <v>130</v>
      </c>
      <c r="AJ120" t="s">
        <v>132</v>
      </c>
      <c r="AK120" s="17">
        <v>1354.1</v>
      </c>
      <c r="AL120" s="19">
        <v>43113</v>
      </c>
      <c r="AM120" s="19">
        <v>43113</v>
      </c>
      <c r="AN120" t="s">
        <v>931</v>
      </c>
      <c r="AQ120"/>
      <c r="AR120" t="b">
        <f t="shared" si="2"/>
        <v>1</v>
      </c>
      <c r="AS120" t="b">
        <f t="shared" si="3"/>
        <v>1</v>
      </c>
    </row>
    <row r="121" spans="2:45" ht="14.25" customHeight="1" x14ac:dyDescent="0.3">
      <c r="B121" s="7" t="s">
        <v>1365</v>
      </c>
      <c r="C121" t="s">
        <v>3100</v>
      </c>
      <c r="D121" s="8" t="s">
        <v>1366</v>
      </c>
      <c r="E121" s="33" t="s">
        <v>936</v>
      </c>
      <c r="AG121" s="43">
        <v>120</v>
      </c>
      <c r="AH121" t="s">
        <v>102</v>
      </c>
      <c r="AI121" s="8" t="s">
        <v>130</v>
      </c>
      <c r="AJ121" t="s">
        <v>131</v>
      </c>
      <c r="AK121" s="17">
        <v>555</v>
      </c>
      <c r="AL121" s="19">
        <v>43113</v>
      </c>
      <c r="AM121" s="19">
        <v>43113</v>
      </c>
      <c r="AN121" t="s">
        <v>1036</v>
      </c>
      <c r="AQ121"/>
      <c r="AR121" t="b">
        <f t="shared" si="2"/>
        <v>1</v>
      </c>
      <c r="AS121" t="b">
        <f t="shared" si="3"/>
        <v>1</v>
      </c>
    </row>
    <row r="122" spans="2:45" ht="14.25" customHeight="1" x14ac:dyDescent="0.3">
      <c r="B122" s="7" t="s">
        <v>1365</v>
      </c>
      <c r="C122" t="s">
        <v>3100</v>
      </c>
      <c r="D122" s="8" t="s">
        <v>1366</v>
      </c>
      <c r="E122" s="33" t="s">
        <v>936</v>
      </c>
      <c r="U122"/>
      <c r="Y122"/>
      <c r="Z122"/>
      <c r="AG122" s="43">
        <v>126</v>
      </c>
      <c r="AH122" t="s">
        <v>102</v>
      </c>
      <c r="AI122" s="8" t="s">
        <v>135</v>
      </c>
      <c r="AJ122" t="s">
        <v>138</v>
      </c>
      <c r="AK122" s="17">
        <v>1512</v>
      </c>
      <c r="AL122" s="19">
        <v>43113</v>
      </c>
      <c r="AM122" s="19">
        <v>43113</v>
      </c>
      <c r="AN122" t="s">
        <v>948</v>
      </c>
      <c r="AQ122"/>
      <c r="AR122" t="b">
        <f t="shared" si="2"/>
        <v>1</v>
      </c>
      <c r="AS122" t="b">
        <f t="shared" si="3"/>
        <v>1</v>
      </c>
    </row>
    <row r="123" spans="2:45" ht="14.25" customHeight="1" x14ac:dyDescent="0.3">
      <c r="B123" s="7" t="s">
        <v>1365</v>
      </c>
      <c r="C123" t="s">
        <v>3100</v>
      </c>
      <c r="D123" s="8" t="s">
        <v>1366</v>
      </c>
      <c r="E123" s="33" t="s">
        <v>936</v>
      </c>
      <c r="U123"/>
      <c r="Y123"/>
      <c r="Z123"/>
      <c r="AG123" s="43">
        <v>126</v>
      </c>
      <c r="AH123" t="s">
        <v>102</v>
      </c>
      <c r="AI123" s="8" t="s">
        <v>135</v>
      </c>
      <c r="AJ123" t="s">
        <v>138</v>
      </c>
      <c r="AK123" s="17">
        <v>1620</v>
      </c>
      <c r="AL123" s="19">
        <v>43120</v>
      </c>
      <c r="AM123" s="19">
        <v>43120</v>
      </c>
      <c r="AN123" t="s">
        <v>948</v>
      </c>
      <c r="AQ123"/>
      <c r="AR123" t="b">
        <f t="shared" si="2"/>
        <v>1</v>
      </c>
      <c r="AS123" t="b">
        <f t="shared" si="3"/>
        <v>1</v>
      </c>
    </row>
    <row r="124" spans="2:45" ht="14.25" customHeight="1" x14ac:dyDescent="0.3">
      <c r="B124" s="7" t="s">
        <v>1365</v>
      </c>
      <c r="C124" t="s">
        <v>3100</v>
      </c>
      <c r="D124" s="8" t="s">
        <v>1366</v>
      </c>
      <c r="E124" s="33" t="s">
        <v>936</v>
      </c>
      <c r="AG124" s="43">
        <v>120</v>
      </c>
      <c r="AH124" t="s">
        <v>102</v>
      </c>
      <c r="AI124" s="8" t="s">
        <v>130</v>
      </c>
      <c r="AJ124" t="s">
        <v>131</v>
      </c>
      <c r="AK124" s="17">
        <v>405</v>
      </c>
      <c r="AL124" s="19">
        <v>43120</v>
      </c>
      <c r="AM124" s="19">
        <v>43120</v>
      </c>
      <c r="AN124" t="s">
        <v>1036</v>
      </c>
      <c r="AQ124"/>
      <c r="AR124" t="b">
        <f t="shared" si="2"/>
        <v>1</v>
      </c>
      <c r="AS124" t="b">
        <f t="shared" si="3"/>
        <v>1</v>
      </c>
    </row>
    <row r="125" spans="2:45" ht="14.25" customHeight="1" x14ac:dyDescent="0.3">
      <c r="B125" s="7" t="s">
        <v>1365</v>
      </c>
      <c r="C125" t="s">
        <v>3100</v>
      </c>
      <c r="D125" s="8" t="s">
        <v>1366</v>
      </c>
      <c r="E125" s="33" t="s">
        <v>936</v>
      </c>
      <c r="U125"/>
      <c r="Y125"/>
      <c r="Z125"/>
      <c r="AG125" s="43">
        <v>121</v>
      </c>
      <c r="AH125" t="s">
        <v>102</v>
      </c>
      <c r="AI125" s="8" t="s">
        <v>130</v>
      </c>
      <c r="AJ125" t="s">
        <v>132</v>
      </c>
      <c r="AK125" s="17">
        <v>1641.2</v>
      </c>
      <c r="AL125" s="19">
        <v>43120</v>
      </c>
      <c r="AM125" s="19">
        <v>43120</v>
      </c>
      <c r="AN125" t="s">
        <v>931</v>
      </c>
      <c r="AQ125"/>
      <c r="AR125" t="b">
        <f t="shared" si="2"/>
        <v>1</v>
      </c>
      <c r="AS125" t="b">
        <f t="shared" si="3"/>
        <v>1</v>
      </c>
    </row>
    <row r="126" spans="2:45" ht="14.25" customHeight="1" x14ac:dyDescent="0.3">
      <c r="B126" s="7" t="s">
        <v>1365</v>
      </c>
      <c r="C126" t="s">
        <v>3100</v>
      </c>
      <c r="D126" s="8" t="s">
        <v>1366</v>
      </c>
      <c r="E126" s="33" t="s">
        <v>936</v>
      </c>
      <c r="U126"/>
      <c r="Y126"/>
      <c r="Z126"/>
      <c r="AG126" s="43">
        <v>126</v>
      </c>
      <c r="AH126" t="s">
        <v>102</v>
      </c>
      <c r="AI126" s="8" t="s">
        <v>135</v>
      </c>
      <c r="AJ126" t="s">
        <v>138</v>
      </c>
      <c r="AK126" s="17">
        <v>1080</v>
      </c>
      <c r="AL126" s="19">
        <v>43121</v>
      </c>
      <c r="AM126" s="19">
        <v>43121</v>
      </c>
      <c r="AN126" t="s">
        <v>948</v>
      </c>
      <c r="AQ126"/>
      <c r="AR126" t="b">
        <f t="shared" si="2"/>
        <v>1</v>
      </c>
      <c r="AS126" t="b">
        <f t="shared" si="3"/>
        <v>1</v>
      </c>
    </row>
    <row r="127" spans="2:45" ht="14.25" customHeight="1" x14ac:dyDescent="0.3">
      <c r="B127" s="7" t="s">
        <v>1365</v>
      </c>
      <c r="C127" t="s">
        <v>3100</v>
      </c>
      <c r="D127" s="8" t="s">
        <v>1366</v>
      </c>
      <c r="E127" s="33" t="s">
        <v>936</v>
      </c>
      <c r="U127"/>
      <c r="Y127"/>
      <c r="Z127"/>
      <c r="AG127" s="43">
        <v>122</v>
      </c>
      <c r="AH127" t="s">
        <v>102</v>
      </c>
      <c r="AI127" s="8" t="s">
        <v>130</v>
      </c>
      <c r="AJ127" t="s">
        <v>133</v>
      </c>
      <c r="AK127" s="17">
        <v>843.7</v>
      </c>
      <c r="AL127" s="19">
        <v>43121</v>
      </c>
      <c r="AM127" s="19">
        <v>43121</v>
      </c>
      <c r="AN127" t="s">
        <v>931</v>
      </c>
      <c r="AQ127"/>
      <c r="AR127" t="b">
        <f t="shared" si="2"/>
        <v>1</v>
      </c>
      <c r="AS127" t="b">
        <f t="shared" si="3"/>
        <v>1</v>
      </c>
    </row>
    <row r="128" spans="2:45" ht="14.25" customHeight="1" x14ac:dyDescent="0.3">
      <c r="B128" s="7" t="s">
        <v>1365</v>
      </c>
      <c r="C128" t="s">
        <v>3100</v>
      </c>
      <c r="D128" s="8" t="s">
        <v>1366</v>
      </c>
      <c r="E128" s="33" t="s">
        <v>936</v>
      </c>
      <c r="U128"/>
      <c r="Y128"/>
      <c r="Z128"/>
      <c r="AG128" s="43">
        <v>126</v>
      </c>
      <c r="AH128" t="s">
        <v>102</v>
      </c>
      <c r="AI128" s="8" t="s">
        <v>135</v>
      </c>
      <c r="AJ128" t="s">
        <v>138</v>
      </c>
      <c r="AK128" s="17">
        <v>1080</v>
      </c>
      <c r="AL128" s="19">
        <v>43121</v>
      </c>
      <c r="AM128" s="19">
        <v>43121</v>
      </c>
      <c r="AN128" t="s">
        <v>948</v>
      </c>
      <c r="AQ128"/>
      <c r="AR128" t="b">
        <f t="shared" si="2"/>
        <v>1</v>
      </c>
      <c r="AS128" t="b">
        <f t="shared" si="3"/>
        <v>1</v>
      </c>
    </row>
    <row r="129" spans="2:45" ht="14.25" customHeight="1" x14ac:dyDescent="0.3">
      <c r="B129" s="7" t="s">
        <v>1365</v>
      </c>
      <c r="C129" t="s">
        <v>3100</v>
      </c>
      <c r="D129" s="8" t="s">
        <v>1366</v>
      </c>
      <c r="E129" s="33" t="s">
        <v>936</v>
      </c>
      <c r="U129"/>
      <c r="Y129"/>
      <c r="Z129"/>
      <c r="AG129" s="43">
        <v>122</v>
      </c>
      <c r="AH129" t="s">
        <v>102</v>
      </c>
      <c r="AI129" s="8" t="s">
        <v>130</v>
      </c>
      <c r="AJ129" t="s">
        <v>133</v>
      </c>
      <c r="AK129" s="17">
        <v>1065.9000000000001</v>
      </c>
      <c r="AL129" s="19">
        <v>43121</v>
      </c>
      <c r="AM129" s="19">
        <v>43121</v>
      </c>
      <c r="AN129" t="s">
        <v>931</v>
      </c>
      <c r="AQ129"/>
      <c r="AR129" t="b">
        <f t="shared" si="2"/>
        <v>1</v>
      </c>
      <c r="AS129" t="b">
        <f t="shared" si="3"/>
        <v>1</v>
      </c>
    </row>
    <row r="130" spans="2:45" ht="14.25" customHeight="1" x14ac:dyDescent="0.3">
      <c r="B130" s="7" t="s">
        <v>1365</v>
      </c>
      <c r="C130" t="s">
        <v>3100</v>
      </c>
      <c r="D130" s="8" t="s">
        <v>1366</v>
      </c>
      <c r="E130" s="33" t="s">
        <v>936</v>
      </c>
      <c r="U130"/>
      <c r="Y130"/>
      <c r="Z130"/>
      <c r="AG130" s="43">
        <v>113</v>
      </c>
      <c r="AH130" t="s">
        <v>102</v>
      </c>
      <c r="AI130" s="8" t="s">
        <v>122</v>
      </c>
      <c r="AJ130" t="s">
        <v>123</v>
      </c>
      <c r="AK130" s="17">
        <v>216</v>
      </c>
      <c r="AL130" s="19">
        <v>43119</v>
      </c>
      <c r="AM130" s="19">
        <v>43125</v>
      </c>
      <c r="AN130" t="s">
        <v>948</v>
      </c>
      <c r="AQ130"/>
      <c r="AR130" t="b">
        <f t="shared" si="2"/>
        <v>1</v>
      </c>
      <c r="AS130" t="b">
        <f t="shared" si="3"/>
        <v>1</v>
      </c>
    </row>
    <row r="131" spans="2:45" ht="14.25" customHeight="1" x14ac:dyDescent="0.3">
      <c r="B131" s="7" t="s">
        <v>1365</v>
      </c>
      <c r="C131" t="s">
        <v>3100</v>
      </c>
      <c r="D131" s="8" t="s">
        <v>1366</v>
      </c>
      <c r="E131" s="33" t="s">
        <v>936</v>
      </c>
      <c r="U131"/>
      <c r="Y131"/>
      <c r="Z131"/>
      <c r="AG131" s="43">
        <v>110</v>
      </c>
      <c r="AH131" t="s">
        <v>102</v>
      </c>
      <c r="AI131" s="8" t="s">
        <v>119</v>
      </c>
      <c r="AJ131" t="s">
        <v>120</v>
      </c>
      <c r="AK131" s="17">
        <v>1011.9999999999999</v>
      </c>
      <c r="AL131" s="19">
        <v>43119</v>
      </c>
      <c r="AM131" s="19">
        <v>43125</v>
      </c>
      <c r="AN131" t="s">
        <v>931</v>
      </c>
      <c r="AQ131"/>
      <c r="AR131" t="b">
        <f t="shared" si="2"/>
        <v>1</v>
      </c>
      <c r="AS131" t="b">
        <f t="shared" si="3"/>
        <v>1</v>
      </c>
    </row>
    <row r="132" spans="2:45" ht="14.25" customHeight="1" x14ac:dyDescent="0.3">
      <c r="B132" s="7" t="s">
        <v>1365</v>
      </c>
      <c r="C132" t="s">
        <v>3100</v>
      </c>
      <c r="D132" s="8" t="s">
        <v>1366</v>
      </c>
      <c r="E132" s="33" t="s">
        <v>936</v>
      </c>
      <c r="U132"/>
      <c r="Y132"/>
      <c r="Z132"/>
      <c r="AG132" s="43">
        <v>113</v>
      </c>
      <c r="AH132" t="s">
        <v>102</v>
      </c>
      <c r="AI132" s="8" t="s">
        <v>122</v>
      </c>
      <c r="AJ132" t="s">
        <v>123</v>
      </c>
      <c r="AK132" s="17">
        <v>216</v>
      </c>
      <c r="AL132" s="19">
        <v>43119</v>
      </c>
      <c r="AM132" s="19">
        <v>43125</v>
      </c>
      <c r="AN132" t="s">
        <v>948</v>
      </c>
      <c r="AQ132"/>
      <c r="AR132" t="b">
        <f t="shared" si="2"/>
        <v>1</v>
      </c>
      <c r="AS132" t="b">
        <f t="shared" si="3"/>
        <v>1</v>
      </c>
    </row>
    <row r="133" spans="2:45" ht="14.25" customHeight="1" x14ac:dyDescent="0.3">
      <c r="B133" s="7" t="s">
        <v>1365</v>
      </c>
      <c r="C133" t="s">
        <v>3100</v>
      </c>
      <c r="D133" s="8" t="s">
        <v>1366</v>
      </c>
      <c r="E133" s="33" t="s">
        <v>936</v>
      </c>
      <c r="U133"/>
      <c r="Y133"/>
      <c r="Z133"/>
      <c r="AG133" s="43">
        <v>110</v>
      </c>
      <c r="AH133" t="s">
        <v>102</v>
      </c>
      <c r="AI133" s="8" t="s">
        <v>119</v>
      </c>
      <c r="AJ133" t="s">
        <v>120</v>
      </c>
      <c r="AK133" s="17">
        <v>747.49999999999989</v>
      </c>
      <c r="AL133" s="19">
        <v>43119</v>
      </c>
      <c r="AM133" s="19">
        <v>43125</v>
      </c>
      <c r="AN133" t="s">
        <v>931</v>
      </c>
      <c r="AQ133"/>
      <c r="AR133" t="b">
        <f t="shared" ref="AR133:AR196" si="4">B133=B132</f>
        <v>1</v>
      </c>
      <c r="AS133" t="b">
        <f t="shared" ref="AS133:AS196" si="5">D133=D132</f>
        <v>1</v>
      </c>
    </row>
    <row r="134" spans="2:45" ht="14.25" customHeight="1" x14ac:dyDescent="0.3">
      <c r="B134" s="7" t="s">
        <v>1365</v>
      </c>
      <c r="C134" t="s">
        <v>3100</v>
      </c>
      <c r="D134" s="8" t="s">
        <v>1366</v>
      </c>
      <c r="E134" s="33" t="s">
        <v>936</v>
      </c>
      <c r="U134"/>
      <c r="Y134"/>
      <c r="Z134"/>
      <c r="AG134" s="43">
        <v>113</v>
      </c>
      <c r="AH134" t="s">
        <v>102</v>
      </c>
      <c r="AI134" s="8" t="s">
        <v>122</v>
      </c>
      <c r="AJ134" t="s">
        <v>123</v>
      </c>
      <c r="AK134" s="17">
        <v>216</v>
      </c>
      <c r="AL134" s="19">
        <v>43119</v>
      </c>
      <c r="AM134" s="19">
        <v>43125</v>
      </c>
      <c r="AN134" t="s">
        <v>948</v>
      </c>
      <c r="AQ134"/>
      <c r="AR134" t="b">
        <f t="shared" si="4"/>
        <v>1</v>
      </c>
      <c r="AS134" t="b">
        <f t="shared" si="5"/>
        <v>1</v>
      </c>
    </row>
    <row r="135" spans="2:45" ht="14.25" customHeight="1" x14ac:dyDescent="0.3">
      <c r="B135" s="7" t="s">
        <v>1365</v>
      </c>
      <c r="C135" t="s">
        <v>3100</v>
      </c>
      <c r="D135" s="8" t="s">
        <v>1366</v>
      </c>
      <c r="E135" s="33" t="s">
        <v>936</v>
      </c>
      <c r="U135"/>
      <c r="Y135"/>
      <c r="Z135"/>
      <c r="AG135" s="43">
        <v>110</v>
      </c>
      <c r="AH135" t="s">
        <v>102</v>
      </c>
      <c r="AI135" s="8" t="s">
        <v>119</v>
      </c>
      <c r="AJ135" t="s">
        <v>120</v>
      </c>
      <c r="AK135" s="17">
        <v>1440</v>
      </c>
      <c r="AL135" s="19">
        <v>43119</v>
      </c>
      <c r="AM135" s="19">
        <v>43125</v>
      </c>
      <c r="AN135" t="s">
        <v>1036</v>
      </c>
      <c r="AQ135"/>
      <c r="AR135" t="b">
        <f t="shared" si="4"/>
        <v>1</v>
      </c>
      <c r="AS135" t="b">
        <f t="shared" si="5"/>
        <v>1</v>
      </c>
    </row>
    <row r="136" spans="2:45" ht="14.25" customHeight="1" x14ac:dyDescent="0.3">
      <c r="B136" s="7" t="s">
        <v>1365</v>
      </c>
      <c r="C136" t="s">
        <v>3100</v>
      </c>
      <c r="D136" s="8" t="s">
        <v>1366</v>
      </c>
      <c r="E136" s="33" t="s">
        <v>936</v>
      </c>
      <c r="U136"/>
      <c r="Y136"/>
      <c r="Z136"/>
      <c r="AG136" s="43">
        <v>113</v>
      </c>
      <c r="AH136" t="s">
        <v>102</v>
      </c>
      <c r="AI136" s="8" t="s">
        <v>122</v>
      </c>
      <c r="AJ136" t="s">
        <v>123</v>
      </c>
      <c r="AK136" s="17">
        <v>216</v>
      </c>
      <c r="AL136" s="19">
        <v>43119</v>
      </c>
      <c r="AM136" s="19">
        <v>43125</v>
      </c>
      <c r="AN136" t="s">
        <v>948</v>
      </c>
      <c r="AQ136"/>
      <c r="AR136" t="b">
        <f t="shared" si="4"/>
        <v>1</v>
      </c>
      <c r="AS136" t="b">
        <f t="shared" si="5"/>
        <v>1</v>
      </c>
    </row>
    <row r="137" spans="2:45" ht="14.25" customHeight="1" x14ac:dyDescent="0.3">
      <c r="B137" s="7" t="s">
        <v>1365</v>
      </c>
      <c r="C137" t="s">
        <v>3100</v>
      </c>
      <c r="D137" s="8" t="s">
        <v>1366</v>
      </c>
      <c r="E137" s="33" t="s">
        <v>936</v>
      </c>
      <c r="U137"/>
      <c r="Y137"/>
      <c r="Z137"/>
      <c r="AG137" s="43">
        <v>110</v>
      </c>
      <c r="AH137" t="s">
        <v>102</v>
      </c>
      <c r="AI137" s="8" t="s">
        <v>119</v>
      </c>
      <c r="AJ137" t="s">
        <v>120</v>
      </c>
      <c r="AK137" s="17">
        <v>1011.9999999999999</v>
      </c>
      <c r="AL137" s="19">
        <v>43119</v>
      </c>
      <c r="AM137" s="19">
        <v>43125</v>
      </c>
      <c r="AN137" t="s">
        <v>931</v>
      </c>
      <c r="AQ137"/>
      <c r="AR137" t="b">
        <f t="shared" si="4"/>
        <v>1</v>
      </c>
      <c r="AS137" t="b">
        <f t="shared" si="5"/>
        <v>1</v>
      </c>
    </row>
    <row r="138" spans="2:45" ht="14.25" customHeight="1" x14ac:dyDescent="0.3">
      <c r="B138" s="7" t="s">
        <v>1368</v>
      </c>
      <c r="C138" t="s">
        <v>3100</v>
      </c>
      <c r="D138" s="8" t="s">
        <v>1369</v>
      </c>
      <c r="E138" s="33" t="s">
        <v>1370</v>
      </c>
      <c r="M138" s="16">
        <v>0.12</v>
      </c>
      <c r="N138" t="s">
        <v>648</v>
      </c>
      <c r="O138" t="s">
        <v>649</v>
      </c>
      <c r="P138" s="17">
        <v>7360.4</v>
      </c>
      <c r="U138"/>
      <c r="Y138"/>
      <c r="Z138"/>
      <c r="AC138" t="s">
        <v>929</v>
      </c>
      <c r="AD138" t="s">
        <v>3376</v>
      </c>
      <c r="AF138" s="16">
        <v>0.11555842281025644</v>
      </c>
      <c r="AG138" s="43">
        <v>125</v>
      </c>
      <c r="AH138" t="s">
        <v>102</v>
      </c>
      <c r="AI138" s="8" t="s">
        <v>135</v>
      </c>
      <c r="AJ138" t="s">
        <v>865</v>
      </c>
      <c r="AK138" s="17">
        <v>864</v>
      </c>
      <c r="AL138" s="19">
        <v>43114</v>
      </c>
      <c r="AM138" s="19">
        <v>43114</v>
      </c>
      <c r="AN138" t="s">
        <v>948</v>
      </c>
      <c r="AQ138" s="17">
        <f>SUMIF(B:B,B138,P:P)-SUMIF(B:B,B138,AK:AK)</f>
        <v>941.32399999999961</v>
      </c>
      <c r="AR138" t="b">
        <f t="shared" si="4"/>
        <v>0</v>
      </c>
      <c r="AS138" t="b">
        <f t="shared" si="5"/>
        <v>0</v>
      </c>
    </row>
    <row r="139" spans="2:45" ht="14.25" customHeight="1" x14ac:dyDescent="0.3">
      <c r="B139" s="7" t="s">
        <v>1368</v>
      </c>
      <c r="C139" t="s">
        <v>3100</v>
      </c>
      <c r="D139" s="8" t="s">
        <v>1369</v>
      </c>
      <c r="E139" s="33" t="s">
        <v>936</v>
      </c>
      <c r="U139"/>
      <c r="Y139"/>
      <c r="Z139"/>
      <c r="AG139" s="43">
        <v>120</v>
      </c>
      <c r="AH139" t="s">
        <v>102</v>
      </c>
      <c r="AI139" s="8" t="s">
        <v>130</v>
      </c>
      <c r="AJ139" t="s">
        <v>131</v>
      </c>
      <c r="AK139" s="17">
        <v>1520</v>
      </c>
      <c r="AL139" s="19">
        <v>43114</v>
      </c>
      <c r="AM139" s="19">
        <v>43114</v>
      </c>
      <c r="AN139" t="s">
        <v>1036</v>
      </c>
      <c r="AQ139"/>
      <c r="AR139" t="b">
        <f t="shared" si="4"/>
        <v>1</v>
      </c>
      <c r="AS139" t="b">
        <f t="shared" si="5"/>
        <v>1</v>
      </c>
    </row>
    <row r="140" spans="2:45" ht="14.25" customHeight="1" x14ac:dyDescent="0.3">
      <c r="B140" s="7" t="s">
        <v>1368</v>
      </c>
      <c r="C140" t="s">
        <v>3100</v>
      </c>
      <c r="D140" s="8" t="s">
        <v>1369</v>
      </c>
      <c r="E140" s="33" t="s">
        <v>936</v>
      </c>
      <c r="U140"/>
      <c r="Y140"/>
      <c r="Z140"/>
      <c r="AG140" s="43">
        <v>121</v>
      </c>
      <c r="AH140" t="s">
        <v>102</v>
      </c>
      <c r="AI140" s="8" t="s">
        <v>130</v>
      </c>
      <c r="AJ140" t="s">
        <v>132</v>
      </c>
      <c r="AK140" s="17">
        <v>1540</v>
      </c>
      <c r="AL140" s="19">
        <v>43114</v>
      </c>
      <c r="AM140" s="19">
        <v>43114</v>
      </c>
      <c r="AN140" t="s">
        <v>931</v>
      </c>
      <c r="AQ140"/>
      <c r="AR140" t="b">
        <f t="shared" si="4"/>
        <v>1</v>
      </c>
      <c r="AS140" t="b">
        <f t="shared" si="5"/>
        <v>1</v>
      </c>
    </row>
    <row r="141" spans="2:45" ht="14.25" customHeight="1" x14ac:dyDescent="0.3">
      <c r="B141" s="7" t="s">
        <v>1368</v>
      </c>
      <c r="C141" t="s">
        <v>3100</v>
      </c>
      <c r="D141" s="8" t="s">
        <v>1369</v>
      </c>
      <c r="E141" s="33" t="s">
        <v>936</v>
      </c>
      <c r="U141"/>
      <c r="Y141"/>
      <c r="Z141"/>
      <c r="AG141" s="43">
        <v>110</v>
      </c>
      <c r="AH141" t="s">
        <v>102</v>
      </c>
      <c r="AI141" s="8" t="s">
        <v>119</v>
      </c>
      <c r="AJ141" t="s">
        <v>120</v>
      </c>
      <c r="AK141" s="17">
        <v>1724.9999999999998</v>
      </c>
      <c r="AL141" s="19">
        <v>43118</v>
      </c>
      <c r="AM141" s="19">
        <v>43118</v>
      </c>
      <c r="AN141" t="s">
        <v>931</v>
      </c>
      <c r="AQ141"/>
      <c r="AR141" t="b">
        <f t="shared" si="4"/>
        <v>1</v>
      </c>
      <c r="AS141" t="b">
        <f t="shared" si="5"/>
        <v>1</v>
      </c>
    </row>
    <row r="142" spans="2:45" ht="14.25" customHeight="1" x14ac:dyDescent="0.3">
      <c r="B142" s="7" t="s">
        <v>1368</v>
      </c>
      <c r="C142" t="s">
        <v>3100</v>
      </c>
      <c r="D142" s="8" t="s">
        <v>1369</v>
      </c>
      <c r="E142" s="33" t="s">
        <v>936</v>
      </c>
      <c r="U142"/>
      <c r="Y142"/>
      <c r="Z142"/>
      <c r="AG142" s="43">
        <v>113</v>
      </c>
      <c r="AH142" t="s">
        <v>102</v>
      </c>
      <c r="AI142" s="8" t="s">
        <v>122</v>
      </c>
      <c r="AJ142" t="s">
        <v>123</v>
      </c>
      <c r="AK142" s="17">
        <v>540</v>
      </c>
      <c r="AL142" s="19">
        <v>43118</v>
      </c>
      <c r="AM142" s="19">
        <v>43118</v>
      </c>
      <c r="AN142" t="s">
        <v>948</v>
      </c>
      <c r="AQ142"/>
      <c r="AR142" t="b">
        <f t="shared" si="4"/>
        <v>1</v>
      </c>
      <c r="AS142" t="b">
        <f t="shared" si="5"/>
        <v>1</v>
      </c>
    </row>
    <row r="143" spans="2:45" ht="14.25" customHeight="1" x14ac:dyDescent="0.3">
      <c r="B143" s="7" t="s">
        <v>1368</v>
      </c>
      <c r="C143" t="s">
        <v>3100</v>
      </c>
      <c r="D143" s="8" t="s">
        <v>1369</v>
      </c>
      <c r="E143" s="33" t="s">
        <v>936</v>
      </c>
      <c r="U143"/>
      <c r="Y143"/>
      <c r="Z143"/>
      <c r="AG143" s="43">
        <v>59</v>
      </c>
      <c r="AH143" t="s">
        <v>57</v>
      </c>
      <c r="AI143" s="8" t="s">
        <v>64</v>
      </c>
      <c r="AJ143" t="s">
        <v>323</v>
      </c>
      <c r="AK143" s="17">
        <v>230.07599999999999</v>
      </c>
      <c r="AL143" s="19">
        <v>43118</v>
      </c>
      <c r="AM143" s="19">
        <v>43118</v>
      </c>
      <c r="AN143" t="s">
        <v>941</v>
      </c>
      <c r="AQ143"/>
      <c r="AR143" t="b">
        <f t="shared" si="4"/>
        <v>1</v>
      </c>
      <c r="AS143" t="b">
        <f t="shared" si="5"/>
        <v>1</v>
      </c>
    </row>
    <row r="144" spans="2:45" ht="14.25" customHeight="1" x14ac:dyDescent="0.3">
      <c r="B144" s="7" t="s">
        <v>1371</v>
      </c>
      <c r="C144" t="s">
        <v>3100</v>
      </c>
      <c r="D144" s="8" t="s">
        <v>1372</v>
      </c>
      <c r="E144" s="33" t="s">
        <v>1373</v>
      </c>
      <c r="M144" s="16">
        <v>0.2</v>
      </c>
      <c r="N144" t="s">
        <v>648</v>
      </c>
      <c r="O144" t="s">
        <v>649</v>
      </c>
      <c r="P144" s="17">
        <v>10010</v>
      </c>
      <c r="Y144"/>
      <c r="AC144" t="s">
        <v>929</v>
      </c>
      <c r="AD144" t="s">
        <v>3376</v>
      </c>
      <c r="AF144" s="16">
        <v>0.32195352533333327</v>
      </c>
      <c r="AG144" s="43">
        <v>121</v>
      </c>
      <c r="AH144" t="s">
        <v>102</v>
      </c>
      <c r="AI144" s="8" t="s">
        <v>130</v>
      </c>
      <c r="AJ144" t="s">
        <v>132</v>
      </c>
      <c r="AK144" s="17">
        <v>816.2</v>
      </c>
      <c r="AL144" s="19">
        <v>43113</v>
      </c>
      <c r="AM144" s="19">
        <v>43113</v>
      </c>
      <c r="AN144" t="s">
        <v>931</v>
      </c>
      <c r="AQ144" s="17">
        <f>SUMIF(B:B,B144,P:P)-SUMIF(B:B,B144,AK:AK)</f>
        <v>5268.38</v>
      </c>
      <c r="AR144" t="b">
        <f t="shared" si="4"/>
        <v>0</v>
      </c>
      <c r="AS144" t="b">
        <f t="shared" si="5"/>
        <v>0</v>
      </c>
    </row>
    <row r="145" spans="2:45" ht="14.25" customHeight="1" x14ac:dyDescent="0.3">
      <c r="B145" s="7" t="s">
        <v>1371</v>
      </c>
      <c r="C145" t="s">
        <v>3100</v>
      </c>
      <c r="D145" s="8" t="s">
        <v>1372</v>
      </c>
      <c r="E145" s="33" t="s">
        <v>936</v>
      </c>
      <c r="U145"/>
      <c r="Y145"/>
      <c r="Z145"/>
      <c r="AG145" s="43">
        <v>120</v>
      </c>
      <c r="AH145" t="s">
        <v>102</v>
      </c>
      <c r="AI145" s="8" t="s">
        <v>130</v>
      </c>
      <c r="AJ145" t="s">
        <v>131</v>
      </c>
      <c r="AK145" s="17">
        <v>285.82</v>
      </c>
      <c r="AL145" s="19">
        <v>43113</v>
      </c>
      <c r="AM145" s="19">
        <v>43113</v>
      </c>
      <c r="AN145" t="s">
        <v>1036</v>
      </c>
      <c r="AQ145"/>
      <c r="AR145" t="b">
        <f t="shared" si="4"/>
        <v>1</v>
      </c>
      <c r="AS145" t="b">
        <f t="shared" si="5"/>
        <v>1</v>
      </c>
    </row>
    <row r="146" spans="2:45" ht="14.25" customHeight="1" x14ac:dyDescent="0.3">
      <c r="B146" s="7" t="s">
        <v>1371</v>
      </c>
      <c r="C146" t="s">
        <v>3100</v>
      </c>
      <c r="D146" s="8" t="s">
        <v>1372</v>
      </c>
      <c r="E146" s="33" t="s">
        <v>936</v>
      </c>
      <c r="U146"/>
      <c r="Y146"/>
      <c r="Z146"/>
      <c r="AG146" s="43">
        <v>126</v>
      </c>
      <c r="AH146" t="s">
        <v>102</v>
      </c>
      <c r="AI146" s="8" t="s">
        <v>135</v>
      </c>
      <c r="AJ146" t="s">
        <v>138</v>
      </c>
      <c r="AK146" s="17">
        <v>702</v>
      </c>
      <c r="AL146" s="19">
        <v>43113</v>
      </c>
      <c r="AM146" s="19">
        <v>43113</v>
      </c>
      <c r="AN146" t="s">
        <v>948</v>
      </c>
      <c r="AQ146"/>
      <c r="AR146" t="b">
        <f t="shared" si="4"/>
        <v>1</v>
      </c>
      <c r="AS146" t="b">
        <f t="shared" si="5"/>
        <v>1</v>
      </c>
    </row>
    <row r="147" spans="2:45" ht="14.25" customHeight="1" x14ac:dyDescent="0.3">
      <c r="B147" s="7" t="s">
        <v>1371</v>
      </c>
      <c r="C147" t="s">
        <v>3100</v>
      </c>
      <c r="D147" s="8" t="s">
        <v>1372</v>
      </c>
      <c r="E147" s="33" t="s">
        <v>936</v>
      </c>
      <c r="U147"/>
      <c r="Y147"/>
      <c r="Z147"/>
      <c r="AG147" s="43">
        <v>116</v>
      </c>
      <c r="AH147" t="s">
        <v>102</v>
      </c>
      <c r="AI147" s="8" t="s">
        <v>122</v>
      </c>
      <c r="AJ147" t="s">
        <v>127</v>
      </c>
      <c r="AK147" s="17">
        <v>2937.6</v>
      </c>
      <c r="AL147" s="19">
        <v>43178</v>
      </c>
      <c r="AM147" s="19">
        <v>43180</v>
      </c>
      <c r="AN147" t="s">
        <v>1337</v>
      </c>
      <c r="AQ147"/>
      <c r="AR147" t="b">
        <f t="shared" si="4"/>
        <v>1</v>
      </c>
      <c r="AS147" t="b">
        <f t="shared" si="5"/>
        <v>1</v>
      </c>
    </row>
    <row r="148" spans="2:45" ht="14.25" customHeight="1" x14ac:dyDescent="0.3">
      <c r="B148" s="7" t="s">
        <v>1374</v>
      </c>
      <c r="C148" t="s">
        <v>3100</v>
      </c>
      <c r="D148" s="8" t="s">
        <v>1375</v>
      </c>
      <c r="E148" s="33" t="s">
        <v>1376</v>
      </c>
      <c r="M148" s="16">
        <v>0.22</v>
      </c>
      <c r="N148" t="s">
        <v>648</v>
      </c>
      <c r="O148" t="s">
        <v>649</v>
      </c>
      <c r="P148" s="17">
        <v>13200</v>
      </c>
      <c r="U148"/>
      <c r="Y148"/>
      <c r="Z148"/>
      <c r="AC148" t="s">
        <v>929</v>
      </c>
      <c r="AD148" t="s">
        <v>3376</v>
      </c>
      <c r="AF148" s="16">
        <v>0.34402685714285725</v>
      </c>
      <c r="AG148" s="43">
        <v>21</v>
      </c>
      <c r="AH148" t="s">
        <v>22</v>
      </c>
      <c r="AI148" s="8" t="s">
        <v>56</v>
      </c>
      <c r="AK148" s="17">
        <v>3449.9999999999995</v>
      </c>
      <c r="AL148" s="19">
        <v>43127</v>
      </c>
      <c r="AM148" s="19">
        <v>43127</v>
      </c>
      <c r="AN148" t="s">
        <v>931</v>
      </c>
      <c r="AQ148" s="17">
        <f>SUMIF(B:B,B148,P:P)-SUMIF(B:B,B148,AK:AK)</f>
        <v>124.50000000000182</v>
      </c>
      <c r="AR148" t="b">
        <f t="shared" si="4"/>
        <v>0</v>
      </c>
      <c r="AS148" t="b">
        <f t="shared" si="5"/>
        <v>0</v>
      </c>
    </row>
    <row r="149" spans="2:45" ht="14.25" customHeight="1" x14ac:dyDescent="0.3">
      <c r="B149" s="7" t="s">
        <v>1374</v>
      </c>
      <c r="C149" t="s">
        <v>3100</v>
      </c>
      <c r="D149" s="8" t="s">
        <v>1375</v>
      </c>
      <c r="E149" s="33" t="s">
        <v>936</v>
      </c>
      <c r="U149"/>
      <c r="Y149"/>
      <c r="Z149"/>
      <c r="AG149" s="43">
        <v>125</v>
      </c>
      <c r="AH149" t="s">
        <v>102</v>
      </c>
      <c r="AI149" s="8" t="s">
        <v>135</v>
      </c>
      <c r="AJ149" t="s">
        <v>865</v>
      </c>
      <c r="AK149" s="17">
        <v>6899.9999999999991</v>
      </c>
      <c r="AL149" s="19">
        <v>43115</v>
      </c>
      <c r="AM149" s="19">
        <v>43115</v>
      </c>
      <c r="AN149" t="s">
        <v>931</v>
      </c>
      <c r="AQ149"/>
      <c r="AR149" t="b">
        <f t="shared" si="4"/>
        <v>1</v>
      </c>
      <c r="AS149" t="b">
        <f t="shared" si="5"/>
        <v>1</v>
      </c>
    </row>
    <row r="150" spans="2:45" ht="14.25" customHeight="1" x14ac:dyDescent="0.3">
      <c r="B150" s="7" t="s">
        <v>1374</v>
      </c>
      <c r="C150" t="s">
        <v>3100</v>
      </c>
      <c r="D150" s="8" t="s">
        <v>1375</v>
      </c>
      <c r="E150" s="33" t="s">
        <v>936</v>
      </c>
      <c r="AG150" s="43">
        <v>126</v>
      </c>
      <c r="AH150" t="s">
        <v>102</v>
      </c>
      <c r="AI150" s="8" t="s">
        <v>135</v>
      </c>
      <c r="AJ150" t="s">
        <v>138</v>
      </c>
      <c r="AK150" s="17">
        <v>1620</v>
      </c>
      <c r="AL150" s="19">
        <v>43127</v>
      </c>
      <c r="AM150" s="19">
        <v>43127</v>
      </c>
      <c r="AN150" t="s">
        <v>948</v>
      </c>
      <c r="AQ150"/>
      <c r="AR150" t="b">
        <f t="shared" si="4"/>
        <v>1</v>
      </c>
      <c r="AS150" t="b">
        <f t="shared" si="5"/>
        <v>1</v>
      </c>
    </row>
    <row r="151" spans="2:45" ht="14.25" customHeight="1" x14ac:dyDescent="0.3">
      <c r="B151" s="7" t="s">
        <v>1374</v>
      </c>
      <c r="C151" t="s">
        <v>3100</v>
      </c>
      <c r="D151" s="8" t="s">
        <v>1375</v>
      </c>
      <c r="E151" s="33" t="s">
        <v>936</v>
      </c>
      <c r="U151"/>
      <c r="Y151"/>
      <c r="Z151"/>
      <c r="AG151" s="43">
        <v>121</v>
      </c>
      <c r="AH151" t="s">
        <v>102</v>
      </c>
      <c r="AI151" s="8" t="s">
        <v>130</v>
      </c>
      <c r="AJ151" t="s">
        <v>132</v>
      </c>
      <c r="AK151" s="17">
        <v>1105.5</v>
      </c>
      <c r="AL151" s="19">
        <v>43127</v>
      </c>
      <c r="AM151" s="19">
        <v>43127</v>
      </c>
      <c r="AN151" t="s">
        <v>931</v>
      </c>
      <c r="AQ151"/>
      <c r="AR151" t="b">
        <f t="shared" si="4"/>
        <v>1</v>
      </c>
      <c r="AS151" t="b">
        <f t="shared" si="5"/>
        <v>1</v>
      </c>
    </row>
    <row r="152" spans="2:45" ht="14.25" customHeight="1" x14ac:dyDescent="0.3">
      <c r="B152" s="7" t="s">
        <v>1377</v>
      </c>
      <c r="C152" t="s">
        <v>3100</v>
      </c>
      <c r="D152" s="8" t="s">
        <v>1378</v>
      </c>
      <c r="E152" s="33" t="s">
        <v>1379</v>
      </c>
      <c r="M152" s="16">
        <v>0.17</v>
      </c>
      <c r="N152" t="s">
        <v>648</v>
      </c>
      <c r="O152" t="s">
        <v>649</v>
      </c>
      <c r="P152" s="17">
        <v>18145.600000000002</v>
      </c>
      <c r="U152"/>
      <c r="Y152"/>
      <c r="Z152"/>
      <c r="AC152" t="s">
        <v>929</v>
      </c>
      <c r="AD152" t="s">
        <v>3376</v>
      </c>
      <c r="AF152" s="16">
        <v>0.30361806414769232</v>
      </c>
      <c r="AG152" s="43">
        <v>98</v>
      </c>
      <c r="AH152" t="s">
        <v>102</v>
      </c>
      <c r="AI152" s="8" t="s">
        <v>103</v>
      </c>
      <c r="AJ152" t="s">
        <v>108</v>
      </c>
      <c r="AK152" s="17">
        <v>9000</v>
      </c>
      <c r="AL152" s="19">
        <v>43120</v>
      </c>
      <c r="AM152" s="19">
        <v>43120</v>
      </c>
      <c r="AN152" t="s">
        <v>1380</v>
      </c>
      <c r="AP152" t="s">
        <v>1381</v>
      </c>
      <c r="AQ152" s="17">
        <f>SUMIF(B:B,B152,P:P)-SUMIF(B:B,B152,AK:AK)</f>
        <v>625.00000000000364</v>
      </c>
      <c r="AR152" t="b">
        <f t="shared" si="4"/>
        <v>0</v>
      </c>
      <c r="AS152" t="b">
        <f t="shared" si="5"/>
        <v>0</v>
      </c>
    </row>
    <row r="153" spans="2:45" ht="14.25" customHeight="1" x14ac:dyDescent="0.3">
      <c r="B153" s="7" t="s">
        <v>1377</v>
      </c>
      <c r="C153" t="s">
        <v>3100</v>
      </c>
      <c r="D153" s="8" t="s">
        <v>1378</v>
      </c>
      <c r="E153" s="33" t="s">
        <v>936</v>
      </c>
      <c r="U153"/>
      <c r="Y153"/>
      <c r="Z153"/>
      <c r="AG153" s="43">
        <v>60</v>
      </c>
      <c r="AH153" t="s">
        <v>57</v>
      </c>
      <c r="AI153" s="8" t="s">
        <v>64</v>
      </c>
      <c r="AJ153" t="s">
        <v>449</v>
      </c>
      <c r="AK153" s="17">
        <v>2195.6000000000004</v>
      </c>
      <c r="AL153" s="19">
        <v>43120</v>
      </c>
      <c r="AM153" s="19">
        <v>43120</v>
      </c>
      <c r="AN153" t="s">
        <v>931</v>
      </c>
      <c r="AQ153"/>
      <c r="AR153" t="b">
        <f t="shared" si="4"/>
        <v>1</v>
      </c>
      <c r="AS153" t="b">
        <f t="shared" si="5"/>
        <v>1</v>
      </c>
    </row>
    <row r="154" spans="2:45" ht="14.25" customHeight="1" x14ac:dyDescent="0.3">
      <c r="B154" s="7" t="s">
        <v>1377</v>
      </c>
      <c r="C154" t="s">
        <v>3100</v>
      </c>
      <c r="D154" s="8" t="s">
        <v>1378</v>
      </c>
      <c r="E154" s="33" t="s">
        <v>936</v>
      </c>
      <c r="U154"/>
      <c r="Y154"/>
      <c r="Z154"/>
      <c r="AG154" s="43">
        <v>21</v>
      </c>
      <c r="AH154" t="s">
        <v>22</v>
      </c>
      <c r="AI154" s="8" t="s">
        <v>56</v>
      </c>
      <c r="AK154" s="17">
        <v>2875</v>
      </c>
      <c r="AL154" s="19">
        <v>43120</v>
      </c>
      <c r="AM154" s="19">
        <v>43120</v>
      </c>
      <c r="AN154" t="s">
        <v>931</v>
      </c>
      <c r="AQ154"/>
      <c r="AR154" t="b">
        <f t="shared" si="4"/>
        <v>1</v>
      </c>
      <c r="AS154" t="b">
        <f t="shared" si="5"/>
        <v>1</v>
      </c>
    </row>
    <row r="155" spans="2:45" ht="14.25" customHeight="1" x14ac:dyDescent="0.3">
      <c r="B155" s="7" t="s">
        <v>1377</v>
      </c>
      <c r="C155" t="s">
        <v>3100</v>
      </c>
      <c r="D155" s="8" t="s">
        <v>1378</v>
      </c>
      <c r="E155" s="33" t="s">
        <v>936</v>
      </c>
      <c r="U155"/>
      <c r="Y155"/>
      <c r="Z155"/>
      <c r="AG155" s="43">
        <v>125</v>
      </c>
      <c r="AH155" t="s">
        <v>102</v>
      </c>
      <c r="AI155" s="8" t="s">
        <v>135</v>
      </c>
      <c r="AJ155" t="s">
        <v>865</v>
      </c>
      <c r="AK155" s="17">
        <v>3449.9999999999995</v>
      </c>
      <c r="AL155" s="19">
        <v>43120</v>
      </c>
      <c r="AM155" s="19">
        <v>43120</v>
      </c>
      <c r="AN155" t="s">
        <v>931</v>
      </c>
      <c r="AQ155"/>
      <c r="AR155" t="b">
        <f t="shared" si="4"/>
        <v>1</v>
      </c>
      <c r="AS155" t="b">
        <f t="shared" si="5"/>
        <v>1</v>
      </c>
    </row>
    <row r="156" spans="2:45" ht="14.25" customHeight="1" x14ac:dyDescent="0.3">
      <c r="B156" s="7" t="s">
        <v>1382</v>
      </c>
      <c r="C156" t="s">
        <v>3100</v>
      </c>
      <c r="D156" s="8" t="s">
        <v>1383</v>
      </c>
      <c r="E156" s="33" t="s">
        <v>1384</v>
      </c>
      <c r="M156" s="16">
        <v>0.2</v>
      </c>
      <c r="N156" t="s">
        <v>648</v>
      </c>
      <c r="O156" t="s">
        <v>649</v>
      </c>
      <c r="P156" s="17">
        <v>4125</v>
      </c>
      <c r="Y156"/>
      <c r="AC156" t="s">
        <v>929</v>
      </c>
      <c r="AD156" t="s">
        <v>3376</v>
      </c>
      <c r="AF156" s="16">
        <v>0.32679523809523808</v>
      </c>
      <c r="AG156" s="43">
        <v>121</v>
      </c>
      <c r="AH156" t="s">
        <v>102</v>
      </c>
      <c r="AI156" s="8" t="s">
        <v>130</v>
      </c>
      <c r="AJ156" t="s">
        <v>132</v>
      </c>
      <c r="AK156" s="17">
        <v>1524.6</v>
      </c>
      <c r="AL156" s="19">
        <v>43120</v>
      </c>
      <c r="AM156" s="19">
        <v>43120</v>
      </c>
      <c r="AN156" t="s">
        <v>931</v>
      </c>
      <c r="AQ156" s="17">
        <f>SUMIF(B:B,B156,P:P)-SUMIF(B:B,B156,AK:AK)</f>
        <v>494.40000000000009</v>
      </c>
      <c r="AR156" t="b">
        <f t="shared" si="4"/>
        <v>0</v>
      </c>
      <c r="AS156" t="b">
        <f t="shared" si="5"/>
        <v>0</v>
      </c>
    </row>
    <row r="157" spans="2:45" ht="14.25" customHeight="1" x14ac:dyDescent="0.3">
      <c r="B157" s="7" t="s">
        <v>1382</v>
      </c>
      <c r="C157" t="s">
        <v>3100</v>
      </c>
      <c r="D157" s="8" t="s">
        <v>1383</v>
      </c>
      <c r="E157" s="33" t="s">
        <v>936</v>
      </c>
      <c r="U157"/>
      <c r="Y157"/>
      <c r="Z157"/>
      <c r="AG157" s="43">
        <v>126</v>
      </c>
      <c r="AH157" t="s">
        <v>102</v>
      </c>
      <c r="AI157" s="8" t="s">
        <v>135</v>
      </c>
      <c r="AJ157" t="s">
        <v>138</v>
      </c>
      <c r="AK157" s="17">
        <v>2106</v>
      </c>
      <c r="AL157" s="19">
        <v>43120</v>
      </c>
      <c r="AM157" s="19">
        <v>43120</v>
      </c>
      <c r="AN157" t="s">
        <v>948</v>
      </c>
      <c r="AQ157"/>
      <c r="AR157" t="b">
        <f t="shared" si="4"/>
        <v>1</v>
      </c>
      <c r="AS157" t="b">
        <f t="shared" si="5"/>
        <v>1</v>
      </c>
    </row>
    <row r="158" spans="2:45" ht="14.25" customHeight="1" x14ac:dyDescent="0.3">
      <c r="B158" s="7" t="s">
        <v>1385</v>
      </c>
      <c r="C158" t="s">
        <v>3100</v>
      </c>
      <c r="D158" s="8" t="s">
        <v>1386</v>
      </c>
      <c r="E158" s="33" t="s">
        <v>1387</v>
      </c>
      <c r="M158" s="16">
        <v>0.17</v>
      </c>
      <c r="N158" t="s">
        <v>648</v>
      </c>
      <c r="O158" t="s">
        <v>649</v>
      </c>
      <c r="P158" s="17">
        <v>4510</v>
      </c>
      <c r="U158"/>
      <c r="Y158"/>
      <c r="Z158"/>
      <c r="AC158" t="s">
        <v>929</v>
      </c>
      <c r="AD158" t="s">
        <v>3376</v>
      </c>
      <c r="AF158" s="16">
        <v>0.2519865608465609</v>
      </c>
      <c r="AG158" s="43">
        <v>125</v>
      </c>
      <c r="AH158" t="s">
        <v>102</v>
      </c>
      <c r="AI158" s="8" t="s">
        <v>135</v>
      </c>
      <c r="AJ158" t="s">
        <v>865</v>
      </c>
      <c r="AK158" s="17">
        <v>864</v>
      </c>
      <c r="AL158" s="19">
        <v>43113</v>
      </c>
      <c r="AM158" s="19">
        <v>43113</v>
      </c>
      <c r="AN158" t="s">
        <v>948</v>
      </c>
      <c r="AQ158" s="17">
        <f>SUMIF(B:B,B158,P:P)-SUMIF(B:B,B158,AK:AK)</f>
        <v>586</v>
      </c>
      <c r="AR158" t="b">
        <f t="shared" si="4"/>
        <v>0</v>
      </c>
      <c r="AS158" t="b">
        <f t="shared" si="5"/>
        <v>0</v>
      </c>
    </row>
    <row r="159" spans="2:45" ht="14.25" customHeight="1" x14ac:dyDescent="0.3">
      <c r="B159" s="7" t="s">
        <v>1385</v>
      </c>
      <c r="C159" t="s">
        <v>3100</v>
      </c>
      <c r="D159" s="8" t="s">
        <v>1386</v>
      </c>
      <c r="E159" s="33" t="s">
        <v>936</v>
      </c>
      <c r="U159"/>
      <c r="Y159"/>
      <c r="Z159"/>
      <c r="AG159" s="43">
        <v>120</v>
      </c>
      <c r="AH159" t="s">
        <v>102</v>
      </c>
      <c r="AI159" s="8" t="s">
        <v>130</v>
      </c>
      <c r="AJ159" t="s">
        <v>131</v>
      </c>
      <c r="AK159" s="17">
        <v>1520</v>
      </c>
      <c r="AL159" s="19">
        <v>43113</v>
      </c>
      <c r="AM159" s="19">
        <v>43113</v>
      </c>
      <c r="AN159" t="s">
        <v>1036</v>
      </c>
      <c r="AQ159"/>
      <c r="AR159" t="b">
        <f t="shared" si="4"/>
        <v>1</v>
      </c>
      <c r="AS159" t="b">
        <f t="shared" si="5"/>
        <v>1</v>
      </c>
    </row>
    <row r="160" spans="2:45" ht="14.25" customHeight="1" x14ac:dyDescent="0.3">
      <c r="B160" s="7" t="s">
        <v>1385</v>
      </c>
      <c r="C160" t="s">
        <v>3100</v>
      </c>
      <c r="D160" s="8" t="s">
        <v>1386</v>
      </c>
      <c r="E160" s="33" t="s">
        <v>936</v>
      </c>
      <c r="U160"/>
      <c r="Y160"/>
      <c r="Z160"/>
      <c r="AG160" s="43">
        <v>121</v>
      </c>
      <c r="AH160" t="s">
        <v>102</v>
      </c>
      <c r="AI160" s="8" t="s">
        <v>130</v>
      </c>
      <c r="AJ160" t="s">
        <v>132</v>
      </c>
      <c r="AK160" s="17">
        <v>1540.0000000000002</v>
      </c>
      <c r="AL160" s="19">
        <v>43113</v>
      </c>
      <c r="AM160" s="19">
        <v>43113</v>
      </c>
      <c r="AN160" t="s">
        <v>931</v>
      </c>
      <c r="AQ160"/>
      <c r="AR160" t="b">
        <f t="shared" si="4"/>
        <v>1</v>
      </c>
      <c r="AS160" t="b">
        <f t="shared" si="5"/>
        <v>1</v>
      </c>
    </row>
    <row r="161" spans="2:45" ht="14.25" customHeight="1" x14ac:dyDescent="0.3">
      <c r="B161" s="7" t="s">
        <v>1388</v>
      </c>
      <c r="C161" t="s">
        <v>3100</v>
      </c>
      <c r="D161" s="8" t="s">
        <v>1389</v>
      </c>
      <c r="E161" s="33" t="s">
        <v>2322</v>
      </c>
      <c r="M161" s="16">
        <v>0.17</v>
      </c>
      <c r="N161" t="s">
        <v>648</v>
      </c>
      <c r="O161" t="s">
        <v>649</v>
      </c>
      <c r="P161" s="17">
        <v>15400</v>
      </c>
      <c r="U161"/>
      <c r="Y161"/>
      <c r="Z161"/>
      <c r="AC161" t="s">
        <v>929</v>
      </c>
      <c r="AD161" t="s">
        <v>3376</v>
      </c>
      <c r="AF161" s="16">
        <v>0.30858425987878785</v>
      </c>
      <c r="AG161" s="43">
        <v>115</v>
      </c>
      <c r="AH161" t="s">
        <v>102</v>
      </c>
      <c r="AI161" s="8" t="s">
        <v>122</v>
      </c>
      <c r="AJ161" t="s">
        <v>126</v>
      </c>
      <c r="AK161" s="17">
        <v>1900.8</v>
      </c>
      <c r="AL161" s="19">
        <v>43120</v>
      </c>
      <c r="AM161" s="19">
        <v>43120</v>
      </c>
      <c r="AN161" t="s">
        <v>1337</v>
      </c>
      <c r="AQ161" s="17">
        <f>SUMIF(B:B,B161,P:P)-SUMIF(B:B,B161,AK:AK)</f>
        <v>6981.2999999999993</v>
      </c>
      <c r="AR161" t="b">
        <f t="shared" si="4"/>
        <v>0</v>
      </c>
      <c r="AS161" t="b">
        <f t="shared" si="5"/>
        <v>0</v>
      </c>
    </row>
    <row r="162" spans="2:45" ht="14.25" customHeight="1" x14ac:dyDescent="0.3">
      <c r="B162" s="7" t="s">
        <v>1388</v>
      </c>
      <c r="C162" t="s">
        <v>3100</v>
      </c>
      <c r="D162" s="8" t="s">
        <v>1389</v>
      </c>
      <c r="E162" s="33" t="s">
        <v>936</v>
      </c>
      <c r="AG162" s="43">
        <v>126</v>
      </c>
      <c r="AH162" t="s">
        <v>102</v>
      </c>
      <c r="AI162" s="8" t="s">
        <v>135</v>
      </c>
      <c r="AJ162" t="s">
        <v>138</v>
      </c>
      <c r="AK162" s="17">
        <v>1890.0000000000002</v>
      </c>
      <c r="AL162" s="19">
        <v>43120</v>
      </c>
      <c r="AM162" s="19">
        <v>43120</v>
      </c>
      <c r="AN162" t="s">
        <v>948</v>
      </c>
      <c r="AQ162"/>
      <c r="AR162" t="b">
        <f t="shared" si="4"/>
        <v>1</v>
      </c>
      <c r="AS162" t="b">
        <f t="shared" si="5"/>
        <v>1</v>
      </c>
    </row>
    <row r="163" spans="2:45" ht="14.25" customHeight="1" x14ac:dyDescent="0.3">
      <c r="B163" s="7" t="s">
        <v>1388</v>
      </c>
      <c r="C163" t="s">
        <v>3100</v>
      </c>
      <c r="D163" s="8" t="s">
        <v>1389</v>
      </c>
      <c r="E163" s="33" t="s">
        <v>936</v>
      </c>
      <c r="U163"/>
      <c r="Y163"/>
      <c r="Z163"/>
      <c r="AG163" s="43">
        <v>121</v>
      </c>
      <c r="AH163" t="s">
        <v>102</v>
      </c>
      <c r="AI163" s="8" t="s">
        <v>130</v>
      </c>
      <c r="AJ163" t="s">
        <v>132</v>
      </c>
      <c r="AK163" s="17">
        <v>1282.6000000000001</v>
      </c>
      <c r="AL163" s="19">
        <v>43120</v>
      </c>
      <c r="AM163" s="19">
        <v>43120</v>
      </c>
      <c r="AN163" t="s">
        <v>931</v>
      </c>
      <c r="AQ163"/>
      <c r="AR163" t="b">
        <f t="shared" si="4"/>
        <v>1</v>
      </c>
      <c r="AS163" t="b">
        <f t="shared" si="5"/>
        <v>1</v>
      </c>
    </row>
    <row r="164" spans="2:45" ht="14.25" customHeight="1" x14ac:dyDescent="0.3">
      <c r="B164" s="7" t="s">
        <v>1388</v>
      </c>
      <c r="C164" t="s">
        <v>3100</v>
      </c>
      <c r="D164" s="8" t="s">
        <v>1389</v>
      </c>
      <c r="E164" s="33" t="s">
        <v>936</v>
      </c>
      <c r="AG164" s="43">
        <v>126</v>
      </c>
      <c r="AH164" t="s">
        <v>102</v>
      </c>
      <c r="AI164" s="8" t="s">
        <v>135</v>
      </c>
      <c r="AJ164" t="s">
        <v>138</v>
      </c>
      <c r="AK164" s="17">
        <v>1890.0000000000002</v>
      </c>
      <c r="AL164" s="19">
        <v>43127</v>
      </c>
      <c r="AM164" s="19">
        <v>43127</v>
      </c>
      <c r="AN164" t="s">
        <v>948</v>
      </c>
      <c r="AQ164"/>
      <c r="AR164" t="b">
        <f t="shared" si="4"/>
        <v>1</v>
      </c>
      <c r="AS164" t="b">
        <f t="shared" si="5"/>
        <v>1</v>
      </c>
    </row>
    <row r="165" spans="2:45" ht="14.25" customHeight="1" x14ac:dyDescent="0.3">
      <c r="B165" s="7" t="s">
        <v>1388</v>
      </c>
      <c r="C165" t="s">
        <v>3100</v>
      </c>
      <c r="D165" s="8" t="s">
        <v>1389</v>
      </c>
      <c r="E165" s="33" t="s">
        <v>936</v>
      </c>
      <c r="U165"/>
      <c r="Y165"/>
      <c r="Z165"/>
      <c r="AG165" s="43">
        <v>121</v>
      </c>
      <c r="AH165" t="s">
        <v>102</v>
      </c>
      <c r="AI165" s="8" t="s">
        <v>130</v>
      </c>
      <c r="AJ165" t="s">
        <v>132</v>
      </c>
      <c r="AK165" s="17">
        <v>1455.3000000000002</v>
      </c>
      <c r="AL165" s="19">
        <v>43127</v>
      </c>
      <c r="AM165" s="19">
        <v>43127</v>
      </c>
      <c r="AN165" t="s">
        <v>931</v>
      </c>
      <c r="AQ165"/>
      <c r="AR165" t="b">
        <f t="shared" si="4"/>
        <v>1</v>
      </c>
      <c r="AS165" t="b">
        <f t="shared" si="5"/>
        <v>1</v>
      </c>
    </row>
    <row r="166" spans="2:45" ht="14.25" customHeight="1" x14ac:dyDescent="0.3">
      <c r="B166" s="7" t="s">
        <v>974</v>
      </c>
      <c r="C166" t="s">
        <v>3326</v>
      </c>
      <c r="D166" t="s">
        <v>975</v>
      </c>
      <c r="E166" s="33" t="s">
        <v>976</v>
      </c>
      <c r="M166" s="16">
        <v>0.18</v>
      </c>
      <c r="N166" t="s">
        <v>648</v>
      </c>
      <c r="O166" t="s">
        <v>649</v>
      </c>
      <c r="P166" s="17">
        <v>28479.999999999996</v>
      </c>
      <c r="U166"/>
      <c r="Y166"/>
      <c r="Z166"/>
      <c r="AC166" t="s">
        <v>929</v>
      </c>
      <c r="AD166" t="s">
        <v>3378</v>
      </c>
      <c r="AF166" s="16">
        <v>0.36001894515555566</v>
      </c>
      <c r="AG166" s="43">
        <v>73</v>
      </c>
      <c r="AH166" t="s">
        <v>83</v>
      </c>
      <c r="AI166" s="8" t="s">
        <v>84</v>
      </c>
      <c r="AJ166" t="s">
        <v>864</v>
      </c>
      <c r="AK166" s="17">
        <v>880.00000000000011</v>
      </c>
      <c r="AL166" s="19">
        <v>43179</v>
      </c>
      <c r="AM166" s="19">
        <v>43180</v>
      </c>
      <c r="AN166" t="s">
        <v>3360</v>
      </c>
      <c r="AQ166" s="17">
        <f>SUMIF(B:B,B166,P:P)-SUMIF(B:B,B166,AK:AK)</f>
        <v>0</v>
      </c>
      <c r="AR166" t="b">
        <f t="shared" si="4"/>
        <v>0</v>
      </c>
      <c r="AS166" t="b">
        <f t="shared" si="5"/>
        <v>0</v>
      </c>
    </row>
    <row r="167" spans="2:45" ht="14.25" customHeight="1" x14ac:dyDescent="0.3">
      <c r="B167" s="7" t="s">
        <v>974</v>
      </c>
      <c r="C167" t="s">
        <v>3326</v>
      </c>
      <c r="D167" t="s">
        <v>975</v>
      </c>
      <c r="E167" s="33" t="s">
        <v>936</v>
      </c>
      <c r="U167"/>
      <c r="Y167"/>
      <c r="Z167"/>
      <c r="AG167" s="43">
        <v>123</v>
      </c>
      <c r="AH167" t="s">
        <v>102</v>
      </c>
      <c r="AI167" s="8" t="s">
        <v>354</v>
      </c>
      <c r="AK167" s="17">
        <v>27599.999999999996</v>
      </c>
      <c r="AL167" s="19">
        <v>43201</v>
      </c>
      <c r="AM167" s="19">
        <v>43201</v>
      </c>
      <c r="AN167" t="s">
        <v>931</v>
      </c>
      <c r="AQ167"/>
      <c r="AR167" t="b">
        <f t="shared" si="4"/>
        <v>1</v>
      </c>
      <c r="AS167" t="b">
        <f t="shared" si="5"/>
        <v>1</v>
      </c>
    </row>
    <row r="168" spans="2:45" ht="14.25" customHeight="1" x14ac:dyDescent="0.3">
      <c r="B168" s="7" t="s">
        <v>1390</v>
      </c>
      <c r="C168" t="s">
        <v>3100</v>
      </c>
      <c r="D168" s="8" t="s">
        <v>1391</v>
      </c>
      <c r="E168" s="33" t="s">
        <v>1392</v>
      </c>
      <c r="M168" s="16">
        <v>0.17</v>
      </c>
      <c r="N168" t="s">
        <v>648</v>
      </c>
      <c r="O168" t="s">
        <v>649</v>
      </c>
      <c r="P168" s="17">
        <v>9130</v>
      </c>
      <c r="U168"/>
      <c r="Y168"/>
      <c r="Z168"/>
      <c r="AC168" t="s">
        <v>929</v>
      </c>
      <c r="AD168" t="s">
        <v>3376</v>
      </c>
      <c r="AF168" s="16">
        <v>0.28162533333333334</v>
      </c>
      <c r="AG168" s="43">
        <v>125</v>
      </c>
      <c r="AH168" t="s">
        <v>102</v>
      </c>
      <c r="AI168" s="8" t="s">
        <v>135</v>
      </c>
      <c r="AJ168" t="s">
        <v>865</v>
      </c>
      <c r="AK168" s="17">
        <v>1080</v>
      </c>
      <c r="AL168" s="19">
        <v>43121</v>
      </c>
      <c r="AM168" s="19">
        <v>43121</v>
      </c>
      <c r="AN168" t="s">
        <v>948</v>
      </c>
      <c r="AQ168" s="17">
        <f>SUMIF(B:B,B168,P:P)-SUMIF(B:B,B168,AK:AK)</f>
        <v>1002.6999999999998</v>
      </c>
      <c r="AR168" t="b">
        <f t="shared" si="4"/>
        <v>0</v>
      </c>
      <c r="AS168" t="b">
        <f t="shared" si="5"/>
        <v>0</v>
      </c>
    </row>
    <row r="169" spans="2:45" ht="14.25" customHeight="1" x14ac:dyDescent="0.3">
      <c r="B169" s="7" t="s">
        <v>1390</v>
      </c>
      <c r="C169" t="s">
        <v>3100</v>
      </c>
      <c r="D169" s="8" t="s">
        <v>1391</v>
      </c>
      <c r="E169" s="33" t="s">
        <v>936</v>
      </c>
      <c r="U169"/>
      <c r="Y169"/>
      <c r="Z169"/>
      <c r="AG169" s="43">
        <v>120</v>
      </c>
      <c r="AH169" t="s">
        <v>102</v>
      </c>
      <c r="AI169" s="8" t="s">
        <v>130</v>
      </c>
      <c r="AJ169" t="s">
        <v>131</v>
      </c>
      <c r="AK169" s="17">
        <v>1750</v>
      </c>
      <c r="AL169" s="19">
        <v>43121</v>
      </c>
      <c r="AM169" s="19">
        <v>43121</v>
      </c>
      <c r="AN169" t="s">
        <v>1036</v>
      </c>
      <c r="AQ169"/>
      <c r="AR169" t="b">
        <f t="shared" si="4"/>
        <v>1</v>
      </c>
      <c r="AS169" t="b">
        <f t="shared" si="5"/>
        <v>1</v>
      </c>
    </row>
    <row r="170" spans="2:45" ht="14.25" customHeight="1" x14ac:dyDescent="0.3">
      <c r="B170" s="7" t="s">
        <v>1390</v>
      </c>
      <c r="C170" t="s">
        <v>3100</v>
      </c>
      <c r="D170" s="8" t="s">
        <v>1391</v>
      </c>
      <c r="E170" s="33" t="s">
        <v>936</v>
      </c>
      <c r="U170"/>
      <c r="Y170"/>
      <c r="Z170"/>
      <c r="AG170" s="43">
        <v>121</v>
      </c>
      <c r="AH170" t="s">
        <v>102</v>
      </c>
      <c r="AI170" s="8" t="s">
        <v>130</v>
      </c>
      <c r="AJ170" t="s">
        <v>132</v>
      </c>
      <c r="AK170" s="17">
        <v>1245.2</v>
      </c>
      <c r="AL170" s="19">
        <v>43121</v>
      </c>
      <c r="AM170" s="19">
        <v>43121</v>
      </c>
      <c r="AN170" t="s">
        <v>931</v>
      </c>
      <c r="AQ170"/>
      <c r="AR170" t="b">
        <f t="shared" si="4"/>
        <v>1</v>
      </c>
      <c r="AS170" t="b">
        <f t="shared" si="5"/>
        <v>1</v>
      </c>
    </row>
    <row r="171" spans="2:45" ht="14.25" customHeight="1" x14ac:dyDescent="0.3">
      <c r="B171" s="7" t="s">
        <v>1390</v>
      </c>
      <c r="C171" t="s">
        <v>3100</v>
      </c>
      <c r="D171" s="8" t="s">
        <v>1391</v>
      </c>
      <c r="E171" s="33" t="s">
        <v>936</v>
      </c>
      <c r="U171"/>
      <c r="Y171"/>
      <c r="Z171"/>
      <c r="AG171" s="43">
        <v>125</v>
      </c>
      <c r="AH171" t="s">
        <v>102</v>
      </c>
      <c r="AI171" s="8" t="s">
        <v>135</v>
      </c>
      <c r="AJ171" t="s">
        <v>865</v>
      </c>
      <c r="AK171" s="17">
        <v>1080</v>
      </c>
      <c r="AL171" s="19">
        <v>43127</v>
      </c>
      <c r="AM171" s="19">
        <v>43127</v>
      </c>
      <c r="AN171" t="s">
        <v>948</v>
      </c>
      <c r="AQ171"/>
      <c r="AR171" t="b">
        <f t="shared" si="4"/>
        <v>1</v>
      </c>
      <c r="AS171" t="b">
        <f t="shared" si="5"/>
        <v>1</v>
      </c>
    </row>
    <row r="172" spans="2:45" ht="14.25" customHeight="1" x14ac:dyDescent="0.3">
      <c r="B172" s="7" t="s">
        <v>1390</v>
      </c>
      <c r="C172" t="s">
        <v>3100</v>
      </c>
      <c r="D172" s="8" t="s">
        <v>1391</v>
      </c>
      <c r="E172" s="33" t="s">
        <v>936</v>
      </c>
      <c r="U172"/>
      <c r="Y172"/>
      <c r="Z172"/>
      <c r="AG172" s="43">
        <v>120</v>
      </c>
      <c r="AH172" t="s">
        <v>102</v>
      </c>
      <c r="AI172" s="8" t="s">
        <v>130</v>
      </c>
      <c r="AJ172" t="s">
        <v>131</v>
      </c>
      <c r="AK172" s="17">
        <v>1750</v>
      </c>
      <c r="AL172" s="19">
        <v>43127</v>
      </c>
      <c r="AM172" s="19">
        <v>43127</v>
      </c>
      <c r="AN172" t="s">
        <v>1036</v>
      </c>
      <c r="AQ172"/>
      <c r="AR172" t="b">
        <f t="shared" si="4"/>
        <v>1</v>
      </c>
      <c r="AS172" t="b">
        <f t="shared" si="5"/>
        <v>1</v>
      </c>
    </row>
    <row r="173" spans="2:45" ht="14.25" customHeight="1" x14ac:dyDescent="0.3">
      <c r="B173" s="7" t="s">
        <v>1390</v>
      </c>
      <c r="C173" t="s">
        <v>3100</v>
      </c>
      <c r="D173" s="8" t="s">
        <v>1391</v>
      </c>
      <c r="E173" s="33" t="s">
        <v>936</v>
      </c>
      <c r="U173"/>
      <c r="Y173"/>
      <c r="Z173"/>
      <c r="AG173" s="43">
        <v>121</v>
      </c>
      <c r="AH173" t="s">
        <v>102</v>
      </c>
      <c r="AI173" s="8" t="s">
        <v>130</v>
      </c>
      <c r="AJ173" t="s">
        <v>132</v>
      </c>
      <c r="AK173" s="17">
        <v>1222.1000000000001</v>
      </c>
      <c r="AL173" s="19">
        <v>43127</v>
      </c>
      <c r="AM173" s="19">
        <v>43127</v>
      </c>
      <c r="AN173" t="s">
        <v>931</v>
      </c>
      <c r="AQ173"/>
      <c r="AR173" t="b">
        <f t="shared" si="4"/>
        <v>1</v>
      </c>
      <c r="AS173" t="b">
        <f t="shared" si="5"/>
        <v>1</v>
      </c>
    </row>
    <row r="174" spans="2:45" ht="14.25" customHeight="1" x14ac:dyDescent="0.3">
      <c r="B174" s="7" t="s">
        <v>1393</v>
      </c>
      <c r="C174" t="s">
        <v>3100</v>
      </c>
      <c r="D174" s="8" t="s">
        <v>1394</v>
      </c>
      <c r="E174" s="33" t="s">
        <v>1395</v>
      </c>
      <c r="M174" s="16">
        <v>0.2</v>
      </c>
      <c r="N174" t="s">
        <v>648</v>
      </c>
      <c r="O174" t="s">
        <v>649</v>
      </c>
      <c r="P174" s="17">
        <v>25993</v>
      </c>
      <c r="U174"/>
      <c r="Y174"/>
      <c r="Z174"/>
      <c r="AC174" t="s">
        <v>929</v>
      </c>
      <c r="AD174" t="s">
        <v>3376</v>
      </c>
      <c r="AF174" s="16">
        <v>0.31957728799999996</v>
      </c>
      <c r="AG174" s="43">
        <v>126</v>
      </c>
      <c r="AH174" t="s">
        <v>102</v>
      </c>
      <c r="AI174" s="8" t="s">
        <v>135</v>
      </c>
      <c r="AJ174" t="s">
        <v>138</v>
      </c>
      <c r="AK174" s="17">
        <v>1193.4000000000001</v>
      </c>
      <c r="AL174" s="19">
        <v>43128</v>
      </c>
      <c r="AM174" s="19">
        <v>43128</v>
      </c>
      <c r="AN174" t="s">
        <v>948</v>
      </c>
      <c r="AQ174" s="17">
        <f>SUMIF(B:B,B174,P:P)-SUMIF(B:B,B174,AK:AK)</f>
        <v>11203.65</v>
      </c>
      <c r="AR174" t="b">
        <f t="shared" si="4"/>
        <v>0</v>
      </c>
      <c r="AS174" t="b">
        <f t="shared" si="5"/>
        <v>0</v>
      </c>
    </row>
    <row r="175" spans="2:45" ht="14.25" customHeight="1" x14ac:dyDescent="0.3">
      <c r="B175" s="7" t="s">
        <v>1393</v>
      </c>
      <c r="C175" t="s">
        <v>3100</v>
      </c>
      <c r="D175" s="8" t="s">
        <v>1394</v>
      </c>
      <c r="E175" s="33" t="s">
        <v>936</v>
      </c>
      <c r="AG175" s="43">
        <v>121</v>
      </c>
      <c r="AH175" t="s">
        <v>102</v>
      </c>
      <c r="AI175" s="8" t="s">
        <v>130</v>
      </c>
      <c r="AJ175" t="s">
        <v>132</v>
      </c>
      <c r="AK175" s="17">
        <v>829.95</v>
      </c>
      <c r="AL175" s="19">
        <v>43128</v>
      </c>
      <c r="AM175" s="19">
        <v>43128</v>
      </c>
      <c r="AN175" t="s">
        <v>931</v>
      </c>
      <c r="AQ175"/>
      <c r="AR175" t="b">
        <f t="shared" si="4"/>
        <v>1</v>
      </c>
      <c r="AS175" t="b">
        <f t="shared" si="5"/>
        <v>1</v>
      </c>
    </row>
    <row r="176" spans="2:45" ht="14.25" customHeight="1" x14ac:dyDescent="0.3">
      <c r="B176" s="7" t="s">
        <v>1393</v>
      </c>
      <c r="C176" t="s">
        <v>3100</v>
      </c>
      <c r="D176" s="8" t="s">
        <v>1394</v>
      </c>
      <c r="E176" s="33" t="s">
        <v>936</v>
      </c>
      <c r="U176"/>
      <c r="Y176"/>
      <c r="Z176"/>
      <c r="AG176" s="43">
        <v>126</v>
      </c>
      <c r="AH176" t="s">
        <v>102</v>
      </c>
      <c r="AI176" s="8" t="s">
        <v>135</v>
      </c>
      <c r="AJ176" t="s">
        <v>138</v>
      </c>
      <c r="AK176" s="17">
        <v>2019.6</v>
      </c>
      <c r="AL176" s="19">
        <v>43134</v>
      </c>
      <c r="AM176" s="19">
        <v>43134</v>
      </c>
      <c r="AN176" t="s">
        <v>948</v>
      </c>
      <c r="AQ176"/>
      <c r="AR176" t="b">
        <f t="shared" si="4"/>
        <v>1</v>
      </c>
      <c r="AS176" t="b">
        <f t="shared" si="5"/>
        <v>1</v>
      </c>
    </row>
    <row r="177" spans="2:45" ht="14.25" customHeight="1" x14ac:dyDescent="0.3">
      <c r="B177" s="7" t="s">
        <v>1393</v>
      </c>
      <c r="C177" t="s">
        <v>3100</v>
      </c>
      <c r="D177" s="8" t="s">
        <v>1394</v>
      </c>
      <c r="E177" s="33" t="s">
        <v>936</v>
      </c>
      <c r="AG177" s="43">
        <v>121</v>
      </c>
      <c r="AH177" t="s">
        <v>102</v>
      </c>
      <c r="AI177" s="8" t="s">
        <v>130</v>
      </c>
      <c r="AJ177" t="s">
        <v>132</v>
      </c>
      <c r="AK177" s="17">
        <v>1456.4</v>
      </c>
      <c r="AL177" s="19">
        <v>43134</v>
      </c>
      <c r="AM177" s="19">
        <v>43134</v>
      </c>
      <c r="AN177" t="s">
        <v>931</v>
      </c>
      <c r="AQ177"/>
      <c r="AR177" t="b">
        <f t="shared" si="4"/>
        <v>1</v>
      </c>
      <c r="AS177" t="b">
        <f t="shared" si="5"/>
        <v>1</v>
      </c>
    </row>
    <row r="178" spans="2:45" ht="14.25" customHeight="1" x14ac:dyDescent="0.3">
      <c r="B178" s="7" t="s">
        <v>1393</v>
      </c>
      <c r="C178" t="s">
        <v>3100</v>
      </c>
      <c r="D178" s="8" t="s">
        <v>1394</v>
      </c>
      <c r="E178" s="33" t="s">
        <v>936</v>
      </c>
      <c r="U178"/>
      <c r="Y178"/>
      <c r="Z178"/>
      <c r="AG178" s="43">
        <v>95</v>
      </c>
      <c r="AH178" t="s">
        <v>102</v>
      </c>
      <c r="AI178" s="8" t="s">
        <v>103</v>
      </c>
      <c r="AJ178" t="s">
        <v>1396</v>
      </c>
      <c r="AK178" s="17">
        <v>9290</v>
      </c>
      <c r="AL178" s="19">
        <v>43134</v>
      </c>
      <c r="AM178" s="19">
        <v>43134</v>
      </c>
      <c r="AN178" t="s">
        <v>931</v>
      </c>
      <c r="AQ178"/>
      <c r="AR178" t="b">
        <f t="shared" si="4"/>
        <v>1</v>
      </c>
      <c r="AS178" t="b">
        <f t="shared" si="5"/>
        <v>1</v>
      </c>
    </row>
    <row r="179" spans="2:45" ht="14.25" customHeight="1" x14ac:dyDescent="0.3">
      <c r="B179" s="7" t="s">
        <v>1397</v>
      </c>
      <c r="C179" t="s">
        <v>3100</v>
      </c>
      <c r="D179" s="8" t="s">
        <v>1398</v>
      </c>
      <c r="E179" s="33" t="s">
        <v>1399</v>
      </c>
      <c r="M179" s="16">
        <v>0.12</v>
      </c>
      <c r="N179" t="s">
        <v>648</v>
      </c>
      <c r="O179" t="s">
        <v>649</v>
      </c>
      <c r="P179" s="17">
        <v>43476.572499999995</v>
      </c>
      <c r="U179"/>
      <c r="Y179"/>
      <c r="Z179"/>
      <c r="AC179" t="s">
        <v>929</v>
      </c>
      <c r="AD179" t="s">
        <v>3376</v>
      </c>
      <c r="AF179" s="16">
        <v>0.17769040942222222</v>
      </c>
      <c r="AG179" s="43">
        <v>106</v>
      </c>
      <c r="AH179" t="s">
        <v>102</v>
      </c>
      <c r="AI179" s="8" t="s">
        <v>103</v>
      </c>
      <c r="AJ179" t="s">
        <v>116</v>
      </c>
      <c r="AK179" s="17">
        <v>20030</v>
      </c>
      <c r="AL179" s="19">
        <v>43115</v>
      </c>
      <c r="AM179" s="19">
        <v>43124</v>
      </c>
      <c r="AN179" t="s">
        <v>1337</v>
      </c>
      <c r="AQ179" s="17">
        <f>SUMIF(B:B,B179,P:P)-SUMIF(B:B,B179,AK:AK)</f>
        <v>5697.9225000000006</v>
      </c>
      <c r="AR179" t="b">
        <f t="shared" si="4"/>
        <v>0</v>
      </c>
      <c r="AS179" t="b">
        <f t="shared" si="5"/>
        <v>0</v>
      </c>
    </row>
    <row r="180" spans="2:45" ht="14.25" customHeight="1" x14ac:dyDescent="0.3">
      <c r="B180" s="7" t="s">
        <v>1397</v>
      </c>
      <c r="C180" t="s">
        <v>3100</v>
      </c>
      <c r="D180" s="8" t="s">
        <v>1398</v>
      </c>
      <c r="E180" s="33" t="s">
        <v>936</v>
      </c>
      <c r="U180"/>
      <c r="Y180"/>
      <c r="Z180"/>
      <c r="AG180" s="43">
        <v>106</v>
      </c>
      <c r="AH180" t="s">
        <v>102</v>
      </c>
      <c r="AI180" s="8" t="s">
        <v>103</v>
      </c>
      <c r="AJ180" t="s">
        <v>116</v>
      </c>
      <c r="AK180" s="17">
        <v>1650</v>
      </c>
      <c r="AL180" s="19">
        <v>43115</v>
      </c>
      <c r="AM180" s="19">
        <v>43124</v>
      </c>
      <c r="AN180" t="s">
        <v>1337</v>
      </c>
      <c r="AQ180"/>
      <c r="AR180" t="b">
        <f t="shared" si="4"/>
        <v>1</v>
      </c>
      <c r="AS180" t="b">
        <f t="shared" si="5"/>
        <v>1</v>
      </c>
    </row>
    <row r="181" spans="2:45" ht="14.25" customHeight="1" x14ac:dyDescent="0.3">
      <c r="B181" s="7" t="s">
        <v>1397</v>
      </c>
      <c r="C181" t="s">
        <v>3100</v>
      </c>
      <c r="D181" s="8" t="s">
        <v>1398</v>
      </c>
      <c r="E181" s="33" t="s">
        <v>936</v>
      </c>
      <c r="U181"/>
      <c r="Y181"/>
      <c r="Z181"/>
      <c r="AG181" s="43">
        <v>106</v>
      </c>
      <c r="AH181" t="s">
        <v>102</v>
      </c>
      <c r="AI181" s="8" t="s">
        <v>103</v>
      </c>
      <c r="AJ181" t="s">
        <v>116</v>
      </c>
      <c r="AK181" s="17">
        <v>6600</v>
      </c>
      <c r="AL181" s="19">
        <v>43115</v>
      </c>
      <c r="AM181" s="19">
        <v>43124</v>
      </c>
      <c r="AN181" t="s">
        <v>931</v>
      </c>
      <c r="AQ181"/>
      <c r="AR181" t="b">
        <f t="shared" si="4"/>
        <v>1</v>
      </c>
      <c r="AS181" t="b">
        <f t="shared" si="5"/>
        <v>1</v>
      </c>
    </row>
    <row r="182" spans="2:45" ht="14.25" customHeight="1" x14ac:dyDescent="0.3">
      <c r="B182" s="7" t="s">
        <v>1397</v>
      </c>
      <c r="C182" t="s">
        <v>3100</v>
      </c>
      <c r="D182" s="8" t="s">
        <v>1398</v>
      </c>
      <c r="E182" s="33" t="s">
        <v>936</v>
      </c>
      <c r="U182"/>
      <c r="Y182"/>
      <c r="Z182"/>
      <c r="AG182" s="43">
        <v>106</v>
      </c>
      <c r="AH182" t="s">
        <v>102</v>
      </c>
      <c r="AI182" s="8" t="s">
        <v>103</v>
      </c>
      <c r="AJ182" t="s">
        <v>116</v>
      </c>
      <c r="AK182" s="17">
        <v>4620</v>
      </c>
      <c r="AL182" s="19">
        <v>43115</v>
      </c>
      <c r="AM182" s="19">
        <v>43124</v>
      </c>
      <c r="AN182" t="s">
        <v>1337</v>
      </c>
      <c r="AQ182"/>
      <c r="AR182" t="b">
        <f t="shared" si="4"/>
        <v>1</v>
      </c>
      <c r="AS182" t="b">
        <f t="shared" si="5"/>
        <v>1</v>
      </c>
    </row>
    <row r="183" spans="2:45" ht="14.25" customHeight="1" x14ac:dyDescent="0.3">
      <c r="B183" s="7" t="s">
        <v>1397</v>
      </c>
      <c r="C183" t="s">
        <v>3100</v>
      </c>
      <c r="D183" s="8" t="s">
        <v>1398</v>
      </c>
      <c r="E183" s="33" t="s">
        <v>936</v>
      </c>
      <c r="U183"/>
      <c r="Y183"/>
      <c r="Z183"/>
      <c r="AG183" s="43">
        <v>110</v>
      </c>
      <c r="AH183" t="s">
        <v>102</v>
      </c>
      <c r="AI183" s="8" t="s">
        <v>119</v>
      </c>
      <c r="AJ183" t="s">
        <v>120</v>
      </c>
      <c r="AK183" s="17">
        <v>1150</v>
      </c>
      <c r="AL183" s="19">
        <v>43125</v>
      </c>
      <c r="AM183" s="19">
        <v>43125</v>
      </c>
      <c r="AN183" t="s">
        <v>931</v>
      </c>
      <c r="AQ183"/>
      <c r="AR183" t="b">
        <f t="shared" si="4"/>
        <v>1</v>
      </c>
      <c r="AS183" t="b">
        <f t="shared" si="5"/>
        <v>1</v>
      </c>
    </row>
    <row r="184" spans="2:45" ht="14.25" customHeight="1" x14ac:dyDescent="0.3">
      <c r="B184" s="7" t="s">
        <v>1397</v>
      </c>
      <c r="C184" t="s">
        <v>3100</v>
      </c>
      <c r="D184" s="8" t="s">
        <v>1398</v>
      </c>
      <c r="E184" s="33" t="s">
        <v>936</v>
      </c>
      <c r="U184"/>
      <c r="Y184"/>
      <c r="Z184"/>
      <c r="AG184" s="43">
        <v>113</v>
      </c>
      <c r="AH184" t="s">
        <v>102</v>
      </c>
      <c r="AI184" s="8" t="s">
        <v>122</v>
      </c>
      <c r="AJ184" t="s">
        <v>123</v>
      </c>
      <c r="AK184" s="17">
        <v>540</v>
      </c>
      <c r="AL184" s="19">
        <v>43125</v>
      </c>
      <c r="AM184" s="19">
        <v>43125</v>
      </c>
      <c r="AN184" t="s">
        <v>948</v>
      </c>
      <c r="AQ184"/>
      <c r="AR184" t="b">
        <f t="shared" si="4"/>
        <v>1</v>
      </c>
      <c r="AS184" t="b">
        <f t="shared" si="5"/>
        <v>1</v>
      </c>
    </row>
    <row r="185" spans="2:45" ht="14.25" customHeight="1" x14ac:dyDescent="0.3">
      <c r="B185" s="7" t="s">
        <v>1397</v>
      </c>
      <c r="C185" t="s">
        <v>3100</v>
      </c>
      <c r="D185" s="8" t="s">
        <v>1398</v>
      </c>
      <c r="E185" s="33" t="s">
        <v>936</v>
      </c>
      <c r="U185"/>
      <c r="Y185"/>
      <c r="Z185"/>
      <c r="AG185" s="43">
        <v>59</v>
      </c>
      <c r="AH185" t="s">
        <v>57</v>
      </c>
      <c r="AI185" s="8" t="s">
        <v>64</v>
      </c>
      <c r="AJ185" t="s">
        <v>323</v>
      </c>
      <c r="AK185" s="17">
        <v>239.66249999999999</v>
      </c>
      <c r="AL185" s="19">
        <v>43125</v>
      </c>
      <c r="AM185" s="19">
        <v>43125</v>
      </c>
      <c r="AN185" t="s">
        <v>941</v>
      </c>
      <c r="AQ185"/>
      <c r="AR185" t="b">
        <f t="shared" si="4"/>
        <v>1</v>
      </c>
      <c r="AS185" t="b">
        <f t="shared" si="5"/>
        <v>1</v>
      </c>
    </row>
    <row r="186" spans="2:45" ht="14.25" customHeight="1" x14ac:dyDescent="0.3">
      <c r="B186" s="7" t="s">
        <v>1397</v>
      </c>
      <c r="C186" t="s">
        <v>3100</v>
      </c>
      <c r="D186" s="8" t="s">
        <v>1398</v>
      </c>
      <c r="E186" s="33" t="s">
        <v>936</v>
      </c>
      <c r="U186"/>
      <c r="Y186"/>
      <c r="Z186"/>
      <c r="AG186" s="43">
        <v>110</v>
      </c>
      <c r="AH186" t="s">
        <v>102</v>
      </c>
      <c r="AI186" s="8" t="s">
        <v>119</v>
      </c>
      <c r="AJ186" t="s">
        <v>120</v>
      </c>
      <c r="AK186" s="17">
        <v>239.66249999999999</v>
      </c>
      <c r="AL186" s="19">
        <v>43125</v>
      </c>
      <c r="AM186" s="19">
        <v>43125</v>
      </c>
      <c r="AN186" t="s">
        <v>931</v>
      </c>
      <c r="AQ186"/>
      <c r="AR186" t="b">
        <f t="shared" si="4"/>
        <v>1</v>
      </c>
      <c r="AS186" t="b">
        <f t="shared" si="5"/>
        <v>1</v>
      </c>
    </row>
    <row r="187" spans="2:45" ht="14.25" customHeight="1" x14ac:dyDescent="0.3">
      <c r="B187" s="7" t="s">
        <v>1397</v>
      </c>
      <c r="C187" t="s">
        <v>3100</v>
      </c>
      <c r="D187" s="8" t="s">
        <v>1398</v>
      </c>
      <c r="E187" s="33" t="s">
        <v>936</v>
      </c>
      <c r="U187"/>
      <c r="Y187"/>
      <c r="Z187"/>
      <c r="AG187" s="43">
        <v>113</v>
      </c>
      <c r="AH187" t="s">
        <v>102</v>
      </c>
      <c r="AI187" s="8" t="s">
        <v>122</v>
      </c>
      <c r="AJ187" t="s">
        <v>123</v>
      </c>
      <c r="AK187" s="17">
        <v>540</v>
      </c>
      <c r="AL187" s="19">
        <v>43125</v>
      </c>
      <c r="AM187" s="19">
        <v>43125</v>
      </c>
      <c r="AN187" t="s">
        <v>948</v>
      </c>
      <c r="AQ187"/>
      <c r="AR187" t="b">
        <f t="shared" si="4"/>
        <v>1</v>
      </c>
      <c r="AS187" t="b">
        <f t="shared" si="5"/>
        <v>1</v>
      </c>
    </row>
    <row r="188" spans="2:45" ht="14.25" customHeight="1" x14ac:dyDescent="0.3">
      <c r="B188" s="7" t="s">
        <v>1397</v>
      </c>
      <c r="C188" t="s">
        <v>3100</v>
      </c>
      <c r="D188" s="8" t="s">
        <v>1398</v>
      </c>
      <c r="E188" s="33" t="s">
        <v>936</v>
      </c>
      <c r="U188"/>
      <c r="Y188"/>
      <c r="Z188"/>
      <c r="AG188" s="43">
        <v>59</v>
      </c>
      <c r="AH188" t="s">
        <v>57</v>
      </c>
      <c r="AI188" s="8" t="s">
        <v>64</v>
      </c>
      <c r="AJ188" t="s">
        <v>323</v>
      </c>
      <c r="AK188" s="17">
        <v>239.66249999999999</v>
      </c>
      <c r="AL188" s="19">
        <v>43125</v>
      </c>
      <c r="AM188" s="19">
        <v>43125</v>
      </c>
      <c r="AN188" t="s">
        <v>941</v>
      </c>
      <c r="AQ188"/>
      <c r="AR188" t="b">
        <f t="shared" si="4"/>
        <v>1</v>
      </c>
      <c r="AS188" t="b">
        <f t="shared" si="5"/>
        <v>1</v>
      </c>
    </row>
    <row r="189" spans="2:45" ht="14.25" customHeight="1" x14ac:dyDescent="0.3">
      <c r="B189" s="7" t="s">
        <v>1397</v>
      </c>
      <c r="C189" t="s">
        <v>3100</v>
      </c>
      <c r="D189" s="8" t="s">
        <v>1398</v>
      </c>
      <c r="E189" s="33" t="s">
        <v>936</v>
      </c>
      <c r="U189"/>
      <c r="Y189"/>
      <c r="Z189"/>
      <c r="AG189" s="43">
        <v>110</v>
      </c>
      <c r="AH189" t="s">
        <v>102</v>
      </c>
      <c r="AI189" s="8" t="s">
        <v>119</v>
      </c>
      <c r="AJ189" t="s">
        <v>120</v>
      </c>
      <c r="AK189" s="17">
        <v>1150</v>
      </c>
      <c r="AL189" s="19">
        <v>43133</v>
      </c>
      <c r="AM189" s="19">
        <v>43133</v>
      </c>
      <c r="AN189" t="s">
        <v>931</v>
      </c>
      <c r="AQ189"/>
      <c r="AR189" t="b">
        <f t="shared" si="4"/>
        <v>1</v>
      </c>
      <c r="AS189" t="b">
        <f t="shared" si="5"/>
        <v>1</v>
      </c>
    </row>
    <row r="190" spans="2:45" ht="14.25" customHeight="1" x14ac:dyDescent="0.3">
      <c r="B190" s="7" t="s">
        <v>1397</v>
      </c>
      <c r="C190" t="s">
        <v>3100</v>
      </c>
      <c r="D190" s="8" t="s">
        <v>1398</v>
      </c>
      <c r="E190" s="33" t="s">
        <v>936</v>
      </c>
      <c r="U190"/>
      <c r="Y190"/>
      <c r="Z190"/>
      <c r="AG190" s="43">
        <v>113</v>
      </c>
      <c r="AH190" t="s">
        <v>102</v>
      </c>
      <c r="AI190" s="8" t="s">
        <v>122</v>
      </c>
      <c r="AJ190" t="s">
        <v>123</v>
      </c>
      <c r="AK190" s="17">
        <v>540</v>
      </c>
      <c r="AL190" s="19">
        <v>43133</v>
      </c>
      <c r="AM190" s="19">
        <v>43133</v>
      </c>
      <c r="AN190" t="s">
        <v>948</v>
      </c>
      <c r="AQ190"/>
      <c r="AR190" t="b">
        <f t="shared" si="4"/>
        <v>1</v>
      </c>
      <c r="AS190" t="b">
        <f t="shared" si="5"/>
        <v>1</v>
      </c>
    </row>
    <row r="191" spans="2:45" ht="14.25" customHeight="1" x14ac:dyDescent="0.3">
      <c r="B191" s="7" t="s">
        <v>1397</v>
      </c>
      <c r="C191" t="s">
        <v>3100</v>
      </c>
      <c r="D191" s="8" t="s">
        <v>1398</v>
      </c>
      <c r="E191" s="33" t="s">
        <v>936</v>
      </c>
      <c r="U191"/>
      <c r="Y191"/>
      <c r="Z191"/>
      <c r="AG191" s="43">
        <v>59</v>
      </c>
      <c r="AH191" t="s">
        <v>57</v>
      </c>
      <c r="AI191" s="8" t="s">
        <v>64</v>
      </c>
      <c r="AJ191" t="s">
        <v>323</v>
      </c>
      <c r="AK191" s="17">
        <v>239.66249999999999</v>
      </c>
      <c r="AL191" s="19">
        <v>43133</v>
      </c>
      <c r="AM191" s="19">
        <v>43133</v>
      </c>
      <c r="AN191" t="s">
        <v>941</v>
      </c>
      <c r="AQ191"/>
      <c r="AR191" t="b">
        <f t="shared" si="4"/>
        <v>1</v>
      </c>
      <c r="AS191" t="b">
        <f t="shared" si="5"/>
        <v>1</v>
      </c>
    </row>
    <row r="192" spans="2:45" ht="14.25" customHeight="1" x14ac:dyDescent="0.3">
      <c r="B192" s="7" t="s">
        <v>1400</v>
      </c>
      <c r="C192" t="s">
        <v>3100</v>
      </c>
      <c r="D192" s="8" t="s">
        <v>1401</v>
      </c>
      <c r="E192" s="33" t="s">
        <v>1402</v>
      </c>
      <c r="M192" s="16">
        <v>0.2</v>
      </c>
      <c r="N192" t="s">
        <v>648</v>
      </c>
      <c r="O192" t="s">
        <v>649</v>
      </c>
      <c r="P192" s="17">
        <v>7260.0000000000009</v>
      </c>
      <c r="Y192"/>
      <c r="AC192" t="s">
        <v>929</v>
      </c>
      <c r="AD192" t="s">
        <v>3376</v>
      </c>
      <c r="AF192" s="16">
        <v>0.28419800000000001</v>
      </c>
      <c r="AG192" s="43">
        <v>121</v>
      </c>
      <c r="AH192" t="s">
        <v>102</v>
      </c>
      <c r="AI192" s="8" t="s">
        <v>130</v>
      </c>
      <c r="AJ192" t="s">
        <v>132</v>
      </c>
      <c r="AK192" s="17">
        <v>1222.1000000000001</v>
      </c>
      <c r="AL192" s="19">
        <v>43127</v>
      </c>
      <c r="AM192" s="19">
        <v>43127</v>
      </c>
      <c r="AN192" t="s">
        <v>931</v>
      </c>
      <c r="AQ192" s="17">
        <f>SUMIF(B:B,B192,P:P)-SUMIF(B:B,B192,AK:AK)</f>
        <v>1089.8000000000002</v>
      </c>
      <c r="AR192" t="b">
        <f t="shared" si="4"/>
        <v>0</v>
      </c>
      <c r="AS192" t="b">
        <f t="shared" si="5"/>
        <v>0</v>
      </c>
    </row>
    <row r="193" spans="2:45" ht="14.25" customHeight="1" x14ac:dyDescent="0.3">
      <c r="B193" s="7" t="s">
        <v>1400</v>
      </c>
      <c r="C193" t="s">
        <v>3100</v>
      </c>
      <c r="D193" s="8" t="s">
        <v>1401</v>
      </c>
      <c r="E193" s="33" t="s">
        <v>936</v>
      </c>
      <c r="U193"/>
      <c r="Y193"/>
      <c r="Z193"/>
      <c r="AG193" s="43">
        <v>126</v>
      </c>
      <c r="AH193" t="s">
        <v>102</v>
      </c>
      <c r="AI193" s="8" t="s">
        <v>135</v>
      </c>
      <c r="AJ193" t="s">
        <v>138</v>
      </c>
      <c r="AK193" s="17">
        <v>2106</v>
      </c>
      <c r="AL193" s="19">
        <v>43127</v>
      </c>
      <c r="AM193" s="19">
        <v>43127</v>
      </c>
      <c r="AN193" t="s">
        <v>948</v>
      </c>
      <c r="AQ193"/>
      <c r="AR193" t="b">
        <f t="shared" si="4"/>
        <v>1</v>
      </c>
      <c r="AS193" t="b">
        <f t="shared" si="5"/>
        <v>1</v>
      </c>
    </row>
    <row r="194" spans="2:45" ht="14.25" customHeight="1" x14ac:dyDescent="0.3">
      <c r="B194" s="7" t="s">
        <v>1400</v>
      </c>
      <c r="C194" t="s">
        <v>3100</v>
      </c>
      <c r="D194" s="8" t="s">
        <v>1401</v>
      </c>
      <c r="E194" s="33" t="s">
        <v>936</v>
      </c>
      <c r="AG194" s="43">
        <v>121</v>
      </c>
      <c r="AH194" t="s">
        <v>102</v>
      </c>
      <c r="AI194" s="8" t="s">
        <v>130</v>
      </c>
      <c r="AJ194" t="s">
        <v>132</v>
      </c>
      <c r="AK194" s="17">
        <v>1222.1000000000001</v>
      </c>
      <c r="AL194" s="19">
        <v>43134</v>
      </c>
      <c r="AM194" s="19">
        <v>43134</v>
      </c>
      <c r="AN194" t="s">
        <v>931</v>
      </c>
      <c r="AQ194"/>
      <c r="AR194" t="b">
        <f t="shared" si="4"/>
        <v>1</v>
      </c>
      <c r="AS194" t="b">
        <f t="shared" si="5"/>
        <v>1</v>
      </c>
    </row>
    <row r="195" spans="2:45" ht="14.25" customHeight="1" x14ac:dyDescent="0.3">
      <c r="B195" s="7" t="s">
        <v>1400</v>
      </c>
      <c r="C195" t="s">
        <v>3100</v>
      </c>
      <c r="D195" s="8" t="s">
        <v>1401</v>
      </c>
      <c r="E195" s="33" t="s">
        <v>936</v>
      </c>
      <c r="U195"/>
      <c r="Y195"/>
      <c r="Z195"/>
      <c r="AG195" s="43">
        <v>126</v>
      </c>
      <c r="AH195" t="s">
        <v>102</v>
      </c>
      <c r="AI195" s="8" t="s">
        <v>135</v>
      </c>
      <c r="AJ195" t="s">
        <v>138</v>
      </c>
      <c r="AK195" s="17">
        <v>1620</v>
      </c>
      <c r="AL195" s="19">
        <v>43134</v>
      </c>
      <c r="AM195" s="19">
        <v>43134</v>
      </c>
      <c r="AN195" t="s">
        <v>948</v>
      </c>
      <c r="AQ195"/>
      <c r="AR195" t="b">
        <f t="shared" si="4"/>
        <v>1</v>
      </c>
      <c r="AS195" t="b">
        <f t="shared" si="5"/>
        <v>1</v>
      </c>
    </row>
    <row r="196" spans="2:45" ht="14.25" customHeight="1" x14ac:dyDescent="0.3">
      <c r="B196" s="7" t="s">
        <v>1403</v>
      </c>
      <c r="C196" t="s">
        <v>3100</v>
      </c>
      <c r="D196" s="8" t="s">
        <v>1404</v>
      </c>
      <c r="E196" s="33" t="s">
        <v>1405</v>
      </c>
      <c r="M196" s="16">
        <v>0.2</v>
      </c>
      <c r="N196" t="s">
        <v>648</v>
      </c>
      <c r="O196" t="s">
        <v>649</v>
      </c>
      <c r="P196" s="17">
        <v>28945.5</v>
      </c>
      <c r="Y196"/>
      <c r="AC196" t="s">
        <v>929</v>
      </c>
      <c r="AD196" t="s">
        <v>3376</v>
      </c>
      <c r="AF196" s="16">
        <v>0.37488506488000001</v>
      </c>
      <c r="AG196" s="43">
        <v>121</v>
      </c>
      <c r="AH196" t="s">
        <v>102</v>
      </c>
      <c r="AI196" s="8" t="s">
        <v>130</v>
      </c>
      <c r="AJ196" t="s">
        <v>132</v>
      </c>
      <c r="AK196" s="17">
        <v>1105.5</v>
      </c>
      <c r="AL196" s="19">
        <v>43127</v>
      </c>
      <c r="AM196" s="19">
        <v>43127</v>
      </c>
      <c r="AN196" t="s">
        <v>931</v>
      </c>
      <c r="AQ196" s="17">
        <f>SUMIF(B:B,B196,P:P)-SUMIF(B:B,B196,AK:AK)</f>
        <v>18534.650000000001</v>
      </c>
      <c r="AR196" t="b">
        <f t="shared" si="4"/>
        <v>0</v>
      </c>
      <c r="AS196" t="b">
        <f t="shared" si="5"/>
        <v>0</v>
      </c>
    </row>
    <row r="197" spans="2:45" ht="14.25" customHeight="1" x14ac:dyDescent="0.3">
      <c r="B197" s="7" t="s">
        <v>1403</v>
      </c>
      <c r="C197" t="s">
        <v>3100</v>
      </c>
      <c r="D197" s="8" t="s">
        <v>1404</v>
      </c>
      <c r="E197" s="33" t="s">
        <v>936</v>
      </c>
      <c r="U197"/>
      <c r="Y197"/>
      <c r="Z197"/>
      <c r="AG197" s="43">
        <v>126</v>
      </c>
      <c r="AH197" t="s">
        <v>102</v>
      </c>
      <c r="AI197" s="8" t="s">
        <v>135</v>
      </c>
      <c r="AJ197" t="s">
        <v>138</v>
      </c>
      <c r="AK197" s="17">
        <v>1512</v>
      </c>
      <c r="AL197" s="19">
        <v>43127</v>
      </c>
      <c r="AM197" s="19">
        <v>43127</v>
      </c>
      <c r="AN197" t="s">
        <v>948</v>
      </c>
      <c r="AQ197"/>
      <c r="AR197" t="b">
        <f t="shared" ref="AR197:AR260" si="6">B197=B196</f>
        <v>1</v>
      </c>
      <c r="AS197" t="b">
        <f t="shared" ref="AS197:AS260" si="7">D197=D196</f>
        <v>1</v>
      </c>
    </row>
    <row r="198" spans="2:45" ht="14.25" customHeight="1" x14ac:dyDescent="0.3">
      <c r="B198" s="7" t="s">
        <v>1403</v>
      </c>
      <c r="C198" t="s">
        <v>3100</v>
      </c>
      <c r="D198" s="8" t="s">
        <v>1404</v>
      </c>
      <c r="E198" s="33" t="s">
        <v>936</v>
      </c>
      <c r="AG198" s="43">
        <v>121</v>
      </c>
      <c r="AH198" t="s">
        <v>102</v>
      </c>
      <c r="AI198" s="8" t="s">
        <v>130</v>
      </c>
      <c r="AJ198" t="s">
        <v>132</v>
      </c>
      <c r="AK198" s="17">
        <v>1125.3000000000002</v>
      </c>
      <c r="AL198" s="19">
        <v>43128</v>
      </c>
      <c r="AM198" s="19">
        <v>43128</v>
      </c>
      <c r="AN198" t="s">
        <v>931</v>
      </c>
      <c r="AQ198"/>
      <c r="AR198" t="b">
        <f t="shared" si="6"/>
        <v>1</v>
      </c>
      <c r="AS198" t="b">
        <f t="shared" si="7"/>
        <v>1</v>
      </c>
    </row>
    <row r="199" spans="2:45" ht="14.25" customHeight="1" x14ac:dyDescent="0.3">
      <c r="B199" s="7" t="s">
        <v>1403</v>
      </c>
      <c r="C199" t="s">
        <v>3100</v>
      </c>
      <c r="D199" s="8" t="s">
        <v>1404</v>
      </c>
      <c r="E199" s="33" t="s">
        <v>936</v>
      </c>
      <c r="U199"/>
      <c r="Y199"/>
      <c r="Z199"/>
      <c r="AG199" s="43">
        <v>126</v>
      </c>
      <c r="AH199" t="s">
        <v>102</v>
      </c>
      <c r="AI199" s="8" t="s">
        <v>135</v>
      </c>
      <c r="AJ199" t="s">
        <v>138</v>
      </c>
      <c r="AK199" s="17">
        <v>1620</v>
      </c>
      <c r="AL199" s="19">
        <v>43128</v>
      </c>
      <c r="AM199" s="19">
        <v>43128</v>
      </c>
      <c r="AN199" t="s">
        <v>948</v>
      </c>
      <c r="AQ199"/>
      <c r="AR199" t="b">
        <f t="shared" si="6"/>
        <v>1</v>
      </c>
      <c r="AS199" t="b">
        <f t="shared" si="7"/>
        <v>1</v>
      </c>
    </row>
    <row r="200" spans="2:45" ht="14.25" customHeight="1" x14ac:dyDescent="0.3">
      <c r="B200" s="7" t="s">
        <v>1403</v>
      </c>
      <c r="C200" t="s">
        <v>3100</v>
      </c>
      <c r="D200" s="8" t="s">
        <v>1404</v>
      </c>
      <c r="E200" s="33" t="s">
        <v>936</v>
      </c>
      <c r="AG200" s="43">
        <v>121</v>
      </c>
      <c r="AH200" t="s">
        <v>102</v>
      </c>
      <c r="AI200" s="8" t="s">
        <v>130</v>
      </c>
      <c r="AJ200" t="s">
        <v>132</v>
      </c>
      <c r="AK200" s="17">
        <v>611.05000000000007</v>
      </c>
      <c r="AL200" s="19">
        <v>43134</v>
      </c>
      <c r="AM200" s="19">
        <v>43134</v>
      </c>
      <c r="AN200" t="s">
        <v>931</v>
      </c>
      <c r="AQ200"/>
      <c r="AR200" t="b">
        <f t="shared" si="6"/>
        <v>1</v>
      </c>
      <c r="AS200" t="b">
        <f t="shared" si="7"/>
        <v>1</v>
      </c>
    </row>
    <row r="201" spans="2:45" ht="14.25" customHeight="1" x14ac:dyDescent="0.3">
      <c r="B201" s="7" t="s">
        <v>1403</v>
      </c>
      <c r="C201" t="s">
        <v>3100</v>
      </c>
      <c r="D201" s="8" t="s">
        <v>1404</v>
      </c>
      <c r="E201" s="33" t="s">
        <v>936</v>
      </c>
      <c r="U201"/>
      <c r="Y201"/>
      <c r="Z201"/>
      <c r="AG201" s="43">
        <v>126</v>
      </c>
      <c r="AH201" t="s">
        <v>102</v>
      </c>
      <c r="AI201" s="8" t="s">
        <v>135</v>
      </c>
      <c r="AJ201" t="s">
        <v>138</v>
      </c>
      <c r="AK201" s="17">
        <v>324</v>
      </c>
      <c r="AL201" s="19">
        <v>43134</v>
      </c>
      <c r="AM201" s="19">
        <v>43134</v>
      </c>
      <c r="AN201" t="s">
        <v>948</v>
      </c>
      <c r="AQ201"/>
      <c r="AR201" t="b">
        <f t="shared" si="6"/>
        <v>1</v>
      </c>
      <c r="AS201" t="b">
        <f t="shared" si="7"/>
        <v>1</v>
      </c>
    </row>
    <row r="202" spans="2:45" ht="14.25" customHeight="1" x14ac:dyDescent="0.3">
      <c r="B202" s="7" t="s">
        <v>1403</v>
      </c>
      <c r="C202" t="s">
        <v>3100</v>
      </c>
      <c r="D202" s="8" t="s">
        <v>1404</v>
      </c>
      <c r="E202" s="33" t="s">
        <v>936</v>
      </c>
      <c r="U202"/>
      <c r="Y202"/>
      <c r="Z202"/>
      <c r="AG202" s="43">
        <v>120</v>
      </c>
      <c r="AH202" t="s">
        <v>102</v>
      </c>
      <c r="AI202" s="8" t="s">
        <v>130</v>
      </c>
      <c r="AJ202" t="s">
        <v>131</v>
      </c>
      <c r="AK202" s="17">
        <v>217.5</v>
      </c>
      <c r="AL202" s="19">
        <v>43134</v>
      </c>
      <c r="AM202" s="19">
        <v>43134</v>
      </c>
      <c r="AN202" t="s">
        <v>1036</v>
      </c>
      <c r="AQ202"/>
      <c r="AR202" t="b">
        <f t="shared" si="6"/>
        <v>1</v>
      </c>
      <c r="AS202" t="b">
        <f t="shared" si="7"/>
        <v>1</v>
      </c>
    </row>
    <row r="203" spans="2:45" ht="14.25" customHeight="1" x14ac:dyDescent="0.3">
      <c r="B203" s="7" t="s">
        <v>1403</v>
      </c>
      <c r="C203" t="s">
        <v>3100</v>
      </c>
      <c r="D203" s="8" t="s">
        <v>1404</v>
      </c>
      <c r="E203" s="33" t="s">
        <v>936</v>
      </c>
      <c r="AG203" s="43">
        <v>121</v>
      </c>
      <c r="AH203" t="s">
        <v>102</v>
      </c>
      <c r="AI203" s="8" t="s">
        <v>130</v>
      </c>
      <c r="AJ203" t="s">
        <v>132</v>
      </c>
      <c r="AK203" s="17">
        <v>1105.5</v>
      </c>
      <c r="AL203" s="19">
        <v>43135</v>
      </c>
      <c r="AM203" s="19">
        <v>43135</v>
      </c>
      <c r="AN203" t="s">
        <v>931</v>
      </c>
      <c r="AQ203"/>
      <c r="AR203" t="b">
        <f t="shared" si="6"/>
        <v>1</v>
      </c>
      <c r="AS203" t="b">
        <f t="shared" si="7"/>
        <v>1</v>
      </c>
    </row>
    <row r="204" spans="2:45" ht="14.25" customHeight="1" x14ac:dyDescent="0.3">
      <c r="B204" s="7" t="s">
        <v>1403</v>
      </c>
      <c r="C204" t="s">
        <v>3100</v>
      </c>
      <c r="D204" s="8" t="s">
        <v>1404</v>
      </c>
      <c r="E204" s="33" t="s">
        <v>936</v>
      </c>
      <c r="U204"/>
      <c r="Y204"/>
      <c r="Z204"/>
      <c r="AG204" s="43">
        <v>126</v>
      </c>
      <c r="AH204" t="s">
        <v>102</v>
      </c>
      <c r="AI204" s="8" t="s">
        <v>135</v>
      </c>
      <c r="AJ204" t="s">
        <v>138</v>
      </c>
      <c r="AK204" s="17">
        <v>1620</v>
      </c>
      <c r="AL204" s="19">
        <v>43135</v>
      </c>
      <c r="AM204" s="19">
        <v>43135</v>
      </c>
      <c r="AN204" t="s">
        <v>948</v>
      </c>
      <c r="AQ204"/>
      <c r="AR204" t="b">
        <f t="shared" si="6"/>
        <v>1</v>
      </c>
      <c r="AS204" t="b">
        <f t="shared" si="7"/>
        <v>1</v>
      </c>
    </row>
    <row r="205" spans="2:45" ht="14.25" customHeight="1" x14ac:dyDescent="0.3">
      <c r="B205" s="7" t="s">
        <v>1403</v>
      </c>
      <c r="C205" t="s">
        <v>3100</v>
      </c>
      <c r="D205" s="8" t="s">
        <v>1404</v>
      </c>
      <c r="E205" s="33" t="s">
        <v>936</v>
      </c>
      <c r="U205"/>
      <c r="Y205"/>
      <c r="Z205"/>
      <c r="AG205" s="43">
        <v>106</v>
      </c>
      <c r="AH205" t="s">
        <v>102</v>
      </c>
      <c r="AI205" s="8" t="s">
        <v>103</v>
      </c>
      <c r="AJ205" t="s">
        <v>116</v>
      </c>
      <c r="AK205" s="17">
        <v>1170</v>
      </c>
      <c r="AL205" s="19">
        <v>43137</v>
      </c>
      <c r="AM205" s="19">
        <v>43146</v>
      </c>
      <c r="AN205" t="s">
        <v>931</v>
      </c>
      <c r="AQ205"/>
      <c r="AR205" t="b">
        <f t="shared" si="6"/>
        <v>1</v>
      </c>
      <c r="AS205" t="b">
        <f t="shared" si="7"/>
        <v>1</v>
      </c>
    </row>
    <row r="206" spans="2:45" ht="14.25" customHeight="1" x14ac:dyDescent="0.3">
      <c r="B206" s="7" t="s">
        <v>1406</v>
      </c>
      <c r="C206" t="s">
        <v>3100</v>
      </c>
      <c r="D206" s="8" t="s">
        <v>1407</v>
      </c>
      <c r="E206" s="33" t="s">
        <v>1408</v>
      </c>
      <c r="M206" s="16">
        <v>0.2</v>
      </c>
      <c r="N206" t="s">
        <v>648</v>
      </c>
      <c r="O206" t="s">
        <v>649</v>
      </c>
      <c r="P206" s="17">
        <v>9200</v>
      </c>
      <c r="Y206"/>
      <c r="AC206" t="s">
        <v>929</v>
      </c>
      <c r="AD206" t="s">
        <v>3376</v>
      </c>
      <c r="AF206" s="16">
        <v>0.37757435897435898</v>
      </c>
      <c r="AG206" s="43">
        <v>121</v>
      </c>
      <c r="AH206" t="s">
        <v>102</v>
      </c>
      <c r="AI206" s="8" t="s">
        <v>130</v>
      </c>
      <c r="AJ206" t="s">
        <v>132</v>
      </c>
      <c r="AK206" s="17">
        <v>820.6</v>
      </c>
      <c r="AL206" s="19">
        <v>43127</v>
      </c>
      <c r="AM206" s="19">
        <v>43127</v>
      </c>
      <c r="AN206" t="s">
        <v>931</v>
      </c>
      <c r="AQ206" s="17">
        <f>SUMIF(B:B,B206,P:P)-SUMIF(B:B,B206,AK:AK)</f>
        <v>4250.87</v>
      </c>
      <c r="AR206" t="b">
        <f t="shared" si="6"/>
        <v>0</v>
      </c>
      <c r="AS206" t="b">
        <f t="shared" si="7"/>
        <v>0</v>
      </c>
    </row>
    <row r="207" spans="2:45" ht="14.25" customHeight="1" x14ac:dyDescent="0.3">
      <c r="B207" s="7" t="s">
        <v>1406</v>
      </c>
      <c r="C207" t="s">
        <v>3100</v>
      </c>
      <c r="D207" s="8" t="s">
        <v>1407</v>
      </c>
      <c r="E207" s="33" t="s">
        <v>936</v>
      </c>
      <c r="U207"/>
      <c r="Y207"/>
      <c r="Z207"/>
      <c r="AG207" s="43">
        <v>126</v>
      </c>
      <c r="AH207" t="s">
        <v>102</v>
      </c>
      <c r="AI207" s="8" t="s">
        <v>135</v>
      </c>
      <c r="AJ207" t="s">
        <v>138</v>
      </c>
      <c r="AK207" s="17">
        <v>1263.6000000000001</v>
      </c>
      <c r="AL207" s="19">
        <v>43127</v>
      </c>
      <c r="AM207" s="19">
        <v>43127</v>
      </c>
      <c r="AN207" t="s">
        <v>948</v>
      </c>
      <c r="AQ207"/>
      <c r="AR207" t="b">
        <f t="shared" si="6"/>
        <v>1</v>
      </c>
      <c r="AS207" t="b">
        <f t="shared" si="7"/>
        <v>1</v>
      </c>
    </row>
    <row r="208" spans="2:45" ht="14.25" customHeight="1" x14ac:dyDescent="0.3">
      <c r="B208" s="7" t="s">
        <v>1406</v>
      </c>
      <c r="C208" t="s">
        <v>3100</v>
      </c>
      <c r="D208" s="8" t="s">
        <v>1407</v>
      </c>
      <c r="E208" s="33" t="s">
        <v>936</v>
      </c>
      <c r="U208"/>
      <c r="Y208"/>
      <c r="Z208"/>
      <c r="AG208" s="43">
        <v>120</v>
      </c>
      <c r="AH208" t="s">
        <v>102</v>
      </c>
      <c r="AI208" s="8" t="s">
        <v>130</v>
      </c>
      <c r="AJ208" t="s">
        <v>131</v>
      </c>
      <c r="AK208" s="17">
        <v>301.55</v>
      </c>
      <c r="AL208" s="19">
        <v>43127</v>
      </c>
      <c r="AM208" s="19">
        <v>43127</v>
      </c>
      <c r="AN208" t="s">
        <v>1036</v>
      </c>
      <c r="AQ208"/>
      <c r="AR208" t="b">
        <f t="shared" si="6"/>
        <v>1</v>
      </c>
      <c r="AS208" t="b">
        <f t="shared" si="7"/>
        <v>1</v>
      </c>
    </row>
    <row r="209" spans="2:45" ht="14.25" customHeight="1" x14ac:dyDescent="0.3">
      <c r="B209" s="7" t="s">
        <v>1406</v>
      </c>
      <c r="C209" t="s">
        <v>3100</v>
      </c>
      <c r="D209" s="8" t="s">
        <v>1407</v>
      </c>
      <c r="E209" s="33" t="s">
        <v>936</v>
      </c>
      <c r="AG209" s="43">
        <v>126</v>
      </c>
      <c r="AH209" t="s">
        <v>102</v>
      </c>
      <c r="AI209" s="8" t="s">
        <v>135</v>
      </c>
      <c r="AJ209" t="s">
        <v>138</v>
      </c>
      <c r="AK209" s="17">
        <v>1193.4000000000001</v>
      </c>
      <c r="AL209" s="19">
        <v>43128</v>
      </c>
      <c r="AM209" s="19">
        <v>43128</v>
      </c>
      <c r="AN209" t="s">
        <v>948</v>
      </c>
      <c r="AQ209"/>
      <c r="AR209" t="b">
        <f t="shared" si="6"/>
        <v>1</v>
      </c>
      <c r="AS209" t="b">
        <f t="shared" si="7"/>
        <v>1</v>
      </c>
    </row>
    <row r="210" spans="2:45" ht="14.25" customHeight="1" x14ac:dyDescent="0.3">
      <c r="B210" s="7" t="s">
        <v>1406</v>
      </c>
      <c r="C210" t="s">
        <v>3100</v>
      </c>
      <c r="D210" s="8" t="s">
        <v>1407</v>
      </c>
      <c r="E210" s="33" t="s">
        <v>936</v>
      </c>
      <c r="U210"/>
      <c r="Y210"/>
      <c r="Z210"/>
      <c r="AG210" s="43">
        <v>121</v>
      </c>
      <c r="AH210" t="s">
        <v>102</v>
      </c>
      <c r="AI210" s="8" t="s">
        <v>130</v>
      </c>
      <c r="AJ210" t="s">
        <v>132</v>
      </c>
      <c r="AK210" s="17">
        <v>829.95</v>
      </c>
      <c r="AL210" s="19">
        <v>43128</v>
      </c>
      <c r="AM210" s="19">
        <v>43128</v>
      </c>
      <c r="AN210" t="s">
        <v>931</v>
      </c>
      <c r="AQ210"/>
      <c r="AR210" t="b">
        <f t="shared" si="6"/>
        <v>1</v>
      </c>
      <c r="AS210" t="b">
        <f t="shared" si="7"/>
        <v>1</v>
      </c>
    </row>
    <row r="211" spans="2:45" ht="14.25" customHeight="1" x14ac:dyDescent="0.3">
      <c r="B211" s="7" t="s">
        <v>1406</v>
      </c>
      <c r="C211" t="s">
        <v>3100</v>
      </c>
      <c r="D211" s="8" t="s">
        <v>1407</v>
      </c>
      <c r="E211" s="33" t="s">
        <v>936</v>
      </c>
      <c r="U211"/>
      <c r="Y211"/>
      <c r="Z211"/>
      <c r="AG211" s="43">
        <v>120</v>
      </c>
      <c r="AH211" t="s">
        <v>102</v>
      </c>
      <c r="AI211" s="8" t="s">
        <v>130</v>
      </c>
      <c r="AJ211" t="s">
        <v>131</v>
      </c>
      <c r="AK211" s="17">
        <v>540.03</v>
      </c>
      <c r="AL211" s="19">
        <v>43128</v>
      </c>
      <c r="AM211" s="19">
        <v>43128</v>
      </c>
      <c r="AN211" t="s">
        <v>1036</v>
      </c>
      <c r="AQ211"/>
      <c r="AR211" t="b">
        <f t="shared" si="6"/>
        <v>1</v>
      </c>
      <c r="AS211" t="b">
        <f t="shared" si="7"/>
        <v>1</v>
      </c>
    </row>
    <row r="212" spans="2:45" ht="14.25" customHeight="1" x14ac:dyDescent="0.3">
      <c r="B212" s="7" t="s">
        <v>1409</v>
      </c>
      <c r="C212" t="s">
        <v>3100</v>
      </c>
      <c r="D212" s="8" t="s">
        <v>1410</v>
      </c>
      <c r="E212" s="33" t="s">
        <v>1411</v>
      </c>
      <c r="M212" s="16">
        <v>0.17</v>
      </c>
      <c r="N212" t="s">
        <v>648</v>
      </c>
      <c r="O212" t="s">
        <v>649</v>
      </c>
      <c r="P212" s="17">
        <v>8451.232</v>
      </c>
      <c r="U212"/>
      <c r="Y212"/>
      <c r="Z212"/>
      <c r="AC212" t="s">
        <v>929</v>
      </c>
      <c r="AD212" t="s">
        <v>3376</v>
      </c>
      <c r="AF212" s="16">
        <v>0.31238396800000001</v>
      </c>
      <c r="AG212" s="43">
        <v>60</v>
      </c>
      <c r="AH212" t="s">
        <v>57</v>
      </c>
      <c r="AI212" s="8" t="s">
        <v>64</v>
      </c>
      <c r="AJ212" t="s">
        <v>449</v>
      </c>
      <c r="AK212" s="17">
        <v>3116.19</v>
      </c>
      <c r="AL212" s="19">
        <v>43132</v>
      </c>
      <c r="AM212" s="19">
        <v>43132</v>
      </c>
      <c r="AN212" t="s">
        <v>931</v>
      </c>
      <c r="AQ212" s="17">
        <f>SUMIF(B:B,B212,P:P)-SUMIF(B:B,B212,AK:AK)</f>
        <v>787.39479999999912</v>
      </c>
      <c r="AR212" t="b">
        <f t="shared" si="6"/>
        <v>0</v>
      </c>
      <c r="AS212" t="b">
        <f t="shared" si="7"/>
        <v>0</v>
      </c>
    </row>
    <row r="213" spans="2:45" ht="14.25" customHeight="1" x14ac:dyDescent="0.3">
      <c r="B213" s="7" t="s">
        <v>1409</v>
      </c>
      <c r="C213" t="s">
        <v>3100</v>
      </c>
      <c r="D213" s="8" t="s">
        <v>1410</v>
      </c>
      <c r="E213" s="33" t="s">
        <v>936</v>
      </c>
      <c r="U213"/>
      <c r="Y213"/>
      <c r="Z213"/>
      <c r="AG213" s="43">
        <v>59</v>
      </c>
      <c r="AH213" t="s">
        <v>57</v>
      </c>
      <c r="AI213" s="8" t="s">
        <v>64</v>
      </c>
      <c r="AJ213" t="s">
        <v>323</v>
      </c>
      <c r="AK213" s="17">
        <v>2669.9472000000001</v>
      </c>
      <c r="AL213" s="19">
        <v>43132</v>
      </c>
      <c r="AM213" s="19">
        <v>43132</v>
      </c>
      <c r="AN213" t="s">
        <v>941</v>
      </c>
      <c r="AQ213"/>
      <c r="AR213" t="b">
        <f t="shared" si="6"/>
        <v>1</v>
      </c>
      <c r="AS213" t="b">
        <f t="shared" si="7"/>
        <v>1</v>
      </c>
    </row>
    <row r="214" spans="2:45" ht="14.25" customHeight="1" x14ac:dyDescent="0.3">
      <c r="B214" s="7" t="s">
        <v>1409</v>
      </c>
      <c r="C214" t="s">
        <v>3100</v>
      </c>
      <c r="D214" s="8" t="s">
        <v>1410</v>
      </c>
      <c r="E214" s="33" t="s">
        <v>936</v>
      </c>
      <c r="U214"/>
      <c r="Y214"/>
      <c r="Z214"/>
      <c r="AG214" s="43">
        <v>121</v>
      </c>
      <c r="AH214" t="s">
        <v>102</v>
      </c>
      <c r="AI214" s="8" t="s">
        <v>130</v>
      </c>
      <c r="AJ214" t="s">
        <v>132</v>
      </c>
      <c r="AK214" s="17">
        <v>732.6</v>
      </c>
      <c r="AL214" s="19">
        <v>43135</v>
      </c>
      <c r="AM214" s="19">
        <v>43135</v>
      </c>
      <c r="AN214" t="s">
        <v>931</v>
      </c>
      <c r="AQ214"/>
      <c r="AR214" t="b">
        <f t="shared" si="6"/>
        <v>1</v>
      </c>
      <c r="AS214" t="b">
        <f t="shared" si="7"/>
        <v>1</v>
      </c>
    </row>
    <row r="215" spans="2:45" ht="14.25" customHeight="1" x14ac:dyDescent="0.3">
      <c r="B215" s="7" t="s">
        <v>1409</v>
      </c>
      <c r="C215" t="s">
        <v>3100</v>
      </c>
      <c r="D215" s="8" t="s">
        <v>1410</v>
      </c>
      <c r="E215" s="33" t="s">
        <v>936</v>
      </c>
      <c r="AG215" s="43">
        <v>126</v>
      </c>
      <c r="AH215" t="s">
        <v>102</v>
      </c>
      <c r="AI215" s="8" t="s">
        <v>135</v>
      </c>
      <c r="AJ215" t="s">
        <v>138</v>
      </c>
      <c r="AK215" s="17">
        <v>912.6</v>
      </c>
      <c r="AL215" s="19">
        <v>43135</v>
      </c>
      <c r="AM215" s="19">
        <v>43135</v>
      </c>
      <c r="AN215" t="s">
        <v>948</v>
      </c>
      <c r="AQ215"/>
      <c r="AR215" t="b">
        <f t="shared" si="6"/>
        <v>1</v>
      </c>
      <c r="AS215" t="b">
        <f t="shared" si="7"/>
        <v>1</v>
      </c>
    </row>
    <row r="216" spans="2:45" ht="14.25" customHeight="1" x14ac:dyDescent="0.3">
      <c r="B216" s="7" t="s">
        <v>1409</v>
      </c>
      <c r="C216" t="s">
        <v>3100</v>
      </c>
      <c r="D216" s="8" t="s">
        <v>1410</v>
      </c>
      <c r="E216" s="33" t="s">
        <v>936</v>
      </c>
      <c r="U216"/>
      <c r="Y216"/>
      <c r="Z216"/>
      <c r="AG216" s="43">
        <v>120</v>
      </c>
      <c r="AH216" t="s">
        <v>102</v>
      </c>
      <c r="AI216" s="8" t="s">
        <v>130</v>
      </c>
      <c r="AJ216" t="s">
        <v>131</v>
      </c>
      <c r="AK216" s="17">
        <v>232.5</v>
      </c>
      <c r="AL216" s="19">
        <v>43135</v>
      </c>
      <c r="AM216" s="19">
        <v>43135</v>
      </c>
      <c r="AN216" t="s">
        <v>1036</v>
      </c>
      <c r="AQ216"/>
      <c r="AR216" t="b">
        <f t="shared" si="6"/>
        <v>1</v>
      </c>
      <c r="AS216" t="b">
        <f t="shared" si="7"/>
        <v>1</v>
      </c>
    </row>
    <row r="217" spans="2:45" ht="14.25" customHeight="1" x14ac:dyDescent="0.3">
      <c r="B217" s="7" t="s">
        <v>1412</v>
      </c>
      <c r="C217" t="s">
        <v>3100</v>
      </c>
      <c r="D217" s="8" t="s">
        <v>1413</v>
      </c>
      <c r="E217" s="33" t="s">
        <v>1414</v>
      </c>
      <c r="M217" s="16">
        <v>0.2</v>
      </c>
      <c r="N217" t="s">
        <v>648</v>
      </c>
      <c r="O217" t="s">
        <v>649</v>
      </c>
      <c r="P217" s="17">
        <v>2287.5</v>
      </c>
      <c r="Y217"/>
      <c r="AC217" t="s">
        <v>929</v>
      </c>
      <c r="AD217" t="s">
        <v>3376</v>
      </c>
      <c r="AF217" s="16">
        <v>0.26031576923076927</v>
      </c>
      <c r="AG217" s="43">
        <v>121</v>
      </c>
      <c r="AH217" t="s">
        <v>102</v>
      </c>
      <c r="AI217" s="8" t="s">
        <v>130</v>
      </c>
      <c r="AJ217" t="s">
        <v>132</v>
      </c>
      <c r="AK217" s="17">
        <v>611.05000000000007</v>
      </c>
      <c r="AL217" s="19">
        <v>43134</v>
      </c>
      <c r="AM217" s="19">
        <v>43134</v>
      </c>
      <c r="AN217" t="s">
        <v>931</v>
      </c>
      <c r="AQ217" s="17">
        <f>SUMIF(B:B,B217,P:P)-SUMIF(B:B,B217,AK:AK)</f>
        <v>1134.9499999999998</v>
      </c>
      <c r="AR217" t="b">
        <f t="shared" si="6"/>
        <v>0</v>
      </c>
      <c r="AS217" t="b">
        <f t="shared" si="7"/>
        <v>0</v>
      </c>
    </row>
    <row r="218" spans="2:45" ht="14.25" customHeight="1" x14ac:dyDescent="0.3">
      <c r="B218" s="7" t="s">
        <v>1412</v>
      </c>
      <c r="C218" t="s">
        <v>3100</v>
      </c>
      <c r="D218" s="8" t="s">
        <v>1413</v>
      </c>
      <c r="E218" s="33" t="s">
        <v>936</v>
      </c>
      <c r="U218"/>
      <c r="Y218"/>
      <c r="Z218"/>
      <c r="AG218" s="43">
        <v>126</v>
      </c>
      <c r="AH218" t="s">
        <v>102</v>
      </c>
      <c r="AI218" s="8" t="s">
        <v>135</v>
      </c>
      <c r="AJ218" t="s">
        <v>138</v>
      </c>
      <c r="AK218" s="17">
        <v>324</v>
      </c>
      <c r="AL218" s="19">
        <v>43134</v>
      </c>
      <c r="AM218" s="19">
        <v>43134</v>
      </c>
      <c r="AN218" t="s">
        <v>948</v>
      </c>
      <c r="AQ218"/>
      <c r="AR218" t="b">
        <f t="shared" si="6"/>
        <v>1</v>
      </c>
      <c r="AS218" t="b">
        <f t="shared" si="7"/>
        <v>1</v>
      </c>
    </row>
    <row r="219" spans="2:45" ht="14.25" customHeight="1" x14ac:dyDescent="0.3">
      <c r="B219" s="7" t="s">
        <v>1412</v>
      </c>
      <c r="C219" t="s">
        <v>3100</v>
      </c>
      <c r="D219" s="8" t="s">
        <v>1413</v>
      </c>
      <c r="E219" s="33" t="s">
        <v>936</v>
      </c>
      <c r="U219"/>
      <c r="Y219"/>
      <c r="Z219"/>
      <c r="AG219" s="43">
        <v>120</v>
      </c>
      <c r="AH219" t="s">
        <v>102</v>
      </c>
      <c r="AI219" s="8" t="s">
        <v>130</v>
      </c>
      <c r="AJ219" t="s">
        <v>131</v>
      </c>
      <c r="AK219" s="17">
        <v>217.5</v>
      </c>
      <c r="AL219" s="19">
        <v>43134</v>
      </c>
      <c r="AM219" s="19">
        <v>43134</v>
      </c>
      <c r="AN219" t="s">
        <v>1036</v>
      </c>
      <c r="AQ219"/>
      <c r="AR219" t="b">
        <f t="shared" si="6"/>
        <v>1</v>
      </c>
      <c r="AS219" t="b">
        <f t="shared" si="7"/>
        <v>1</v>
      </c>
    </row>
    <row r="220" spans="2:45" ht="14.25" customHeight="1" x14ac:dyDescent="0.3">
      <c r="B220" s="7" t="s">
        <v>1415</v>
      </c>
      <c r="C220" t="s">
        <v>3100</v>
      </c>
      <c r="D220" s="8" t="s">
        <v>1416</v>
      </c>
      <c r="E220" s="33" t="s">
        <v>1417</v>
      </c>
      <c r="M220" s="16">
        <v>0.2</v>
      </c>
      <c r="N220" t="s">
        <v>648</v>
      </c>
      <c r="O220" t="s">
        <v>649</v>
      </c>
      <c r="P220" s="17">
        <v>6946.25</v>
      </c>
      <c r="Y220"/>
      <c r="AC220" t="s">
        <v>929</v>
      </c>
      <c r="AD220" t="s">
        <v>3376</v>
      </c>
      <c r="AF220" s="16">
        <v>0.34171550487179492</v>
      </c>
      <c r="AG220" s="43">
        <v>121</v>
      </c>
      <c r="AH220" t="s">
        <v>102</v>
      </c>
      <c r="AI220" s="8" t="s">
        <v>130</v>
      </c>
      <c r="AJ220" t="s">
        <v>132</v>
      </c>
      <c r="AK220" s="17">
        <v>1158.05</v>
      </c>
      <c r="AL220" s="19">
        <v>43176</v>
      </c>
      <c r="AM220" s="19">
        <v>43176</v>
      </c>
      <c r="AN220" t="s">
        <v>931</v>
      </c>
      <c r="AQ220" s="17">
        <f>SUMIF(B:B,B220,P:P)-SUMIF(B:B,B220,AK:AK)</f>
        <v>1970.5</v>
      </c>
      <c r="AR220" t="b">
        <f t="shared" si="6"/>
        <v>0</v>
      </c>
      <c r="AS220" t="b">
        <f t="shared" si="7"/>
        <v>0</v>
      </c>
    </row>
    <row r="221" spans="2:45" ht="14.25" customHeight="1" x14ac:dyDescent="0.3">
      <c r="B221" s="7" t="s">
        <v>1415</v>
      </c>
      <c r="C221" t="s">
        <v>3100</v>
      </c>
      <c r="D221" s="8" t="s">
        <v>1416</v>
      </c>
      <c r="E221" s="33" t="s">
        <v>936</v>
      </c>
      <c r="U221"/>
      <c r="Y221"/>
      <c r="Z221"/>
      <c r="AG221" s="43">
        <v>126</v>
      </c>
      <c r="AH221" t="s">
        <v>102</v>
      </c>
      <c r="AI221" s="8" t="s">
        <v>135</v>
      </c>
      <c r="AJ221" t="s">
        <v>138</v>
      </c>
      <c r="AK221" s="17">
        <v>1080</v>
      </c>
      <c r="AL221" s="19">
        <v>43176</v>
      </c>
      <c r="AM221" s="19">
        <v>43176</v>
      </c>
      <c r="AN221" t="s">
        <v>948</v>
      </c>
      <c r="AQ221"/>
      <c r="AR221" t="b">
        <f t="shared" si="6"/>
        <v>1</v>
      </c>
      <c r="AS221" t="b">
        <f t="shared" si="7"/>
        <v>1</v>
      </c>
    </row>
    <row r="222" spans="2:45" ht="14.25" customHeight="1" x14ac:dyDescent="0.3">
      <c r="B222" s="7" t="s">
        <v>1415</v>
      </c>
      <c r="C222" t="s">
        <v>3100</v>
      </c>
      <c r="D222" s="8" t="s">
        <v>1416</v>
      </c>
      <c r="E222" s="33" t="s">
        <v>936</v>
      </c>
      <c r="AG222" s="43">
        <v>121</v>
      </c>
      <c r="AH222" t="s">
        <v>102</v>
      </c>
      <c r="AI222" s="8" t="s">
        <v>130</v>
      </c>
      <c r="AJ222" t="s">
        <v>132</v>
      </c>
      <c r="AK222" s="17">
        <v>732.6</v>
      </c>
      <c r="AL222" s="19">
        <v>43135</v>
      </c>
      <c r="AM222" s="19">
        <v>43135</v>
      </c>
      <c r="AN222" t="s">
        <v>931</v>
      </c>
      <c r="AQ222"/>
      <c r="AR222" t="b">
        <f t="shared" si="6"/>
        <v>1</v>
      </c>
      <c r="AS222" t="b">
        <f t="shared" si="7"/>
        <v>1</v>
      </c>
    </row>
    <row r="223" spans="2:45" ht="14.25" customHeight="1" x14ac:dyDescent="0.3">
      <c r="B223" s="7" t="s">
        <v>1415</v>
      </c>
      <c r="C223" t="s">
        <v>3100</v>
      </c>
      <c r="D223" s="8" t="s">
        <v>1416</v>
      </c>
      <c r="E223" s="33" t="s">
        <v>936</v>
      </c>
      <c r="U223"/>
      <c r="Y223"/>
      <c r="Z223"/>
      <c r="AG223" s="43">
        <v>126</v>
      </c>
      <c r="AH223" t="s">
        <v>102</v>
      </c>
      <c r="AI223" s="8" t="s">
        <v>135</v>
      </c>
      <c r="AJ223" t="s">
        <v>138</v>
      </c>
      <c r="AK223" s="17">
        <v>912.6</v>
      </c>
      <c r="AL223" s="19">
        <v>43135</v>
      </c>
      <c r="AM223" s="19">
        <v>43135</v>
      </c>
      <c r="AN223" t="s">
        <v>948</v>
      </c>
      <c r="AQ223"/>
      <c r="AR223" t="b">
        <f t="shared" si="6"/>
        <v>1</v>
      </c>
      <c r="AS223" t="b">
        <f t="shared" si="7"/>
        <v>1</v>
      </c>
    </row>
    <row r="224" spans="2:45" ht="14.25" customHeight="1" x14ac:dyDescent="0.3">
      <c r="B224" s="7" t="s">
        <v>1415</v>
      </c>
      <c r="C224" t="s">
        <v>3100</v>
      </c>
      <c r="D224" s="8" t="s">
        <v>1416</v>
      </c>
      <c r="E224" s="33" t="s">
        <v>936</v>
      </c>
      <c r="U224"/>
      <c r="Y224"/>
      <c r="Z224"/>
      <c r="AG224" s="43">
        <v>120</v>
      </c>
      <c r="AH224" t="s">
        <v>102</v>
      </c>
      <c r="AI224" s="8" t="s">
        <v>130</v>
      </c>
      <c r="AJ224" t="s">
        <v>131</v>
      </c>
      <c r="AK224" s="17">
        <v>232.5</v>
      </c>
      <c r="AL224" s="19">
        <v>43135</v>
      </c>
      <c r="AM224" s="19">
        <v>43135</v>
      </c>
      <c r="AN224" t="s">
        <v>1036</v>
      </c>
      <c r="AQ224"/>
      <c r="AR224" t="b">
        <f t="shared" si="6"/>
        <v>1</v>
      </c>
      <c r="AS224" t="b">
        <f t="shared" si="7"/>
        <v>1</v>
      </c>
    </row>
    <row r="225" spans="2:45" ht="14.25" customHeight="1" x14ac:dyDescent="0.3">
      <c r="B225" s="7" t="s">
        <v>1415</v>
      </c>
      <c r="C225" t="s">
        <v>3100</v>
      </c>
      <c r="D225" s="8" t="s">
        <v>1416</v>
      </c>
      <c r="E225" s="33" t="s">
        <v>936</v>
      </c>
      <c r="U225"/>
      <c r="Y225"/>
      <c r="Z225"/>
      <c r="AG225" s="43">
        <v>113</v>
      </c>
      <c r="AH225" t="s">
        <v>102</v>
      </c>
      <c r="AI225" s="8" t="s">
        <v>122</v>
      </c>
      <c r="AJ225" t="s">
        <v>123</v>
      </c>
      <c r="AK225" s="17">
        <v>216</v>
      </c>
      <c r="AL225" s="19">
        <v>43172</v>
      </c>
      <c r="AM225" s="19">
        <v>43172</v>
      </c>
      <c r="AN225" t="s">
        <v>948</v>
      </c>
      <c r="AQ225"/>
      <c r="AR225" t="b">
        <f t="shared" si="6"/>
        <v>1</v>
      </c>
      <c r="AS225" t="b">
        <f t="shared" si="7"/>
        <v>1</v>
      </c>
    </row>
    <row r="226" spans="2:45" ht="14.25" customHeight="1" x14ac:dyDescent="0.3">
      <c r="B226" s="7" t="s">
        <v>1415</v>
      </c>
      <c r="C226" t="s">
        <v>3100</v>
      </c>
      <c r="D226" s="8" t="s">
        <v>1416</v>
      </c>
      <c r="E226" s="33" t="s">
        <v>936</v>
      </c>
      <c r="U226"/>
      <c r="Y226"/>
      <c r="Z226"/>
      <c r="AG226" s="43">
        <v>110</v>
      </c>
      <c r="AH226" t="s">
        <v>102</v>
      </c>
      <c r="AI226" s="8" t="s">
        <v>119</v>
      </c>
      <c r="AJ226" t="s">
        <v>120</v>
      </c>
      <c r="AK226" s="17">
        <v>644</v>
      </c>
      <c r="AL226" s="19">
        <v>43172</v>
      </c>
      <c r="AM226" s="19">
        <v>43172</v>
      </c>
      <c r="AN226" t="s">
        <v>931</v>
      </c>
      <c r="AQ226"/>
      <c r="AR226" t="b">
        <f t="shared" si="6"/>
        <v>1</v>
      </c>
      <c r="AS226" t="b">
        <f t="shared" si="7"/>
        <v>1</v>
      </c>
    </row>
    <row r="227" spans="2:45" ht="14.25" customHeight="1" x14ac:dyDescent="0.3">
      <c r="B227" s="7" t="s">
        <v>1418</v>
      </c>
      <c r="C227" t="s">
        <v>3100</v>
      </c>
      <c r="D227" s="8" t="s">
        <v>1419</v>
      </c>
      <c r="E227" s="33" t="s">
        <v>1420</v>
      </c>
      <c r="M227" s="16">
        <v>0.17</v>
      </c>
      <c r="N227" t="s">
        <v>648</v>
      </c>
      <c r="O227" t="s">
        <v>649</v>
      </c>
      <c r="P227" s="17">
        <v>9901.5</v>
      </c>
      <c r="U227"/>
      <c r="Y227"/>
      <c r="Z227"/>
      <c r="AC227" t="s">
        <v>929</v>
      </c>
      <c r="AD227" t="s">
        <v>3376</v>
      </c>
      <c r="AF227" s="16">
        <v>0.33732131600000004</v>
      </c>
      <c r="AG227" s="43">
        <v>110</v>
      </c>
      <c r="AH227" t="s">
        <v>102</v>
      </c>
      <c r="AI227" s="8" t="s">
        <v>119</v>
      </c>
      <c r="AJ227" t="s">
        <v>120</v>
      </c>
      <c r="AK227" s="17">
        <v>960</v>
      </c>
      <c r="AL227" s="19">
        <v>43136</v>
      </c>
      <c r="AM227" s="19">
        <v>43136</v>
      </c>
      <c r="AN227" t="s">
        <v>1036</v>
      </c>
      <c r="AQ227" s="17">
        <f>SUMIF(B:B,B227,P:P)-SUMIF(B:B,B227,AK:AK)</f>
        <v>4015.4399999999969</v>
      </c>
      <c r="AR227" t="b">
        <f t="shared" si="6"/>
        <v>0</v>
      </c>
      <c r="AS227" t="b">
        <f t="shared" si="7"/>
        <v>0</v>
      </c>
    </row>
    <row r="228" spans="2:45" ht="14.25" customHeight="1" x14ac:dyDescent="0.3">
      <c r="B228" s="7" t="s">
        <v>1418</v>
      </c>
      <c r="C228" t="s">
        <v>3100</v>
      </c>
      <c r="D228" s="8" t="s">
        <v>1419</v>
      </c>
      <c r="E228" s="33" t="s">
        <v>936</v>
      </c>
      <c r="U228"/>
      <c r="Y228"/>
      <c r="Z228"/>
      <c r="AG228" s="43">
        <v>113</v>
      </c>
      <c r="AH228" t="s">
        <v>102</v>
      </c>
      <c r="AI228" s="8" t="s">
        <v>122</v>
      </c>
      <c r="AJ228" t="s">
        <v>123</v>
      </c>
      <c r="AK228" s="17">
        <v>216</v>
      </c>
      <c r="AL228" s="19">
        <v>43136</v>
      </c>
      <c r="AM228" s="19">
        <v>43136</v>
      </c>
      <c r="AN228" t="s">
        <v>948</v>
      </c>
      <c r="AQ228"/>
      <c r="AR228" t="b">
        <f t="shared" si="6"/>
        <v>1</v>
      </c>
      <c r="AS228" t="b">
        <f t="shared" si="7"/>
        <v>1</v>
      </c>
    </row>
    <row r="229" spans="2:45" ht="14.25" customHeight="1" x14ac:dyDescent="0.3">
      <c r="B229" s="7" t="s">
        <v>1418</v>
      </c>
      <c r="C229" t="s">
        <v>3100</v>
      </c>
      <c r="D229" s="8" t="s">
        <v>1419</v>
      </c>
      <c r="E229" s="33" t="s">
        <v>936</v>
      </c>
      <c r="U229"/>
      <c r="Y229"/>
      <c r="Z229"/>
      <c r="AG229" s="43">
        <v>121</v>
      </c>
      <c r="AH229" t="s">
        <v>102</v>
      </c>
      <c r="AI229" s="8" t="s">
        <v>130</v>
      </c>
      <c r="AJ229" t="s">
        <v>132</v>
      </c>
      <c r="AK229" s="17">
        <v>1210</v>
      </c>
      <c r="AL229" s="19">
        <v>43134</v>
      </c>
      <c r="AM229" s="19">
        <v>43134</v>
      </c>
      <c r="AN229" t="s">
        <v>931</v>
      </c>
      <c r="AQ229"/>
      <c r="AR229" t="b">
        <f t="shared" si="6"/>
        <v>1</v>
      </c>
      <c r="AS229" t="b">
        <f t="shared" si="7"/>
        <v>1</v>
      </c>
    </row>
    <row r="230" spans="2:45" ht="14.25" customHeight="1" x14ac:dyDescent="0.3">
      <c r="B230" s="7" t="s">
        <v>1418</v>
      </c>
      <c r="C230" t="s">
        <v>3100</v>
      </c>
      <c r="D230" s="8" t="s">
        <v>1419</v>
      </c>
      <c r="E230" s="33" t="s">
        <v>936</v>
      </c>
      <c r="U230"/>
      <c r="Y230"/>
      <c r="Z230"/>
      <c r="AG230" s="43">
        <v>126</v>
      </c>
      <c r="AH230" t="s">
        <v>102</v>
      </c>
      <c r="AI230" s="8" t="s">
        <v>135</v>
      </c>
      <c r="AJ230" t="s">
        <v>138</v>
      </c>
      <c r="AK230" s="17">
        <v>1080</v>
      </c>
      <c r="AL230" s="19">
        <v>43134</v>
      </c>
      <c r="AM230" s="19">
        <v>43134</v>
      </c>
      <c r="AN230" t="s">
        <v>948</v>
      </c>
      <c r="AQ230"/>
      <c r="AR230" t="b">
        <f t="shared" si="6"/>
        <v>1</v>
      </c>
      <c r="AS230" t="b">
        <f t="shared" si="7"/>
        <v>1</v>
      </c>
    </row>
    <row r="231" spans="2:45" ht="14.25" customHeight="1" x14ac:dyDescent="0.3">
      <c r="B231" s="7" t="s">
        <v>1418</v>
      </c>
      <c r="C231" t="s">
        <v>3100</v>
      </c>
      <c r="D231" s="8" t="s">
        <v>1419</v>
      </c>
      <c r="E231" s="33" t="s">
        <v>936</v>
      </c>
      <c r="U231"/>
      <c r="Y231"/>
      <c r="Z231"/>
      <c r="AG231" s="43">
        <v>121</v>
      </c>
      <c r="AH231" t="s">
        <v>102</v>
      </c>
      <c r="AI231" s="8" t="s">
        <v>130</v>
      </c>
      <c r="AJ231" t="s">
        <v>132</v>
      </c>
      <c r="AK231" s="17">
        <v>1232.0600000000031</v>
      </c>
      <c r="AL231" s="19">
        <v>43183</v>
      </c>
      <c r="AM231" s="19">
        <v>43183</v>
      </c>
      <c r="AN231" t="s">
        <v>931</v>
      </c>
      <c r="AQ231"/>
      <c r="AR231" t="b">
        <f t="shared" si="6"/>
        <v>1</v>
      </c>
      <c r="AS231" t="b">
        <f t="shared" si="7"/>
        <v>1</v>
      </c>
    </row>
    <row r="232" spans="2:45" ht="14.25" customHeight="1" x14ac:dyDescent="0.3">
      <c r="B232" s="7" t="s">
        <v>1418</v>
      </c>
      <c r="C232" t="s">
        <v>3100</v>
      </c>
      <c r="D232" s="8" t="s">
        <v>1419</v>
      </c>
      <c r="E232" s="33" t="s">
        <v>936</v>
      </c>
      <c r="U232"/>
      <c r="Y232"/>
      <c r="Z232"/>
      <c r="AG232" s="43">
        <v>126</v>
      </c>
      <c r="AH232" t="s">
        <v>102</v>
      </c>
      <c r="AI232" s="8" t="s">
        <v>135</v>
      </c>
      <c r="AJ232" t="s">
        <v>138</v>
      </c>
      <c r="AK232" s="17">
        <v>1188</v>
      </c>
      <c r="AL232" s="19">
        <v>43183</v>
      </c>
      <c r="AM232" s="19">
        <v>43183</v>
      </c>
      <c r="AN232" t="s">
        <v>948</v>
      </c>
      <c r="AQ232"/>
      <c r="AR232" t="b">
        <f t="shared" si="6"/>
        <v>1</v>
      </c>
      <c r="AS232" t="b">
        <f t="shared" si="7"/>
        <v>1</v>
      </c>
    </row>
    <row r="233" spans="2:45" ht="14.25" customHeight="1" x14ac:dyDescent="0.3">
      <c r="B233" s="7" t="s">
        <v>977</v>
      </c>
      <c r="C233" t="s">
        <v>3326</v>
      </c>
      <c r="D233" t="s">
        <v>978</v>
      </c>
      <c r="E233" s="33" t="s">
        <v>979</v>
      </c>
      <c r="M233" s="16">
        <v>0.18</v>
      </c>
      <c r="N233" t="s">
        <v>648</v>
      </c>
      <c r="O233" t="s">
        <v>649</v>
      </c>
      <c r="P233" s="17">
        <v>69000</v>
      </c>
      <c r="U233"/>
      <c r="Y233"/>
      <c r="Z233"/>
      <c r="AC233" t="s">
        <v>929</v>
      </c>
      <c r="AD233" t="s">
        <v>3378</v>
      </c>
      <c r="AF233" s="16">
        <v>0.39248909090909095</v>
      </c>
      <c r="AG233" s="43">
        <v>75</v>
      </c>
      <c r="AH233" t="s">
        <v>83</v>
      </c>
      <c r="AI233" s="8" t="s">
        <v>863</v>
      </c>
      <c r="AK233" s="17">
        <v>69000</v>
      </c>
      <c r="AL233" s="19">
        <v>43101</v>
      </c>
      <c r="AM233" s="19">
        <v>43190</v>
      </c>
      <c r="AN233" t="s">
        <v>931</v>
      </c>
      <c r="AQ233" s="17">
        <f>SUMIF(B:B,B233,P:P)-SUMIF(B:B,B233,AK:AK)</f>
        <v>0</v>
      </c>
      <c r="AR233" t="b">
        <f t="shared" si="6"/>
        <v>0</v>
      </c>
      <c r="AS233" t="b">
        <f t="shared" si="7"/>
        <v>0</v>
      </c>
    </row>
    <row r="234" spans="2:45" ht="14.25" customHeight="1" x14ac:dyDescent="0.3">
      <c r="B234" s="7" t="s">
        <v>1421</v>
      </c>
      <c r="C234" t="s">
        <v>3100</v>
      </c>
      <c r="D234" s="8" t="s">
        <v>1422</v>
      </c>
      <c r="E234" s="33" t="s">
        <v>1423</v>
      </c>
      <c r="M234" s="16">
        <v>0.2</v>
      </c>
      <c r="N234" t="s">
        <v>648</v>
      </c>
      <c r="O234" t="s">
        <v>649</v>
      </c>
      <c r="P234" s="17">
        <v>15524.999999999998</v>
      </c>
      <c r="U234"/>
      <c r="Y234"/>
      <c r="Z234"/>
      <c r="AC234" t="s">
        <v>929</v>
      </c>
      <c r="AD234" t="s">
        <v>3376</v>
      </c>
      <c r="AF234" s="16">
        <v>0.36293692307692305</v>
      </c>
      <c r="AG234" s="43">
        <v>113</v>
      </c>
      <c r="AH234" t="s">
        <v>102</v>
      </c>
      <c r="AI234" s="8" t="s">
        <v>122</v>
      </c>
      <c r="AJ234" t="s">
        <v>123</v>
      </c>
      <c r="AK234" s="17">
        <v>1404</v>
      </c>
      <c r="AL234" s="19">
        <v>43161</v>
      </c>
      <c r="AM234" s="19">
        <v>43161</v>
      </c>
      <c r="AN234" t="s">
        <v>948</v>
      </c>
      <c r="AQ234" s="17">
        <f>SUMIF(B:B,B234,P:P)-SUMIF(B:B,B234,AK:AK)</f>
        <v>7130.8999999999978</v>
      </c>
      <c r="AR234" t="b">
        <f t="shared" si="6"/>
        <v>0</v>
      </c>
      <c r="AS234" t="b">
        <f t="shared" si="7"/>
        <v>0</v>
      </c>
    </row>
    <row r="235" spans="2:45" ht="14.25" customHeight="1" x14ac:dyDescent="0.3">
      <c r="B235" s="7" t="s">
        <v>1421</v>
      </c>
      <c r="C235" t="s">
        <v>3100</v>
      </c>
      <c r="D235" s="8" t="s">
        <v>1422</v>
      </c>
      <c r="E235" s="33" t="s">
        <v>936</v>
      </c>
      <c r="U235"/>
      <c r="Y235"/>
      <c r="Z235"/>
      <c r="AG235" s="43">
        <v>111</v>
      </c>
      <c r="AH235" t="s">
        <v>102</v>
      </c>
      <c r="AI235" s="8" t="s">
        <v>119</v>
      </c>
      <c r="AJ235" t="s">
        <v>121</v>
      </c>
      <c r="AK235" s="17">
        <v>552</v>
      </c>
      <c r="AL235" s="19">
        <v>43161</v>
      </c>
      <c r="AM235" s="19">
        <v>43161</v>
      </c>
      <c r="AN235" t="s">
        <v>931</v>
      </c>
      <c r="AQ235"/>
      <c r="AR235" t="b">
        <f t="shared" si="6"/>
        <v>1</v>
      </c>
      <c r="AS235" t="b">
        <f t="shared" si="7"/>
        <v>1</v>
      </c>
    </row>
    <row r="236" spans="2:45" ht="14.25" customHeight="1" x14ac:dyDescent="0.3">
      <c r="B236" s="7" t="s">
        <v>1421</v>
      </c>
      <c r="C236" t="s">
        <v>3100</v>
      </c>
      <c r="D236" s="8" t="s">
        <v>1422</v>
      </c>
      <c r="E236" s="33" t="s">
        <v>936</v>
      </c>
      <c r="U236"/>
      <c r="Y236"/>
      <c r="Z236"/>
      <c r="AG236" s="43">
        <v>113</v>
      </c>
      <c r="AH236" t="s">
        <v>102</v>
      </c>
      <c r="AI236" s="8" t="s">
        <v>122</v>
      </c>
      <c r="AJ236" t="s">
        <v>123</v>
      </c>
      <c r="AK236" s="17">
        <v>1620</v>
      </c>
      <c r="AL236" s="19">
        <v>43173</v>
      </c>
      <c r="AM236" s="19">
        <v>43173</v>
      </c>
      <c r="AN236" t="s">
        <v>948</v>
      </c>
      <c r="AQ236"/>
      <c r="AR236" t="b">
        <f t="shared" si="6"/>
        <v>1</v>
      </c>
      <c r="AS236" t="b">
        <f t="shared" si="7"/>
        <v>1</v>
      </c>
    </row>
    <row r="237" spans="2:45" ht="14.25" customHeight="1" x14ac:dyDescent="0.3">
      <c r="B237" s="7" t="s">
        <v>1421</v>
      </c>
      <c r="C237" t="s">
        <v>3100</v>
      </c>
      <c r="D237" s="8" t="s">
        <v>1422</v>
      </c>
      <c r="E237" s="33" t="s">
        <v>936</v>
      </c>
      <c r="U237"/>
      <c r="Y237"/>
      <c r="Z237"/>
      <c r="AG237" s="43">
        <v>110</v>
      </c>
      <c r="AH237" t="s">
        <v>102</v>
      </c>
      <c r="AI237" s="8" t="s">
        <v>119</v>
      </c>
      <c r="AJ237" t="s">
        <v>120</v>
      </c>
      <c r="AK237" s="17">
        <v>758.99999999999989</v>
      </c>
      <c r="AL237" s="19">
        <v>43173</v>
      </c>
      <c r="AM237" s="19">
        <v>43173</v>
      </c>
      <c r="AN237" t="s">
        <v>931</v>
      </c>
      <c r="AQ237"/>
      <c r="AR237" t="b">
        <f t="shared" si="6"/>
        <v>1</v>
      </c>
      <c r="AS237" t="b">
        <f t="shared" si="7"/>
        <v>1</v>
      </c>
    </row>
    <row r="238" spans="2:45" ht="14.25" customHeight="1" x14ac:dyDescent="0.3">
      <c r="B238" s="7" t="s">
        <v>1421</v>
      </c>
      <c r="C238" t="s">
        <v>3100</v>
      </c>
      <c r="D238" s="8" t="s">
        <v>1422</v>
      </c>
      <c r="E238" s="33" t="s">
        <v>936</v>
      </c>
      <c r="U238"/>
      <c r="Y238"/>
      <c r="Z238"/>
      <c r="AG238" s="43">
        <v>113</v>
      </c>
      <c r="AH238" t="s">
        <v>102</v>
      </c>
      <c r="AI238" s="8" t="s">
        <v>122</v>
      </c>
      <c r="AJ238" t="s">
        <v>123</v>
      </c>
      <c r="AK238" s="17">
        <v>1080</v>
      </c>
      <c r="AL238" s="19">
        <v>43200</v>
      </c>
      <c r="AM238" s="19">
        <v>43200</v>
      </c>
      <c r="AN238" t="s">
        <v>948</v>
      </c>
      <c r="AQ238"/>
      <c r="AR238" t="b">
        <f t="shared" si="6"/>
        <v>1</v>
      </c>
      <c r="AS238" t="b">
        <f t="shared" si="7"/>
        <v>1</v>
      </c>
    </row>
    <row r="239" spans="2:45" ht="14.25" customHeight="1" x14ac:dyDescent="0.3">
      <c r="B239" s="7" t="s">
        <v>1421</v>
      </c>
      <c r="C239" t="s">
        <v>3100</v>
      </c>
      <c r="D239" s="8" t="s">
        <v>1422</v>
      </c>
      <c r="E239" s="33" t="s">
        <v>936</v>
      </c>
      <c r="U239"/>
      <c r="Y239"/>
      <c r="Z239"/>
      <c r="AG239" s="43">
        <v>111</v>
      </c>
      <c r="AH239" t="s">
        <v>102</v>
      </c>
      <c r="AI239" s="8" t="s">
        <v>119</v>
      </c>
      <c r="AJ239" t="s">
        <v>121</v>
      </c>
      <c r="AK239" s="17">
        <v>804.99999999999989</v>
      </c>
      <c r="AL239" s="19">
        <v>43200</v>
      </c>
      <c r="AM239" s="19">
        <v>43200</v>
      </c>
      <c r="AN239" t="s">
        <v>931</v>
      </c>
      <c r="AQ239"/>
      <c r="AR239" t="b">
        <f t="shared" si="6"/>
        <v>1</v>
      </c>
      <c r="AS239" t="b">
        <f t="shared" si="7"/>
        <v>1</v>
      </c>
    </row>
    <row r="240" spans="2:45" ht="14.25" customHeight="1" x14ac:dyDescent="0.3">
      <c r="B240" s="7" t="s">
        <v>1421</v>
      </c>
      <c r="C240" t="s">
        <v>3100</v>
      </c>
      <c r="D240" s="8" t="s">
        <v>1422</v>
      </c>
      <c r="E240" s="33" t="s">
        <v>936</v>
      </c>
      <c r="U240"/>
      <c r="Y240"/>
      <c r="Z240"/>
      <c r="AG240" s="43">
        <v>113</v>
      </c>
      <c r="AH240" t="s">
        <v>102</v>
      </c>
      <c r="AI240" s="8" t="s">
        <v>122</v>
      </c>
      <c r="AJ240" t="s">
        <v>123</v>
      </c>
      <c r="AK240" s="17">
        <v>1284</v>
      </c>
      <c r="AL240" s="19">
        <v>43217</v>
      </c>
      <c r="AM240" s="19">
        <v>43217</v>
      </c>
      <c r="AN240" t="s">
        <v>949</v>
      </c>
      <c r="AQ240"/>
      <c r="AR240" t="b">
        <f t="shared" si="6"/>
        <v>1</v>
      </c>
      <c r="AS240" t="b">
        <f t="shared" si="7"/>
        <v>1</v>
      </c>
    </row>
    <row r="241" spans="2:45" ht="14.25" customHeight="1" x14ac:dyDescent="0.3">
      <c r="B241" s="7" t="s">
        <v>1421</v>
      </c>
      <c r="C241" t="s">
        <v>3100</v>
      </c>
      <c r="D241" s="8" t="s">
        <v>1422</v>
      </c>
      <c r="E241" s="33" t="s">
        <v>936</v>
      </c>
      <c r="U241"/>
      <c r="Y241"/>
      <c r="Z241"/>
      <c r="AG241" s="43">
        <v>110</v>
      </c>
      <c r="AH241" t="s">
        <v>102</v>
      </c>
      <c r="AI241" s="8" t="s">
        <v>119</v>
      </c>
      <c r="AJ241" t="s">
        <v>120</v>
      </c>
      <c r="AK241" s="17">
        <v>890.09999999999991</v>
      </c>
      <c r="AL241" s="19">
        <v>43217</v>
      </c>
      <c r="AM241" s="19">
        <v>43217</v>
      </c>
      <c r="AN241" t="s">
        <v>931</v>
      </c>
      <c r="AQ241"/>
      <c r="AR241" t="b">
        <f t="shared" si="6"/>
        <v>1</v>
      </c>
      <c r="AS241" t="b">
        <f t="shared" si="7"/>
        <v>1</v>
      </c>
    </row>
    <row r="242" spans="2:45" ht="14.25" customHeight="1" x14ac:dyDescent="0.3">
      <c r="B242" s="7" t="s">
        <v>1424</v>
      </c>
      <c r="C242" t="s">
        <v>3100</v>
      </c>
      <c r="D242" s="8" t="s">
        <v>1425</v>
      </c>
      <c r="E242" s="33" t="s">
        <v>1426</v>
      </c>
      <c r="M242" s="16">
        <v>0.17</v>
      </c>
      <c r="N242" t="s">
        <v>648</v>
      </c>
      <c r="O242" t="s">
        <v>649</v>
      </c>
      <c r="P242" s="17">
        <v>35220</v>
      </c>
      <c r="Y242"/>
      <c r="AC242" t="s">
        <v>929</v>
      </c>
      <c r="AD242" t="s">
        <v>3376</v>
      </c>
      <c r="AF242" s="16">
        <v>0.26807805538461543</v>
      </c>
      <c r="AG242" s="43">
        <v>126</v>
      </c>
      <c r="AH242" t="s">
        <v>102</v>
      </c>
      <c r="AI242" s="8" t="s">
        <v>135</v>
      </c>
      <c r="AJ242" t="s">
        <v>138</v>
      </c>
      <c r="AK242" s="17">
        <v>1366.2</v>
      </c>
      <c r="AL242" s="19">
        <v>43169</v>
      </c>
      <c r="AM242" s="19">
        <v>43169</v>
      </c>
      <c r="AN242" t="s">
        <v>948</v>
      </c>
      <c r="AQ242" s="17">
        <f>SUMIF(B:B,B242,P:P)-SUMIF(B:B,B242,AK:AK)</f>
        <v>4367.9239999999991</v>
      </c>
      <c r="AR242" t="b">
        <f t="shared" si="6"/>
        <v>0</v>
      </c>
      <c r="AS242" t="b">
        <f t="shared" si="7"/>
        <v>0</v>
      </c>
    </row>
    <row r="243" spans="2:45" ht="14.25" customHeight="1" x14ac:dyDescent="0.3">
      <c r="B243" s="7" t="s">
        <v>1424</v>
      </c>
      <c r="C243" t="s">
        <v>3100</v>
      </c>
      <c r="D243" s="8" t="s">
        <v>1425</v>
      </c>
      <c r="E243" s="33" t="s">
        <v>936</v>
      </c>
      <c r="U243"/>
      <c r="Y243"/>
      <c r="Z243"/>
      <c r="AG243" s="43">
        <v>121</v>
      </c>
      <c r="AH243" t="s">
        <v>102</v>
      </c>
      <c r="AI243" s="8" t="s">
        <v>130</v>
      </c>
      <c r="AJ243" t="s">
        <v>132</v>
      </c>
      <c r="AK243" s="17">
        <v>1328.71</v>
      </c>
      <c r="AL243" s="19">
        <v>43169</v>
      </c>
      <c r="AM243" s="19">
        <v>43169</v>
      </c>
      <c r="AN243" t="s">
        <v>931</v>
      </c>
      <c r="AQ243"/>
      <c r="AR243" t="b">
        <f t="shared" si="6"/>
        <v>1</v>
      </c>
      <c r="AS243" t="b">
        <f t="shared" si="7"/>
        <v>1</v>
      </c>
    </row>
    <row r="244" spans="2:45" ht="14.25" customHeight="1" x14ac:dyDescent="0.3">
      <c r="B244" s="7" t="s">
        <v>1424</v>
      </c>
      <c r="C244" t="s">
        <v>3100</v>
      </c>
      <c r="D244" s="8" t="s">
        <v>1425</v>
      </c>
      <c r="E244" s="33" t="s">
        <v>936</v>
      </c>
      <c r="AG244" s="43">
        <v>121</v>
      </c>
      <c r="AH244" t="s">
        <v>102</v>
      </c>
      <c r="AI244" s="8" t="s">
        <v>130</v>
      </c>
      <c r="AJ244" t="s">
        <v>132</v>
      </c>
      <c r="AK244" s="17">
        <v>1328.71</v>
      </c>
      <c r="AL244" s="19">
        <v>43176</v>
      </c>
      <c r="AM244" s="19">
        <v>43176</v>
      </c>
      <c r="AN244" t="s">
        <v>931</v>
      </c>
      <c r="AQ244"/>
      <c r="AR244" t="b">
        <f t="shared" si="6"/>
        <v>1</v>
      </c>
      <c r="AS244" t="b">
        <f t="shared" si="7"/>
        <v>1</v>
      </c>
    </row>
    <row r="245" spans="2:45" ht="14.25" customHeight="1" x14ac:dyDescent="0.3">
      <c r="B245" s="7" t="s">
        <v>1424</v>
      </c>
      <c r="C245" t="s">
        <v>3100</v>
      </c>
      <c r="D245" s="8" t="s">
        <v>1425</v>
      </c>
      <c r="E245" s="33" t="s">
        <v>936</v>
      </c>
      <c r="U245"/>
      <c r="Y245"/>
      <c r="Z245"/>
      <c r="AG245" s="43">
        <v>126</v>
      </c>
      <c r="AH245" t="s">
        <v>102</v>
      </c>
      <c r="AI245" s="8" t="s">
        <v>135</v>
      </c>
      <c r="AJ245" t="s">
        <v>138</v>
      </c>
      <c r="AK245" s="17">
        <v>1544.4</v>
      </c>
      <c r="AL245" s="19">
        <v>43176</v>
      </c>
      <c r="AM245" s="19">
        <v>43176</v>
      </c>
      <c r="AN245" t="s">
        <v>948</v>
      </c>
      <c r="AQ245"/>
      <c r="AR245" t="b">
        <f t="shared" si="6"/>
        <v>1</v>
      </c>
      <c r="AS245" t="b">
        <f t="shared" si="7"/>
        <v>1</v>
      </c>
    </row>
    <row r="246" spans="2:45" ht="14.25" customHeight="1" x14ac:dyDescent="0.3">
      <c r="B246" s="7" t="s">
        <v>1424</v>
      </c>
      <c r="C246" t="s">
        <v>3100</v>
      </c>
      <c r="D246" s="8" t="s">
        <v>1425</v>
      </c>
      <c r="E246" s="33" t="s">
        <v>936</v>
      </c>
      <c r="U246"/>
      <c r="Y246"/>
      <c r="Z246"/>
      <c r="AG246" s="43">
        <v>10</v>
      </c>
      <c r="AH246" t="s">
        <v>16</v>
      </c>
      <c r="AI246" s="8" t="s">
        <v>17</v>
      </c>
      <c r="AK246" s="17">
        <v>5000</v>
      </c>
      <c r="AL246" s="19">
        <v>43160</v>
      </c>
      <c r="AM246" s="19">
        <v>43190</v>
      </c>
      <c r="AN246" t="s">
        <v>1360</v>
      </c>
      <c r="AQ246"/>
      <c r="AR246" t="b">
        <f t="shared" si="6"/>
        <v>1</v>
      </c>
      <c r="AS246" t="b">
        <f t="shared" si="7"/>
        <v>1</v>
      </c>
    </row>
    <row r="247" spans="2:45" ht="14.25" customHeight="1" x14ac:dyDescent="0.3">
      <c r="B247" s="7" t="s">
        <v>1424</v>
      </c>
      <c r="C247" t="s">
        <v>3100</v>
      </c>
      <c r="D247" s="8" t="s">
        <v>1425</v>
      </c>
      <c r="E247" s="33" t="s">
        <v>936</v>
      </c>
      <c r="U247"/>
      <c r="Y247"/>
      <c r="Z247"/>
      <c r="AG247" s="43">
        <v>126</v>
      </c>
      <c r="AH247" t="s">
        <v>102</v>
      </c>
      <c r="AI247" s="8" t="s">
        <v>135</v>
      </c>
      <c r="AJ247" t="s">
        <v>138</v>
      </c>
      <c r="AK247" s="17">
        <v>4500</v>
      </c>
      <c r="AL247" s="19">
        <v>43166</v>
      </c>
      <c r="AM247" s="19">
        <v>43166</v>
      </c>
      <c r="AN247" t="s">
        <v>1343</v>
      </c>
      <c r="AQ247"/>
      <c r="AR247" t="b">
        <f t="shared" si="6"/>
        <v>1</v>
      </c>
      <c r="AS247" t="b">
        <f t="shared" si="7"/>
        <v>1</v>
      </c>
    </row>
    <row r="248" spans="2:45" ht="14.25" customHeight="1" x14ac:dyDescent="0.3">
      <c r="B248" s="7" t="s">
        <v>1424</v>
      </c>
      <c r="C248" t="s">
        <v>3100</v>
      </c>
      <c r="D248" s="8" t="s">
        <v>1425</v>
      </c>
      <c r="E248" s="33" t="s">
        <v>936</v>
      </c>
      <c r="U248"/>
      <c r="Y248"/>
      <c r="Z248"/>
      <c r="AG248" s="43">
        <v>103</v>
      </c>
      <c r="AH248" t="s">
        <v>102</v>
      </c>
      <c r="AI248" s="8" t="s">
        <v>103</v>
      </c>
      <c r="AJ248" t="s">
        <v>1427</v>
      </c>
      <c r="AK248" s="17">
        <v>3500</v>
      </c>
      <c r="AL248" s="19">
        <v>43169</v>
      </c>
      <c r="AM248" s="19">
        <v>43169</v>
      </c>
      <c r="AN248" t="s">
        <v>1343</v>
      </c>
      <c r="AQ248"/>
      <c r="AR248" t="b">
        <f t="shared" si="6"/>
        <v>1</v>
      </c>
      <c r="AS248" t="b">
        <f t="shared" si="7"/>
        <v>1</v>
      </c>
    </row>
    <row r="249" spans="2:45" ht="14.25" customHeight="1" x14ac:dyDescent="0.3">
      <c r="B249" s="7" t="s">
        <v>1424</v>
      </c>
      <c r="C249" t="s">
        <v>3100</v>
      </c>
      <c r="D249" s="8" t="s">
        <v>1425</v>
      </c>
      <c r="E249" s="33" t="s">
        <v>936</v>
      </c>
      <c r="U249"/>
      <c r="Y249"/>
      <c r="Z249"/>
      <c r="AG249" s="43">
        <v>95</v>
      </c>
      <c r="AH249" t="s">
        <v>102</v>
      </c>
      <c r="AI249" s="8" t="s">
        <v>103</v>
      </c>
      <c r="AJ249" t="s">
        <v>1428</v>
      </c>
      <c r="AK249" s="17">
        <v>2800</v>
      </c>
      <c r="AL249" s="19">
        <v>43176</v>
      </c>
      <c r="AM249" s="19">
        <v>43176</v>
      </c>
      <c r="AN249" t="s">
        <v>1343</v>
      </c>
      <c r="AQ249"/>
      <c r="AR249" t="b">
        <f t="shared" si="6"/>
        <v>1</v>
      </c>
      <c r="AS249" t="b">
        <f t="shared" si="7"/>
        <v>1</v>
      </c>
    </row>
    <row r="250" spans="2:45" ht="14.25" customHeight="1" x14ac:dyDescent="0.3">
      <c r="B250" s="7" t="s">
        <v>1424</v>
      </c>
      <c r="C250" t="s">
        <v>3100</v>
      </c>
      <c r="D250" s="8" t="s">
        <v>1425</v>
      </c>
      <c r="E250" s="33" t="s">
        <v>936</v>
      </c>
      <c r="U250"/>
      <c r="Y250"/>
      <c r="Z250"/>
      <c r="AG250" s="43">
        <v>59</v>
      </c>
      <c r="AH250" t="s">
        <v>57</v>
      </c>
      <c r="AI250" s="8" t="s">
        <v>64</v>
      </c>
      <c r="AJ250" t="s">
        <v>323</v>
      </c>
      <c r="AK250" s="17">
        <v>9484.0560000000005</v>
      </c>
      <c r="AL250" s="19">
        <v>43160</v>
      </c>
      <c r="AM250" s="19">
        <v>43160</v>
      </c>
      <c r="AN250" t="s">
        <v>941</v>
      </c>
      <c r="AQ250"/>
      <c r="AR250" t="b">
        <f t="shared" si="6"/>
        <v>1</v>
      </c>
      <c r="AS250" t="b">
        <f t="shared" si="7"/>
        <v>1</v>
      </c>
    </row>
    <row r="251" spans="2:45" ht="14.25" customHeight="1" x14ac:dyDescent="0.3">
      <c r="B251" s="7" t="s">
        <v>1429</v>
      </c>
      <c r="C251" t="s">
        <v>3100</v>
      </c>
      <c r="D251" s="8" t="s">
        <v>1430</v>
      </c>
      <c r="E251" s="33" t="s">
        <v>1431</v>
      </c>
      <c r="M251" s="16">
        <v>0.2</v>
      </c>
      <c r="N251" t="s">
        <v>648</v>
      </c>
      <c r="O251" t="s">
        <v>649</v>
      </c>
      <c r="P251" s="17">
        <v>9200</v>
      </c>
      <c r="U251"/>
      <c r="Y251"/>
      <c r="Z251"/>
      <c r="AC251" t="s">
        <v>929</v>
      </c>
      <c r="AD251" t="s">
        <v>3376</v>
      </c>
      <c r="AF251" s="16">
        <v>0.34501632398753901</v>
      </c>
      <c r="AG251" s="43">
        <v>107</v>
      </c>
      <c r="AH251" t="s">
        <v>102</v>
      </c>
      <c r="AI251" s="8" t="s">
        <v>103</v>
      </c>
      <c r="AJ251" t="s">
        <v>117</v>
      </c>
      <c r="AK251" s="17">
        <v>5184</v>
      </c>
      <c r="AL251" s="19">
        <v>43169</v>
      </c>
      <c r="AM251" s="19">
        <v>43190</v>
      </c>
      <c r="AN251" t="s">
        <v>948</v>
      </c>
      <c r="AQ251" s="17">
        <f>SUMIF(B:B,B251,P:P)-SUMIF(B:B,B251,AK:AK)</f>
        <v>560</v>
      </c>
      <c r="AR251" t="b">
        <f t="shared" si="6"/>
        <v>0</v>
      </c>
      <c r="AS251" t="b">
        <f t="shared" si="7"/>
        <v>0</v>
      </c>
    </row>
    <row r="252" spans="2:45" ht="14.25" customHeight="1" x14ac:dyDescent="0.3">
      <c r="B252" s="7" t="s">
        <v>1429</v>
      </c>
      <c r="C252" t="s">
        <v>3100</v>
      </c>
      <c r="D252" s="8" t="s">
        <v>1430</v>
      </c>
      <c r="E252" s="33" t="s">
        <v>936</v>
      </c>
      <c r="U252"/>
      <c r="Y252"/>
      <c r="Z252"/>
      <c r="AG252" s="43">
        <v>107</v>
      </c>
      <c r="AH252" t="s">
        <v>102</v>
      </c>
      <c r="AI252" s="8" t="s">
        <v>103</v>
      </c>
      <c r="AJ252" t="s">
        <v>117</v>
      </c>
      <c r="AK252" s="17">
        <v>3456</v>
      </c>
      <c r="AL252" s="19">
        <v>43169</v>
      </c>
      <c r="AM252" s="19">
        <v>43190</v>
      </c>
      <c r="AN252" t="s">
        <v>948</v>
      </c>
      <c r="AQ252"/>
      <c r="AR252" t="b">
        <f t="shared" si="6"/>
        <v>1</v>
      </c>
      <c r="AS252" t="b">
        <f t="shared" si="7"/>
        <v>1</v>
      </c>
    </row>
    <row r="253" spans="2:45" ht="14.25" customHeight="1" x14ac:dyDescent="0.3">
      <c r="B253" s="7" t="s">
        <v>1436</v>
      </c>
      <c r="C253" t="s">
        <v>3100</v>
      </c>
      <c r="D253" s="8" t="s">
        <v>1437</v>
      </c>
      <c r="E253" s="33" t="s">
        <v>1438</v>
      </c>
      <c r="M253" s="16">
        <v>0.17</v>
      </c>
      <c r="N253" t="s">
        <v>648</v>
      </c>
      <c r="O253" t="s">
        <v>649</v>
      </c>
      <c r="P253" s="17">
        <v>35913</v>
      </c>
      <c r="U253"/>
      <c r="Y253"/>
      <c r="Z253"/>
      <c r="AC253" t="s">
        <v>929</v>
      </c>
      <c r="AD253" t="s">
        <v>3376</v>
      </c>
      <c r="AF253" s="16">
        <v>0.34339011885714282</v>
      </c>
      <c r="AG253" s="43">
        <v>121</v>
      </c>
      <c r="AH253" t="s">
        <v>102</v>
      </c>
      <c r="AI253" s="8" t="s">
        <v>130</v>
      </c>
      <c r="AJ253" t="s">
        <v>132</v>
      </c>
      <c r="AK253" s="17">
        <v>959.35299999999995</v>
      </c>
      <c r="AL253" s="19">
        <v>43169</v>
      </c>
      <c r="AM253" s="19">
        <v>43169</v>
      </c>
      <c r="AN253" t="s">
        <v>931</v>
      </c>
      <c r="AQ253" s="17">
        <f>SUMIF(B:B,B253,P:P)-SUMIF(B:B,B253,AK:AK)</f>
        <v>12603.895</v>
      </c>
      <c r="AR253" t="b">
        <f t="shared" si="6"/>
        <v>0</v>
      </c>
      <c r="AS253" t="b">
        <f t="shared" si="7"/>
        <v>0</v>
      </c>
    </row>
    <row r="254" spans="2:45" ht="14.25" customHeight="1" x14ac:dyDescent="0.3">
      <c r="B254" s="7" t="s">
        <v>1436</v>
      </c>
      <c r="C254" t="s">
        <v>3100</v>
      </c>
      <c r="D254" s="8" t="s">
        <v>1437</v>
      </c>
      <c r="E254" s="33" t="s">
        <v>936</v>
      </c>
      <c r="AG254" s="43">
        <v>126</v>
      </c>
      <c r="AH254" t="s">
        <v>102</v>
      </c>
      <c r="AI254" s="8" t="s">
        <v>135</v>
      </c>
      <c r="AJ254" t="s">
        <v>138</v>
      </c>
      <c r="AK254" s="17">
        <v>907.2</v>
      </c>
      <c r="AL254" s="19">
        <v>43169</v>
      </c>
      <c r="AM254" s="19">
        <v>43169</v>
      </c>
      <c r="AN254" t="s">
        <v>948</v>
      </c>
      <c r="AQ254"/>
      <c r="AR254" t="b">
        <f t="shared" si="6"/>
        <v>1</v>
      </c>
      <c r="AS254" t="b">
        <f t="shared" si="7"/>
        <v>1</v>
      </c>
    </row>
    <row r="255" spans="2:45" ht="14.25" customHeight="1" x14ac:dyDescent="0.3">
      <c r="B255" s="7" t="s">
        <v>1436</v>
      </c>
      <c r="C255" t="s">
        <v>3100</v>
      </c>
      <c r="D255" s="8" t="s">
        <v>1437</v>
      </c>
      <c r="E255" s="33" t="s">
        <v>936</v>
      </c>
      <c r="U255"/>
      <c r="Y255"/>
      <c r="Z255"/>
      <c r="AG255" s="43">
        <v>121</v>
      </c>
      <c r="AH255" t="s">
        <v>102</v>
      </c>
      <c r="AI255" s="8" t="s">
        <v>130</v>
      </c>
      <c r="AJ255" t="s">
        <v>132</v>
      </c>
      <c r="AK255" s="17">
        <v>1479.8659999999998</v>
      </c>
      <c r="AL255" s="19">
        <v>43169</v>
      </c>
      <c r="AM255" s="19">
        <v>43169</v>
      </c>
      <c r="AN255" t="s">
        <v>931</v>
      </c>
      <c r="AQ255"/>
      <c r="AR255" t="b">
        <f t="shared" si="6"/>
        <v>1</v>
      </c>
      <c r="AS255" t="b">
        <f t="shared" si="7"/>
        <v>1</v>
      </c>
    </row>
    <row r="256" spans="2:45" ht="14.25" customHeight="1" x14ac:dyDescent="0.3">
      <c r="B256" s="7" t="s">
        <v>1436</v>
      </c>
      <c r="C256" t="s">
        <v>3100</v>
      </c>
      <c r="D256" s="8" t="s">
        <v>1437</v>
      </c>
      <c r="E256" s="33" t="s">
        <v>936</v>
      </c>
      <c r="AG256" s="43">
        <v>126</v>
      </c>
      <c r="AH256" t="s">
        <v>102</v>
      </c>
      <c r="AI256" s="8" t="s">
        <v>135</v>
      </c>
      <c r="AJ256" t="s">
        <v>138</v>
      </c>
      <c r="AK256" s="17">
        <v>2116.8000000000002</v>
      </c>
      <c r="AL256" s="19">
        <v>43169</v>
      </c>
      <c r="AM256" s="19">
        <v>43169</v>
      </c>
      <c r="AN256" t="s">
        <v>948</v>
      </c>
      <c r="AQ256"/>
      <c r="AR256" t="b">
        <f t="shared" si="6"/>
        <v>1</v>
      </c>
      <c r="AS256" t="b">
        <f t="shared" si="7"/>
        <v>1</v>
      </c>
    </row>
    <row r="257" spans="2:45" ht="14.25" customHeight="1" x14ac:dyDescent="0.3">
      <c r="B257" s="7" t="s">
        <v>1436</v>
      </c>
      <c r="C257" t="s">
        <v>3100</v>
      </c>
      <c r="D257" s="8" t="s">
        <v>1437</v>
      </c>
      <c r="E257" s="33" t="s">
        <v>936</v>
      </c>
      <c r="U257"/>
      <c r="Y257"/>
      <c r="Z257"/>
      <c r="AG257" s="43">
        <v>120</v>
      </c>
      <c r="AH257" t="s">
        <v>102</v>
      </c>
      <c r="AI257" s="8" t="s">
        <v>130</v>
      </c>
      <c r="AJ257" t="s">
        <v>131</v>
      </c>
      <c r="AK257" s="17">
        <v>450</v>
      </c>
      <c r="AL257" s="19">
        <v>43169</v>
      </c>
      <c r="AM257" s="19">
        <v>43169</v>
      </c>
      <c r="AN257" t="s">
        <v>1036</v>
      </c>
      <c r="AQ257"/>
      <c r="AR257" t="b">
        <f t="shared" si="6"/>
        <v>1</v>
      </c>
      <c r="AS257" t="b">
        <f t="shared" si="7"/>
        <v>1</v>
      </c>
    </row>
    <row r="258" spans="2:45" ht="14.25" customHeight="1" x14ac:dyDescent="0.3">
      <c r="B258" s="7" t="s">
        <v>1436</v>
      </c>
      <c r="C258" t="s">
        <v>3100</v>
      </c>
      <c r="D258" s="8" t="s">
        <v>1437</v>
      </c>
      <c r="E258" s="33" t="s">
        <v>936</v>
      </c>
      <c r="U258"/>
      <c r="Y258"/>
      <c r="Z258"/>
      <c r="AG258" s="43">
        <v>121</v>
      </c>
      <c r="AH258" t="s">
        <v>102</v>
      </c>
      <c r="AI258" s="8" t="s">
        <v>130</v>
      </c>
      <c r="AJ258" t="s">
        <v>132</v>
      </c>
      <c r="AK258" s="17">
        <v>1376.251</v>
      </c>
      <c r="AL258" s="19">
        <v>43169</v>
      </c>
      <c r="AM258" s="19">
        <v>43169</v>
      </c>
      <c r="AN258" t="s">
        <v>931</v>
      </c>
      <c r="AQ258"/>
      <c r="AR258" t="b">
        <f t="shared" si="6"/>
        <v>1</v>
      </c>
      <c r="AS258" t="b">
        <f t="shared" si="7"/>
        <v>1</v>
      </c>
    </row>
    <row r="259" spans="2:45" ht="14.25" customHeight="1" x14ac:dyDescent="0.3">
      <c r="B259" s="7" t="s">
        <v>1436</v>
      </c>
      <c r="C259" t="s">
        <v>3100</v>
      </c>
      <c r="D259" s="8" t="s">
        <v>1437</v>
      </c>
      <c r="E259" s="33" t="s">
        <v>936</v>
      </c>
      <c r="AG259" s="43">
        <v>126</v>
      </c>
      <c r="AH259" t="s">
        <v>102</v>
      </c>
      <c r="AI259" s="8" t="s">
        <v>135</v>
      </c>
      <c r="AJ259" t="s">
        <v>138</v>
      </c>
      <c r="AK259" s="17">
        <v>1296</v>
      </c>
      <c r="AL259" s="19">
        <v>43169</v>
      </c>
      <c r="AM259" s="19">
        <v>43169</v>
      </c>
      <c r="AN259" t="s">
        <v>948</v>
      </c>
      <c r="AQ259"/>
      <c r="AR259" t="b">
        <f t="shared" si="6"/>
        <v>1</v>
      </c>
      <c r="AS259" t="b">
        <f t="shared" si="7"/>
        <v>1</v>
      </c>
    </row>
    <row r="260" spans="2:45" ht="14.25" customHeight="1" x14ac:dyDescent="0.3">
      <c r="B260" s="7" t="s">
        <v>1436</v>
      </c>
      <c r="C260" t="s">
        <v>3100</v>
      </c>
      <c r="D260" s="8" t="s">
        <v>1437</v>
      </c>
      <c r="E260" s="33" t="s">
        <v>936</v>
      </c>
      <c r="U260"/>
      <c r="Y260"/>
      <c r="Z260"/>
      <c r="AG260" s="43">
        <v>126</v>
      </c>
      <c r="AH260" t="s">
        <v>102</v>
      </c>
      <c r="AI260" s="8" t="s">
        <v>135</v>
      </c>
      <c r="AJ260" t="s">
        <v>138</v>
      </c>
      <c r="AK260" s="17">
        <v>842.40000000000009</v>
      </c>
      <c r="AL260" s="19">
        <v>43176</v>
      </c>
      <c r="AM260" s="19">
        <v>43176</v>
      </c>
      <c r="AN260" t="s">
        <v>948</v>
      </c>
      <c r="AQ260"/>
      <c r="AR260" t="b">
        <f t="shared" si="6"/>
        <v>1</v>
      </c>
      <c r="AS260" t="b">
        <f t="shared" si="7"/>
        <v>1</v>
      </c>
    </row>
    <row r="261" spans="2:45" ht="14.25" customHeight="1" x14ac:dyDescent="0.3">
      <c r="B261" s="7" t="s">
        <v>1436</v>
      </c>
      <c r="C261" t="s">
        <v>3100</v>
      </c>
      <c r="D261" s="8" t="s">
        <v>1437</v>
      </c>
      <c r="E261" s="33" t="s">
        <v>936</v>
      </c>
      <c r="AG261" s="43">
        <v>121</v>
      </c>
      <c r="AH261" t="s">
        <v>102</v>
      </c>
      <c r="AI261" s="8" t="s">
        <v>130</v>
      </c>
      <c r="AJ261" t="s">
        <v>132</v>
      </c>
      <c r="AK261" s="17">
        <v>1633.46</v>
      </c>
      <c r="AL261" s="19">
        <v>43176</v>
      </c>
      <c r="AM261" s="19">
        <v>43176</v>
      </c>
      <c r="AN261" t="s">
        <v>931</v>
      </c>
      <c r="AQ261"/>
      <c r="AR261" t="b">
        <f t="shared" ref="AR261:AR324" si="8">B261=B260</f>
        <v>1</v>
      </c>
      <c r="AS261" t="b">
        <f t="shared" ref="AS261:AS324" si="9">D261=D260</f>
        <v>1</v>
      </c>
    </row>
    <row r="262" spans="2:45" ht="14.25" customHeight="1" x14ac:dyDescent="0.3">
      <c r="B262" s="7" t="s">
        <v>1436</v>
      </c>
      <c r="C262" t="s">
        <v>3100</v>
      </c>
      <c r="D262" s="8" t="s">
        <v>1437</v>
      </c>
      <c r="E262" s="33" t="s">
        <v>936</v>
      </c>
      <c r="U262"/>
      <c r="Y262"/>
      <c r="Z262"/>
      <c r="AG262" s="43">
        <v>120</v>
      </c>
      <c r="AH262" t="s">
        <v>102</v>
      </c>
      <c r="AI262" s="8" t="s">
        <v>130</v>
      </c>
      <c r="AJ262" t="s">
        <v>131</v>
      </c>
      <c r="AK262" s="17">
        <v>268</v>
      </c>
      <c r="AL262" s="19">
        <v>43176</v>
      </c>
      <c r="AM262" s="19">
        <v>43176</v>
      </c>
      <c r="AN262" t="s">
        <v>1036</v>
      </c>
      <c r="AQ262"/>
      <c r="AR262" t="b">
        <f t="shared" si="8"/>
        <v>1</v>
      </c>
      <c r="AS262" t="b">
        <f t="shared" si="9"/>
        <v>1</v>
      </c>
    </row>
    <row r="263" spans="2:45" ht="14.25" customHeight="1" x14ac:dyDescent="0.3">
      <c r="B263" s="7" t="s">
        <v>1436</v>
      </c>
      <c r="C263" t="s">
        <v>3100</v>
      </c>
      <c r="D263" s="8" t="s">
        <v>1437</v>
      </c>
      <c r="E263" s="33" t="s">
        <v>936</v>
      </c>
      <c r="U263"/>
      <c r="Y263"/>
      <c r="Z263"/>
      <c r="AG263" s="43">
        <v>126</v>
      </c>
      <c r="AH263" t="s">
        <v>102</v>
      </c>
      <c r="AI263" s="8" t="s">
        <v>135</v>
      </c>
      <c r="AJ263" t="s">
        <v>138</v>
      </c>
      <c r="AK263" s="17">
        <v>1350</v>
      </c>
      <c r="AL263" s="19">
        <v>43176</v>
      </c>
      <c r="AM263" s="19">
        <v>43176</v>
      </c>
      <c r="AN263" t="s">
        <v>948</v>
      </c>
      <c r="AQ263"/>
      <c r="AR263" t="b">
        <f t="shared" si="8"/>
        <v>1</v>
      </c>
      <c r="AS263" t="b">
        <f t="shared" si="9"/>
        <v>1</v>
      </c>
    </row>
    <row r="264" spans="2:45" ht="14.25" customHeight="1" x14ac:dyDescent="0.3">
      <c r="B264" s="7" t="s">
        <v>1436</v>
      </c>
      <c r="C264" t="s">
        <v>3100</v>
      </c>
      <c r="D264" s="8" t="s">
        <v>1437</v>
      </c>
      <c r="E264" s="33" t="s">
        <v>936</v>
      </c>
      <c r="AG264" s="43">
        <v>122</v>
      </c>
      <c r="AH264" t="s">
        <v>102</v>
      </c>
      <c r="AI264" s="8" t="s">
        <v>130</v>
      </c>
      <c r="AJ264" t="s">
        <v>133</v>
      </c>
      <c r="AK264" s="17">
        <v>914.24999999999989</v>
      </c>
      <c r="AL264" s="19">
        <v>43176</v>
      </c>
      <c r="AM264" s="19">
        <v>43176</v>
      </c>
      <c r="AN264" t="s">
        <v>931</v>
      </c>
      <c r="AQ264"/>
      <c r="AR264" t="b">
        <f t="shared" si="8"/>
        <v>1</v>
      </c>
      <c r="AS264" t="b">
        <f t="shared" si="9"/>
        <v>1</v>
      </c>
    </row>
    <row r="265" spans="2:45" ht="14.25" customHeight="1" x14ac:dyDescent="0.3">
      <c r="B265" s="7" t="s">
        <v>1436</v>
      </c>
      <c r="C265" t="s">
        <v>3100</v>
      </c>
      <c r="D265" s="8" t="s">
        <v>1437</v>
      </c>
      <c r="E265" s="33" t="s">
        <v>936</v>
      </c>
      <c r="U265"/>
      <c r="Y265"/>
      <c r="Z265"/>
      <c r="AG265" s="43">
        <v>126</v>
      </c>
      <c r="AH265" t="s">
        <v>102</v>
      </c>
      <c r="AI265" s="8" t="s">
        <v>135</v>
      </c>
      <c r="AJ265" t="s">
        <v>138</v>
      </c>
      <c r="AK265" s="17">
        <v>1404</v>
      </c>
      <c r="AL265" s="19">
        <v>43183</v>
      </c>
      <c r="AM265" s="19">
        <v>43183</v>
      </c>
      <c r="AN265" t="s">
        <v>948</v>
      </c>
      <c r="AQ265"/>
      <c r="AR265" t="b">
        <f t="shared" si="8"/>
        <v>1</v>
      </c>
      <c r="AS265" t="b">
        <f t="shared" si="9"/>
        <v>1</v>
      </c>
    </row>
    <row r="266" spans="2:45" ht="14.25" customHeight="1" x14ac:dyDescent="0.3">
      <c r="B266" s="7" t="s">
        <v>1436</v>
      </c>
      <c r="C266" t="s">
        <v>3100</v>
      </c>
      <c r="D266" s="8" t="s">
        <v>1437</v>
      </c>
      <c r="E266" s="33" t="s">
        <v>936</v>
      </c>
      <c r="AG266" s="43">
        <v>121</v>
      </c>
      <c r="AH266" t="s">
        <v>102</v>
      </c>
      <c r="AI266" s="8" t="s">
        <v>130</v>
      </c>
      <c r="AJ266" t="s">
        <v>132</v>
      </c>
      <c r="AK266" s="17">
        <v>1229.925</v>
      </c>
      <c r="AL266" s="19">
        <v>43183</v>
      </c>
      <c r="AM266" s="19">
        <v>43183</v>
      </c>
      <c r="AN266" t="s">
        <v>931</v>
      </c>
      <c r="AQ266"/>
      <c r="AR266" t="b">
        <f t="shared" si="8"/>
        <v>1</v>
      </c>
      <c r="AS266" t="b">
        <f t="shared" si="9"/>
        <v>1</v>
      </c>
    </row>
    <row r="267" spans="2:45" ht="14.25" customHeight="1" x14ac:dyDescent="0.3">
      <c r="B267" s="7" t="s">
        <v>1436</v>
      </c>
      <c r="C267" t="s">
        <v>3100</v>
      </c>
      <c r="D267" s="8" t="s">
        <v>1437</v>
      </c>
      <c r="E267" s="33" t="s">
        <v>936</v>
      </c>
      <c r="U267"/>
      <c r="Y267"/>
      <c r="Z267"/>
      <c r="AG267" s="43">
        <v>117</v>
      </c>
      <c r="AH267" t="s">
        <v>102</v>
      </c>
      <c r="AI267" s="8" t="s">
        <v>122</v>
      </c>
      <c r="AJ267" t="s">
        <v>128</v>
      </c>
      <c r="AK267" s="17">
        <v>2332.8000000000002</v>
      </c>
      <c r="AL267" s="19">
        <v>43181</v>
      </c>
      <c r="AM267" s="19">
        <v>43181</v>
      </c>
      <c r="AN267" t="s">
        <v>1337</v>
      </c>
      <c r="AQ267"/>
      <c r="AR267" t="b">
        <f t="shared" si="8"/>
        <v>1</v>
      </c>
      <c r="AS267" t="b">
        <f t="shared" si="9"/>
        <v>1</v>
      </c>
    </row>
    <row r="268" spans="2:45" ht="14.25" customHeight="1" x14ac:dyDescent="0.3">
      <c r="B268" s="7" t="s">
        <v>1436</v>
      </c>
      <c r="C268" t="s">
        <v>3100</v>
      </c>
      <c r="D268" s="8" t="s">
        <v>1437</v>
      </c>
      <c r="E268" s="33" t="s">
        <v>936</v>
      </c>
      <c r="U268"/>
      <c r="Y268"/>
      <c r="Z268"/>
      <c r="AG268" s="43">
        <v>117</v>
      </c>
      <c r="AH268" t="s">
        <v>102</v>
      </c>
      <c r="AI268" s="8" t="s">
        <v>122</v>
      </c>
      <c r="AJ268" t="s">
        <v>128</v>
      </c>
      <c r="AK268" s="17">
        <v>2008.8</v>
      </c>
      <c r="AL268" s="19">
        <v>43182</v>
      </c>
      <c r="AM268" s="19">
        <v>43182</v>
      </c>
      <c r="AN268" t="s">
        <v>1337</v>
      </c>
      <c r="AQ268"/>
      <c r="AR268" t="b">
        <f t="shared" si="8"/>
        <v>1</v>
      </c>
      <c r="AS268" t="b">
        <f t="shared" si="9"/>
        <v>1</v>
      </c>
    </row>
    <row r="269" spans="2:45" ht="14.25" customHeight="1" x14ac:dyDescent="0.3">
      <c r="B269" s="7" t="s">
        <v>1436</v>
      </c>
      <c r="C269" t="s">
        <v>3100</v>
      </c>
      <c r="D269" s="8" t="s">
        <v>1437</v>
      </c>
      <c r="E269" s="33" t="s">
        <v>936</v>
      </c>
      <c r="U269"/>
      <c r="Y269"/>
      <c r="Z269"/>
      <c r="AG269" s="43">
        <v>58</v>
      </c>
      <c r="AH269" t="s">
        <v>57</v>
      </c>
      <c r="AI269" s="8" t="s">
        <v>64</v>
      </c>
      <c r="AJ269" t="s">
        <v>671</v>
      </c>
      <c r="AK269" s="17">
        <v>2740</v>
      </c>
      <c r="AL269" s="19">
        <v>43160</v>
      </c>
      <c r="AM269" s="19">
        <v>43160</v>
      </c>
      <c r="AN269" t="s">
        <v>1259</v>
      </c>
      <c r="AQ269"/>
      <c r="AR269" t="b">
        <f t="shared" si="8"/>
        <v>1</v>
      </c>
      <c r="AS269" t="b">
        <f t="shared" si="9"/>
        <v>1</v>
      </c>
    </row>
    <row r="270" spans="2:45" ht="14.25" customHeight="1" x14ac:dyDescent="0.3">
      <c r="B270" s="7" t="s">
        <v>1439</v>
      </c>
      <c r="C270" t="s">
        <v>3100</v>
      </c>
      <c r="D270" s="8" t="s">
        <v>1440</v>
      </c>
      <c r="E270" s="33" t="s">
        <v>2323</v>
      </c>
      <c r="M270" s="16">
        <v>0.17</v>
      </c>
      <c r="N270" t="s">
        <v>648</v>
      </c>
      <c r="O270" t="s">
        <v>649</v>
      </c>
      <c r="P270" s="17">
        <v>17635</v>
      </c>
      <c r="U270"/>
      <c r="Y270"/>
      <c r="Z270"/>
      <c r="AC270" t="s">
        <v>929</v>
      </c>
      <c r="AD270" t="s">
        <v>3376</v>
      </c>
      <c r="AF270" s="16">
        <v>0.32149710600000003</v>
      </c>
      <c r="AG270" s="43">
        <v>126</v>
      </c>
      <c r="AH270" t="s">
        <v>102</v>
      </c>
      <c r="AI270" s="8" t="s">
        <v>135</v>
      </c>
      <c r="AJ270" t="s">
        <v>138</v>
      </c>
      <c r="AK270" s="17">
        <v>777.6</v>
      </c>
      <c r="AL270" s="19">
        <v>43183</v>
      </c>
      <c r="AM270" s="19">
        <v>43183</v>
      </c>
      <c r="AN270" t="s">
        <v>948</v>
      </c>
      <c r="AQ270" s="17">
        <f>SUMIF(B:B,B270,P:P)-SUMIF(B:B,B270,AK:AK)</f>
        <v>7657.4000000000015</v>
      </c>
      <c r="AR270" t="b">
        <f t="shared" si="8"/>
        <v>0</v>
      </c>
      <c r="AS270" t="b">
        <f t="shared" si="9"/>
        <v>0</v>
      </c>
    </row>
    <row r="271" spans="2:45" ht="14.25" customHeight="1" x14ac:dyDescent="0.3">
      <c r="B271" s="7" t="s">
        <v>1439</v>
      </c>
      <c r="C271" t="s">
        <v>3100</v>
      </c>
      <c r="D271" s="8" t="s">
        <v>1440</v>
      </c>
      <c r="E271" s="33" t="s">
        <v>936</v>
      </c>
      <c r="U271"/>
      <c r="Y271"/>
      <c r="Z271"/>
      <c r="AG271" s="43">
        <v>21</v>
      </c>
      <c r="AH271" t="s">
        <v>22</v>
      </c>
      <c r="AI271" s="8" t="s">
        <v>56</v>
      </c>
      <c r="AK271" s="17">
        <v>1724.9999999999998</v>
      </c>
      <c r="AL271" s="19">
        <v>43170</v>
      </c>
      <c r="AM271" s="19">
        <v>43170</v>
      </c>
      <c r="AN271" t="s">
        <v>931</v>
      </c>
      <c r="AQ271"/>
      <c r="AR271" t="b">
        <f t="shared" si="8"/>
        <v>1</v>
      </c>
      <c r="AS271" t="b">
        <f t="shared" si="9"/>
        <v>1</v>
      </c>
    </row>
    <row r="272" spans="2:45" ht="14.25" customHeight="1" x14ac:dyDescent="0.3">
      <c r="B272" s="7" t="s">
        <v>1439</v>
      </c>
      <c r="C272" t="s">
        <v>3100</v>
      </c>
      <c r="D272" s="8" t="s">
        <v>1440</v>
      </c>
      <c r="E272" s="33" t="s">
        <v>936</v>
      </c>
      <c r="U272"/>
      <c r="Y272"/>
      <c r="Z272"/>
      <c r="AG272" s="43">
        <v>118</v>
      </c>
      <c r="AH272" t="s">
        <v>102</v>
      </c>
      <c r="AI272" s="8" t="s">
        <v>122</v>
      </c>
      <c r="AJ272" t="s">
        <v>129</v>
      </c>
      <c r="AK272" s="17">
        <v>7474.9999999999991</v>
      </c>
      <c r="AL272" s="19">
        <v>43176</v>
      </c>
      <c r="AM272" s="19">
        <v>43176</v>
      </c>
      <c r="AN272" t="s">
        <v>931</v>
      </c>
      <c r="AQ272"/>
      <c r="AR272" t="b">
        <f t="shared" si="8"/>
        <v>1</v>
      </c>
      <c r="AS272" t="b">
        <f t="shared" si="9"/>
        <v>1</v>
      </c>
    </row>
    <row r="273" spans="2:45" ht="14.25" customHeight="1" x14ac:dyDescent="0.3">
      <c r="B273" s="7" t="s">
        <v>1441</v>
      </c>
      <c r="C273" t="s">
        <v>3100</v>
      </c>
      <c r="D273" s="8" t="s">
        <v>1442</v>
      </c>
      <c r="E273" s="33" t="s">
        <v>1443</v>
      </c>
      <c r="M273" s="16">
        <v>0.2</v>
      </c>
      <c r="N273" t="s">
        <v>648</v>
      </c>
      <c r="O273" t="s">
        <v>649</v>
      </c>
      <c r="P273" s="17">
        <v>5175</v>
      </c>
      <c r="U273"/>
      <c r="Y273"/>
      <c r="Z273"/>
      <c r="AC273" t="s">
        <v>929</v>
      </c>
      <c r="AD273" t="s">
        <v>3376</v>
      </c>
      <c r="AF273" s="16">
        <v>0.31353557692307688</v>
      </c>
      <c r="AG273" s="43">
        <v>113</v>
      </c>
      <c r="AH273" t="s">
        <v>102</v>
      </c>
      <c r="AI273" s="8" t="s">
        <v>122</v>
      </c>
      <c r="AJ273" t="s">
        <v>1444</v>
      </c>
      <c r="AK273" s="17">
        <v>1620</v>
      </c>
      <c r="AL273" s="19">
        <v>43144</v>
      </c>
      <c r="AM273" s="19">
        <v>43146</v>
      </c>
      <c r="AN273" t="s">
        <v>948</v>
      </c>
      <c r="AQ273" s="17">
        <f>SUMIF(B:B,B273,P:P)-SUMIF(B:B,B273,AK:AK)</f>
        <v>315</v>
      </c>
      <c r="AR273" t="b">
        <f t="shared" si="8"/>
        <v>0</v>
      </c>
      <c r="AS273" t="b">
        <f t="shared" si="9"/>
        <v>0</v>
      </c>
    </row>
    <row r="274" spans="2:45" ht="14.25" customHeight="1" x14ac:dyDescent="0.3">
      <c r="B274" s="7" t="s">
        <v>1441</v>
      </c>
      <c r="C274" t="s">
        <v>3100</v>
      </c>
      <c r="D274" s="8" t="s">
        <v>1442</v>
      </c>
      <c r="E274" s="33" t="s">
        <v>936</v>
      </c>
      <c r="U274"/>
      <c r="Y274"/>
      <c r="Z274"/>
      <c r="AG274" s="43">
        <v>113</v>
      </c>
      <c r="AH274" t="s">
        <v>102</v>
      </c>
      <c r="AI274" s="8" t="s">
        <v>122</v>
      </c>
      <c r="AJ274" t="s">
        <v>123</v>
      </c>
      <c r="AK274" s="17">
        <v>1620</v>
      </c>
      <c r="AL274" s="19">
        <v>43144</v>
      </c>
      <c r="AM274" s="19">
        <v>43146</v>
      </c>
      <c r="AN274" t="s">
        <v>948</v>
      </c>
      <c r="AQ274"/>
      <c r="AR274" t="b">
        <f t="shared" si="8"/>
        <v>1</v>
      </c>
      <c r="AS274" t="b">
        <f t="shared" si="9"/>
        <v>1</v>
      </c>
    </row>
    <row r="275" spans="2:45" ht="14.25" customHeight="1" x14ac:dyDescent="0.3">
      <c r="B275" s="7" t="s">
        <v>1441</v>
      </c>
      <c r="C275" t="s">
        <v>3100</v>
      </c>
      <c r="D275" s="8" t="s">
        <v>1442</v>
      </c>
      <c r="E275" s="33" t="s">
        <v>936</v>
      </c>
      <c r="U275"/>
      <c r="Y275"/>
      <c r="Z275"/>
      <c r="AG275" s="43">
        <v>113</v>
      </c>
      <c r="AH275" t="s">
        <v>102</v>
      </c>
      <c r="AI275" s="8" t="s">
        <v>122</v>
      </c>
      <c r="AJ275" t="s">
        <v>123</v>
      </c>
      <c r="AK275" s="17">
        <v>1620</v>
      </c>
      <c r="AL275" s="19">
        <v>43144</v>
      </c>
      <c r="AM275" s="19">
        <v>43146</v>
      </c>
      <c r="AN275" t="s">
        <v>948</v>
      </c>
      <c r="AQ275"/>
      <c r="AR275" t="b">
        <f t="shared" si="8"/>
        <v>1</v>
      </c>
      <c r="AS275" t="b">
        <f t="shared" si="9"/>
        <v>1</v>
      </c>
    </row>
    <row r="276" spans="2:45" ht="14.25" customHeight="1" x14ac:dyDescent="0.3">
      <c r="B276" s="7" t="s">
        <v>1445</v>
      </c>
      <c r="C276" t="s">
        <v>3100</v>
      </c>
      <c r="D276" s="8" t="s">
        <v>1446</v>
      </c>
      <c r="E276" s="33" t="s">
        <v>1447</v>
      </c>
      <c r="M276" s="16">
        <v>0.2</v>
      </c>
      <c r="N276" t="s">
        <v>648</v>
      </c>
      <c r="O276" t="s">
        <v>649</v>
      </c>
      <c r="P276" s="17">
        <v>3655</v>
      </c>
      <c r="Y276"/>
      <c r="AC276" t="s">
        <v>929</v>
      </c>
      <c r="AD276" t="s">
        <v>3376</v>
      </c>
      <c r="AF276" s="16">
        <v>0.30012087369420704</v>
      </c>
      <c r="AG276" s="43">
        <v>121</v>
      </c>
      <c r="AH276" t="s">
        <v>102</v>
      </c>
      <c r="AI276" s="8" t="s">
        <v>130</v>
      </c>
      <c r="AJ276" t="s">
        <v>132</v>
      </c>
      <c r="AK276" s="17">
        <v>1493.35</v>
      </c>
      <c r="AL276" s="19">
        <v>43162</v>
      </c>
      <c r="AM276" s="19">
        <v>43162</v>
      </c>
      <c r="AN276" t="s">
        <v>931</v>
      </c>
      <c r="AQ276" s="17">
        <f>SUMIF(B:B,B276,P:P)-SUMIF(B:B,B276,AK:AK)</f>
        <v>23.25</v>
      </c>
      <c r="AR276" t="b">
        <f t="shared" si="8"/>
        <v>0</v>
      </c>
      <c r="AS276" t="b">
        <f t="shared" si="9"/>
        <v>0</v>
      </c>
    </row>
    <row r="277" spans="2:45" ht="14.25" customHeight="1" x14ac:dyDescent="0.3">
      <c r="B277" s="7" t="s">
        <v>1445</v>
      </c>
      <c r="C277" t="s">
        <v>3100</v>
      </c>
      <c r="D277" s="8" t="s">
        <v>1446</v>
      </c>
      <c r="E277" s="33" t="s">
        <v>936</v>
      </c>
      <c r="U277"/>
      <c r="Y277"/>
      <c r="Z277"/>
      <c r="AG277" s="43">
        <v>126</v>
      </c>
      <c r="AH277" t="s">
        <v>102</v>
      </c>
      <c r="AI277" s="8" t="s">
        <v>135</v>
      </c>
      <c r="AJ277" t="s">
        <v>138</v>
      </c>
      <c r="AK277" s="17">
        <v>2138.4</v>
      </c>
      <c r="AL277" s="19">
        <v>43162</v>
      </c>
      <c r="AM277" s="19">
        <v>43162</v>
      </c>
      <c r="AN277" t="s">
        <v>948</v>
      </c>
      <c r="AQ277"/>
      <c r="AR277" t="b">
        <f t="shared" si="8"/>
        <v>1</v>
      </c>
      <c r="AS277" t="b">
        <f t="shared" si="9"/>
        <v>1</v>
      </c>
    </row>
    <row r="278" spans="2:45" ht="14.25" customHeight="1" x14ac:dyDescent="0.3">
      <c r="B278" s="7" t="s">
        <v>1448</v>
      </c>
      <c r="C278" t="s">
        <v>3100</v>
      </c>
      <c r="D278" s="8" t="s">
        <v>1449</v>
      </c>
      <c r="E278" s="33" t="s">
        <v>1450</v>
      </c>
      <c r="M278" s="16">
        <v>0.2</v>
      </c>
      <c r="N278" t="s">
        <v>648</v>
      </c>
      <c r="O278" t="s">
        <v>649</v>
      </c>
      <c r="P278" s="17">
        <v>4024.9999999999995</v>
      </c>
      <c r="U278"/>
      <c r="Y278"/>
      <c r="Z278"/>
      <c r="AC278" t="s">
        <v>929</v>
      </c>
      <c r="AD278" t="s">
        <v>3376</v>
      </c>
      <c r="AF278" s="16">
        <v>0.32406374938997468</v>
      </c>
      <c r="AG278" s="43">
        <v>121</v>
      </c>
      <c r="AH278" t="s">
        <v>102</v>
      </c>
      <c r="AI278" s="8" t="s">
        <v>130</v>
      </c>
      <c r="AJ278" t="s">
        <v>132</v>
      </c>
      <c r="AK278" s="17">
        <v>1401.85</v>
      </c>
      <c r="AL278" s="19">
        <v>43162</v>
      </c>
      <c r="AM278" s="19">
        <v>43162</v>
      </c>
      <c r="AN278" t="s">
        <v>931</v>
      </c>
      <c r="AQ278" s="17">
        <f>SUMIF(B:B,B278,P:P)-SUMIF(B:B,B278,AK:AK)</f>
        <v>625.14999999999918</v>
      </c>
      <c r="AR278" t="b">
        <f t="shared" si="8"/>
        <v>0</v>
      </c>
      <c r="AS278" t="b">
        <f t="shared" si="9"/>
        <v>0</v>
      </c>
    </row>
    <row r="279" spans="2:45" ht="14.25" customHeight="1" x14ac:dyDescent="0.3">
      <c r="B279" s="7" t="s">
        <v>1448</v>
      </c>
      <c r="C279" t="s">
        <v>3100</v>
      </c>
      <c r="D279" s="8" t="s">
        <v>1449</v>
      </c>
      <c r="E279" s="33" t="s">
        <v>936</v>
      </c>
      <c r="AG279" s="43">
        <v>126</v>
      </c>
      <c r="AH279" t="s">
        <v>102</v>
      </c>
      <c r="AI279" s="8" t="s">
        <v>135</v>
      </c>
      <c r="AJ279" t="s">
        <v>138</v>
      </c>
      <c r="AK279" s="17">
        <v>1998.0000000000002</v>
      </c>
      <c r="AL279" s="19">
        <v>43162</v>
      </c>
      <c r="AM279" s="19">
        <v>43162</v>
      </c>
      <c r="AN279" t="s">
        <v>948</v>
      </c>
      <c r="AQ279"/>
      <c r="AR279" t="b">
        <f t="shared" si="8"/>
        <v>1</v>
      </c>
      <c r="AS279" t="b">
        <f t="shared" si="9"/>
        <v>1</v>
      </c>
    </row>
    <row r="280" spans="2:45" ht="14.25" customHeight="1" x14ac:dyDescent="0.3">
      <c r="B280" s="7" t="s">
        <v>1451</v>
      </c>
      <c r="C280" t="s">
        <v>3100</v>
      </c>
      <c r="D280" s="8" t="s">
        <v>1452</v>
      </c>
      <c r="E280" s="33" t="s">
        <v>1453</v>
      </c>
      <c r="M280" s="16">
        <v>0.2</v>
      </c>
      <c r="N280" t="s">
        <v>648</v>
      </c>
      <c r="O280" t="s">
        <v>649</v>
      </c>
      <c r="P280" s="17">
        <v>6906</v>
      </c>
      <c r="U280"/>
      <c r="Y280"/>
      <c r="Z280"/>
      <c r="AC280" t="s">
        <v>929</v>
      </c>
      <c r="AD280" t="s">
        <v>3376</v>
      </c>
      <c r="AF280" s="16">
        <v>0.34301142857142858</v>
      </c>
      <c r="AG280" s="43">
        <v>126</v>
      </c>
      <c r="AH280" t="s">
        <v>102</v>
      </c>
      <c r="AI280" s="8" t="s">
        <v>135</v>
      </c>
      <c r="AJ280" t="s">
        <v>138</v>
      </c>
      <c r="AK280" s="17">
        <v>1728</v>
      </c>
      <c r="AL280" s="19">
        <v>43163</v>
      </c>
      <c r="AM280" s="19">
        <v>43163</v>
      </c>
      <c r="AN280" t="s">
        <v>948</v>
      </c>
      <c r="AQ280" s="17">
        <f>SUMIF(B:B,B280,P:P)-SUMIF(B:B,B280,AK:AK)</f>
        <v>548.5</v>
      </c>
      <c r="AR280" t="b">
        <f t="shared" si="8"/>
        <v>0</v>
      </c>
      <c r="AS280" t="b">
        <f t="shared" si="9"/>
        <v>0</v>
      </c>
    </row>
    <row r="281" spans="2:45" ht="14.25" customHeight="1" x14ac:dyDescent="0.3">
      <c r="B281" s="7" t="s">
        <v>1451</v>
      </c>
      <c r="C281" t="s">
        <v>3100</v>
      </c>
      <c r="D281" s="8" t="s">
        <v>1452</v>
      </c>
      <c r="E281" s="33" t="s">
        <v>936</v>
      </c>
      <c r="AG281" s="43">
        <v>121</v>
      </c>
      <c r="AH281" t="s">
        <v>102</v>
      </c>
      <c r="AI281" s="8" t="s">
        <v>130</v>
      </c>
      <c r="AJ281" t="s">
        <v>132</v>
      </c>
      <c r="AK281" s="17">
        <v>1460.5</v>
      </c>
      <c r="AL281" s="19">
        <v>43163</v>
      </c>
      <c r="AM281" s="19">
        <v>43163</v>
      </c>
      <c r="AN281" t="s">
        <v>931</v>
      </c>
      <c r="AQ281"/>
      <c r="AR281" t="b">
        <f t="shared" si="8"/>
        <v>1</v>
      </c>
      <c r="AS281" t="b">
        <f t="shared" si="9"/>
        <v>1</v>
      </c>
    </row>
    <row r="282" spans="2:45" ht="14.25" customHeight="1" x14ac:dyDescent="0.3">
      <c r="B282" s="7" t="s">
        <v>1451</v>
      </c>
      <c r="C282" t="s">
        <v>3100</v>
      </c>
      <c r="D282" s="8" t="s">
        <v>1452</v>
      </c>
      <c r="E282" s="33" t="s">
        <v>936</v>
      </c>
      <c r="U282"/>
      <c r="Y282"/>
      <c r="Z282"/>
      <c r="AG282" s="43">
        <v>121</v>
      </c>
      <c r="AH282" t="s">
        <v>102</v>
      </c>
      <c r="AI282" s="8" t="s">
        <v>130</v>
      </c>
      <c r="AJ282" t="s">
        <v>132</v>
      </c>
      <c r="AK282" s="17">
        <v>1494.9999999999998</v>
      </c>
      <c r="AL282" s="19">
        <v>43169</v>
      </c>
      <c r="AM282" s="19">
        <v>43169</v>
      </c>
      <c r="AN282" t="s">
        <v>931</v>
      </c>
      <c r="AQ282"/>
      <c r="AR282" t="b">
        <f t="shared" si="8"/>
        <v>1</v>
      </c>
      <c r="AS282" t="b">
        <f t="shared" si="9"/>
        <v>1</v>
      </c>
    </row>
    <row r="283" spans="2:45" ht="14.25" customHeight="1" x14ac:dyDescent="0.3">
      <c r="B283" s="7" t="s">
        <v>1451</v>
      </c>
      <c r="C283" t="s">
        <v>3100</v>
      </c>
      <c r="D283" s="8" t="s">
        <v>1452</v>
      </c>
      <c r="E283" s="33" t="s">
        <v>936</v>
      </c>
      <c r="AG283" s="43">
        <v>126</v>
      </c>
      <c r="AH283" t="s">
        <v>102</v>
      </c>
      <c r="AI283" s="8" t="s">
        <v>135</v>
      </c>
      <c r="AJ283" t="s">
        <v>138</v>
      </c>
      <c r="AK283" s="17">
        <v>1674</v>
      </c>
      <c r="AL283" s="19">
        <v>43169</v>
      </c>
      <c r="AM283" s="19">
        <v>43169</v>
      </c>
      <c r="AN283" t="s">
        <v>948</v>
      </c>
      <c r="AQ283"/>
      <c r="AR283" t="b">
        <f t="shared" si="8"/>
        <v>1</v>
      </c>
      <c r="AS283" t="b">
        <f t="shared" si="9"/>
        <v>1</v>
      </c>
    </row>
    <row r="284" spans="2:45" ht="14.25" customHeight="1" x14ac:dyDescent="0.3">
      <c r="B284" s="7" t="s">
        <v>1454</v>
      </c>
      <c r="C284" t="s">
        <v>3100</v>
      </c>
      <c r="D284" s="8" t="s">
        <v>1455</v>
      </c>
      <c r="E284" s="33" t="s">
        <v>1456</v>
      </c>
      <c r="M284" s="16">
        <v>0.2</v>
      </c>
      <c r="N284" t="s">
        <v>648</v>
      </c>
      <c r="O284" t="s">
        <v>649</v>
      </c>
      <c r="P284" s="17">
        <v>8049.9999999999991</v>
      </c>
      <c r="U284"/>
      <c r="Y284"/>
      <c r="Z284"/>
      <c r="AC284" t="s">
        <v>929</v>
      </c>
      <c r="AD284" t="s">
        <v>3376</v>
      </c>
      <c r="AF284" s="16">
        <v>0.33834913927173271</v>
      </c>
      <c r="AG284" s="43">
        <v>126</v>
      </c>
      <c r="AH284" t="s">
        <v>102</v>
      </c>
      <c r="AI284" s="8" t="s">
        <v>135</v>
      </c>
      <c r="AJ284" t="s">
        <v>138</v>
      </c>
      <c r="AK284" s="17">
        <v>2052</v>
      </c>
      <c r="AL284" s="19">
        <v>43162</v>
      </c>
      <c r="AM284" s="19">
        <v>43162</v>
      </c>
      <c r="AN284" t="s">
        <v>948</v>
      </c>
      <c r="AQ284" s="17">
        <f>SUMIF(B:B,B284,P:P)-SUMIF(B:B,B284,AK:AK)</f>
        <v>774.39999999999873</v>
      </c>
      <c r="AR284" t="b">
        <f t="shared" si="8"/>
        <v>0</v>
      </c>
      <c r="AS284" t="b">
        <f t="shared" si="9"/>
        <v>0</v>
      </c>
    </row>
    <row r="285" spans="2:45" ht="14.25" customHeight="1" x14ac:dyDescent="0.3">
      <c r="B285" s="7" t="s">
        <v>1454</v>
      </c>
      <c r="C285" t="s">
        <v>3100</v>
      </c>
      <c r="D285" s="8" t="s">
        <v>1455</v>
      </c>
      <c r="E285" s="33" t="s">
        <v>936</v>
      </c>
      <c r="AG285" s="43">
        <v>121</v>
      </c>
      <c r="AH285" t="s">
        <v>102</v>
      </c>
      <c r="AI285" s="8" t="s">
        <v>130</v>
      </c>
      <c r="AJ285" t="s">
        <v>132</v>
      </c>
      <c r="AK285" s="17">
        <v>1527.1999999999998</v>
      </c>
      <c r="AL285" s="19">
        <v>43162</v>
      </c>
      <c r="AM285" s="19">
        <v>43162</v>
      </c>
      <c r="AN285" t="s">
        <v>931</v>
      </c>
      <c r="AQ285"/>
      <c r="AR285" t="b">
        <f t="shared" si="8"/>
        <v>1</v>
      </c>
      <c r="AS285" t="b">
        <f t="shared" si="9"/>
        <v>1</v>
      </c>
    </row>
    <row r="286" spans="2:45" ht="14.25" customHeight="1" x14ac:dyDescent="0.3">
      <c r="B286" s="7" t="s">
        <v>1454</v>
      </c>
      <c r="C286" t="s">
        <v>3100</v>
      </c>
      <c r="D286" s="8" t="s">
        <v>1455</v>
      </c>
      <c r="E286" s="33" t="s">
        <v>936</v>
      </c>
      <c r="U286"/>
      <c r="Y286"/>
      <c r="Z286"/>
      <c r="AG286" s="43">
        <v>126</v>
      </c>
      <c r="AH286" t="s">
        <v>102</v>
      </c>
      <c r="AI286" s="8" t="s">
        <v>135</v>
      </c>
      <c r="AJ286" t="s">
        <v>138</v>
      </c>
      <c r="AK286" s="17">
        <v>2160</v>
      </c>
      <c r="AL286" s="19">
        <v>43169</v>
      </c>
      <c r="AM286" s="19">
        <v>43169</v>
      </c>
      <c r="AN286" t="s">
        <v>948</v>
      </c>
      <c r="AQ286"/>
      <c r="AR286" t="b">
        <f t="shared" si="8"/>
        <v>1</v>
      </c>
      <c r="AS286" t="b">
        <f t="shared" si="9"/>
        <v>1</v>
      </c>
    </row>
    <row r="287" spans="2:45" ht="14.25" customHeight="1" x14ac:dyDescent="0.3">
      <c r="B287" s="7" t="s">
        <v>1454</v>
      </c>
      <c r="C287" t="s">
        <v>3100</v>
      </c>
      <c r="D287" s="8" t="s">
        <v>1455</v>
      </c>
      <c r="E287" s="33" t="s">
        <v>936</v>
      </c>
      <c r="AG287" s="43">
        <v>121</v>
      </c>
      <c r="AH287" t="s">
        <v>102</v>
      </c>
      <c r="AI287" s="8" t="s">
        <v>130</v>
      </c>
      <c r="AJ287" t="s">
        <v>132</v>
      </c>
      <c r="AK287" s="17">
        <v>1536.4</v>
      </c>
      <c r="AL287" s="19">
        <v>43169</v>
      </c>
      <c r="AM287" s="19">
        <v>43169</v>
      </c>
      <c r="AN287" t="s">
        <v>931</v>
      </c>
      <c r="AQ287"/>
      <c r="AR287" t="b">
        <f t="shared" si="8"/>
        <v>1</v>
      </c>
      <c r="AS287" t="b">
        <f t="shared" si="9"/>
        <v>1</v>
      </c>
    </row>
    <row r="288" spans="2:45" ht="14.25" customHeight="1" x14ac:dyDescent="0.3">
      <c r="B288" s="7" t="s">
        <v>980</v>
      </c>
      <c r="C288" t="s">
        <v>3326</v>
      </c>
      <c r="D288" t="s">
        <v>981</v>
      </c>
      <c r="E288" s="33" t="s">
        <v>982</v>
      </c>
      <c r="M288" s="16">
        <v>0.18</v>
      </c>
      <c r="N288" t="s">
        <v>648</v>
      </c>
      <c r="O288" t="s">
        <v>649</v>
      </c>
      <c r="P288" s="17">
        <v>24349</v>
      </c>
      <c r="Y288"/>
      <c r="AC288" t="s">
        <v>929</v>
      </c>
      <c r="AD288" t="s">
        <v>3378</v>
      </c>
      <c r="AF288" s="16">
        <v>0.32638464423140495</v>
      </c>
      <c r="AG288" s="43">
        <v>121</v>
      </c>
      <c r="AH288" t="s">
        <v>102</v>
      </c>
      <c r="AI288" s="8" t="s">
        <v>130</v>
      </c>
      <c r="AJ288" t="s">
        <v>132</v>
      </c>
      <c r="AK288" s="17">
        <v>1500</v>
      </c>
      <c r="AL288" s="19">
        <v>43176</v>
      </c>
      <c r="AM288" s="19">
        <v>43176</v>
      </c>
      <c r="AN288" t="s">
        <v>983</v>
      </c>
      <c r="AQ288" s="17">
        <f>SUMIF(B:B,B288,P:P)-SUMIF(B:B,B288,AK:AK)</f>
        <v>14323</v>
      </c>
      <c r="AR288" t="b">
        <f t="shared" si="8"/>
        <v>0</v>
      </c>
      <c r="AS288" t="b">
        <f t="shared" si="9"/>
        <v>0</v>
      </c>
    </row>
    <row r="289" spans="2:45" ht="14.25" customHeight="1" x14ac:dyDescent="0.3">
      <c r="B289" s="7" t="s">
        <v>980</v>
      </c>
      <c r="C289" t="s">
        <v>3326</v>
      </c>
      <c r="D289" t="s">
        <v>981</v>
      </c>
      <c r="E289" s="33" t="s">
        <v>936</v>
      </c>
      <c r="U289"/>
      <c r="Y289"/>
      <c r="Z289"/>
      <c r="AG289" s="43">
        <v>126</v>
      </c>
      <c r="AH289" t="s">
        <v>102</v>
      </c>
      <c r="AI289" s="8" t="s">
        <v>135</v>
      </c>
      <c r="AJ289" t="s">
        <v>138</v>
      </c>
      <c r="AK289" s="17">
        <v>1512</v>
      </c>
      <c r="AL289" s="19">
        <v>43101</v>
      </c>
      <c r="AM289" s="19">
        <v>43190</v>
      </c>
      <c r="AN289" t="s">
        <v>948</v>
      </c>
      <c r="AQ289"/>
      <c r="AR289" t="b">
        <f t="shared" si="8"/>
        <v>1</v>
      </c>
      <c r="AS289" t="b">
        <f t="shared" si="9"/>
        <v>1</v>
      </c>
    </row>
    <row r="290" spans="2:45" ht="14.25" customHeight="1" x14ac:dyDescent="0.3">
      <c r="B290" s="7" t="s">
        <v>980</v>
      </c>
      <c r="C290" t="s">
        <v>3326</v>
      </c>
      <c r="D290" t="s">
        <v>981</v>
      </c>
      <c r="E290" s="33" t="s">
        <v>936</v>
      </c>
      <c r="AG290" s="43">
        <v>121</v>
      </c>
      <c r="AH290" t="s">
        <v>102</v>
      </c>
      <c r="AI290" s="8" t="s">
        <v>130</v>
      </c>
      <c r="AJ290" t="s">
        <v>132</v>
      </c>
      <c r="AK290" s="17">
        <v>1500</v>
      </c>
      <c r="AL290" s="19">
        <v>43183</v>
      </c>
      <c r="AM290" s="19">
        <v>43183</v>
      </c>
      <c r="AN290" t="s">
        <v>983</v>
      </c>
      <c r="AQ290"/>
      <c r="AR290" t="b">
        <f t="shared" si="8"/>
        <v>1</v>
      </c>
      <c r="AS290" t="b">
        <f t="shared" si="9"/>
        <v>1</v>
      </c>
    </row>
    <row r="291" spans="2:45" ht="14.25" customHeight="1" x14ac:dyDescent="0.3">
      <c r="B291" s="7" t="s">
        <v>980</v>
      </c>
      <c r="C291" t="s">
        <v>3326</v>
      </c>
      <c r="D291" t="s">
        <v>981</v>
      </c>
      <c r="E291" s="33" t="s">
        <v>936</v>
      </c>
      <c r="U291"/>
      <c r="Y291"/>
      <c r="Z291"/>
      <c r="AG291" s="43">
        <v>126</v>
      </c>
      <c r="AH291" t="s">
        <v>102</v>
      </c>
      <c r="AI291" s="8" t="s">
        <v>135</v>
      </c>
      <c r="AJ291" t="s">
        <v>138</v>
      </c>
      <c r="AK291" s="17">
        <v>1512</v>
      </c>
      <c r="AL291" s="19">
        <v>43183</v>
      </c>
      <c r="AM291" s="19">
        <v>43183</v>
      </c>
      <c r="AN291" t="s">
        <v>948</v>
      </c>
      <c r="AQ291"/>
      <c r="AR291" t="b">
        <f t="shared" si="8"/>
        <v>1</v>
      </c>
      <c r="AS291" t="b">
        <f t="shared" si="9"/>
        <v>1</v>
      </c>
    </row>
    <row r="292" spans="2:45" ht="14.25" customHeight="1" x14ac:dyDescent="0.3">
      <c r="B292" s="7" t="s">
        <v>980</v>
      </c>
      <c r="C292" t="s">
        <v>3326</v>
      </c>
      <c r="D292" t="s">
        <v>981</v>
      </c>
      <c r="E292" s="33" t="s">
        <v>936</v>
      </c>
      <c r="AG292" s="43">
        <v>121</v>
      </c>
      <c r="AH292" t="s">
        <v>102</v>
      </c>
      <c r="AI292" s="8" t="s">
        <v>130</v>
      </c>
      <c r="AJ292" t="s">
        <v>132</v>
      </c>
      <c r="AK292" s="17">
        <v>1500</v>
      </c>
      <c r="AL292" s="19">
        <v>43190</v>
      </c>
      <c r="AM292" s="19">
        <v>43190</v>
      </c>
      <c r="AN292" t="s">
        <v>983</v>
      </c>
      <c r="AQ292"/>
      <c r="AR292" t="b">
        <f t="shared" si="8"/>
        <v>1</v>
      </c>
      <c r="AS292" t="b">
        <f t="shared" si="9"/>
        <v>1</v>
      </c>
    </row>
    <row r="293" spans="2:45" ht="14.25" customHeight="1" x14ac:dyDescent="0.3">
      <c r="B293" s="7" t="s">
        <v>980</v>
      </c>
      <c r="C293" t="s">
        <v>3326</v>
      </c>
      <c r="D293" t="s">
        <v>981</v>
      </c>
      <c r="E293" s="33" t="s">
        <v>936</v>
      </c>
      <c r="U293"/>
      <c r="Y293"/>
      <c r="Z293"/>
      <c r="AG293" s="43">
        <v>126</v>
      </c>
      <c r="AH293" t="s">
        <v>102</v>
      </c>
      <c r="AI293" s="8" t="s">
        <v>135</v>
      </c>
      <c r="AJ293" t="s">
        <v>138</v>
      </c>
      <c r="AK293" s="17">
        <v>1512</v>
      </c>
      <c r="AL293" s="19">
        <v>43190</v>
      </c>
      <c r="AM293" s="19">
        <v>43190</v>
      </c>
      <c r="AN293" t="s">
        <v>948</v>
      </c>
      <c r="AQ293"/>
      <c r="AR293" t="b">
        <f t="shared" si="8"/>
        <v>1</v>
      </c>
      <c r="AS293" t="b">
        <f t="shared" si="9"/>
        <v>1</v>
      </c>
    </row>
    <row r="294" spans="2:45" ht="14.25" customHeight="1" x14ac:dyDescent="0.3">
      <c r="B294" s="7" t="s">
        <v>980</v>
      </c>
      <c r="C294" t="s">
        <v>3326</v>
      </c>
      <c r="D294" t="s">
        <v>981</v>
      </c>
      <c r="E294" s="33" t="s">
        <v>936</v>
      </c>
      <c r="U294"/>
      <c r="Y294"/>
      <c r="Z294"/>
      <c r="AG294" s="43">
        <v>73</v>
      </c>
      <c r="AH294" t="s">
        <v>83</v>
      </c>
      <c r="AI294" s="8" t="s">
        <v>84</v>
      </c>
      <c r="AJ294" t="s">
        <v>864</v>
      </c>
      <c r="AK294" s="17">
        <v>990.00000000000011</v>
      </c>
      <c r="AL294" s="19">
        <v>43160</v>
      </c>
      <c r="AM294" s="19">
        <v>43220</v>
      </c>
      <c r="AN294" t="s">
        <v>3360</v>
      </c>
      <c r="AQ294"/>
      <c r="AR294" t="b">
        <f t="shared" si="8"/>
        <v>1</v>
      </c>
      <c r="AS294" t="b">
        <f t="shared" si="9"/>
        <v>1</v>
      </c>
    </row>
    <row r="295" spans="2:45" ht="14.25" customHeight="1" x14ac:dyDescent="0.3">
      <c r="B295" s="7" t="s">
        <v>1457</v>
      </c>
      <c r="C295" t="s">
        <v>3100</v>
      </c>
      <c r="D295" s="8" t="s">
        <v>1458</v>
      </c>
      <c r="E295" s="33" t="s">
        <v>1459</v>
      </c>
      <c r="M295" s="16">
        <v>0.12</v>
      </c>
      <c r="N295" t="s">
        <v>648</v>
      </c>
      <c r="O295" t="s">
        <v>649</v>
      </c>
      <c r="P295" s="17">
        <v>7404.4</v>
      </c>
      <c r="U295"/>
      <c r="Y295"/>
      <c r="Z295"/>
      <c r="AC295" t="s">
        <v>929</v>
      </c>
      <c r="AD295" t="s">
        <v>3376</v>
      </c>
      <c r="AF295" s="16">
        <v>0.11600095704615386</v>
      </c>
      <c r="AG295" s="43">
        <v>110</v>
      </c>
      <c r="AH295" t="s">
        <v>102</v>
      </c>
      <c r="AI295" s="8" t="s">
        <v>119</v>
      </c>
      <c r="AJ295" t="s">
        <v>120</v>
      </c>
      <c r="AK295" s="17">
        <v>1724.9999999999998</v>
      </c>
      <c r="AL295" s="19">
        <v>43175</v>
      </c>
      <c r="AM295" s="19">
        <v>43175</v>
      </c>
      <c r="AN295" t="s">
        <v>931</v>
      </c>
      <c r="AQ295" s="17">
        <f>SUMIF(B:B,B295,P:P)-SUMIF(B:B,B295,AK:AK)</f>
        <v>420.32399999999961</v>
      </c>
      <c r="AR295" t="b">
        <f t="shared" si="8"/>
        <v>0</v>
      </c>
      <c r="AS295" t="b">
        <f t="shared" si="9"/>
        <v>0</v>
      </c>
    </row>
    <row r="296" spans="2:45" ht="14.25" customHeight="1" x14ac:dyDescent="0.3">
      <c r="B296" s="7" t="s">
        <v>1457</v>
      </c>
      <c r="C296" t="s">
        <v>3100</v>
      </c>
      <c r="D296" s="8" t="s">
        <v>1458</v>
      </c>
      <c r="E296" s="33" t="s">
        <v>936</v>
      </c>
      <c r="U296"/>
      <c r="Y296"/>
      <c r="Z296"/>
      <c r="AG296" s="43">
        <v>113</v>
      </c>
      <c r="AH296" t="s">
        <v>102</v>
      </c>
      <c r="AI296" s="8" t="s">
        <v>122</v>
      </c>
      <c r="AJ296" t="s">
        <v>123</v>
      </c>
      <c r="AK296" s="17">
        <v>540</v>
      </c>
      <c r="AL296" s="19">
        <v>43175</v>
      </c>
      <c r="AM296" s="19">
        <v>43175</v>
      </c>
      <c r="AN296" t="s">
        <v>948</v>
      </c>
      <c r="AQ296"/>
      <c r="AR296" t="b">
        <f t="shared" si="8"/>
        <v>1</v>
      </c>
      <c r="AS296" t="b">
        <f t="shared" si="9"/>
        <v>1</v>
      </c>
    </row>
    <row r="297" spans="2:45" ht="14.25" customHeight="1" x14ac:dyDescent="0.3">
      <c r="B297" s="7" t="s">
        <v>1457</v>
      </c>
      <c r="C297" t="s">
        <v>3100</v>
      </c>
      <c r="D297" s="8" t="s">
        <v>1458</v>
      </c>
      <c r="E297" s="33" t="s">
        <v>936</v>
      </c>
      <c r="U297"/>
      <c r="Y297"/>
      <c r="Z297"/>
      <c r="AG297" s="43">
        <v>59</v>
      </c>
      <c r="AH297" t="s">
        <v>57</v>
      </c>
      <c r="AI297" s="8" t="s">
        <v>64</v>
      </c>
      <c r="AJ297" t="s">
        <v>323</v>
      </c>
      <c r="AK297" s="17">
        <v>230.07599999999999</v>
      </c>
      <c r="AL297" s="19">
        <v>43175</v>
      </c>
      <c r="AM297" s="19">
        <v>43175</v>
      </c>
      <c r="AN297" t="s">
        <v>941</v>
      </c>
      <c r="AQ297"/>
      <c r="AR297" t="b">
        <f t="shared" si="8"/>
        <v>1</v>
      </c>
      <c r="AS297" t="b">
        <f t="shared" si="9"/>
        <v>1</v>
      </c>
    </row>
    <row r="298" spans="2:45" ht="14.25" customHeight="1" x14ac:dyDescent="0.3">
      <c r="B298" s="7" t="s">
        <v>1457</v>
      </c>
      <c r="C298" t="s">
        <v>3100</v>
      </c>
      <c r="D298" s="8" t="s">
        <v>1458</v>
      </c>
      <c r="E298" s="33" t="s">
        <v>936</v>
      </c>
      <c r="U298"/>
      <c r="Y298"/>
      <c r="Z298"/>
      <c r="AG298" s="43">
        <v>125</v>
      </c>
      <c r="AH298" t="s">
        <v>102</v>
      </c>
      <c r="AI298" s="8" t="s">
        <v>135</v>
      </c>
      <c r="AJ298" t="s">
        <v>865</v>
      </c>
      <c r="AK298" s="17">
        <v>864</v>
      </c>
      <c r="AL298" s="19">
        <v>43177</v>
      </c>
      <c r="AM298" s="19">
        <v>43177</v>
      </c>
      <c r="AN298" t="s">
        <v>948</v>
      </c>
      <c r="AQ298"/>
      <c r="AR298" t="b">
        <f t="shared" si="8"/>
        <v>1</v>
      </c>
      <c r="AS298" t="b">
        <f t="shared" si="9"/>
        <v>1</v>
      </c>
    </row>
    <row r="299" spans="2:45" ht="14.25" customHeight="1" x14ac:dyDescent="0.3">
      <c r="B299" s="7" t="s">
        <v>1457</v>
      </c>
      <c r="C299" t="s">
        <v>3100</v>
      </c>
      <c r="D299" s="8" t="s">
        <v>1458</v>
      </c>
      <c r="E299" s="33" t="s">
        <v>936</v>
      </c>
      <c r="U299"/>
      <c r="Y299"/>
      <c r="Z299"/>
      <c r="AG299" s="43">
        <v>120</v>
      </c>
      <c r="AH299" t="s">
        <v>102</v>
      </c>
      <c r="AI299" s="8" t="s">
        <v>130</v>
      </c>
      <c r="AJ299" t="s">
        <v>131</v>
      </c>
      <c r="AK299" s="17">
        <v>1900</v>
      </c>
      <c r="AL299" s="19">
        <v>43177</v>
      </c>
      <c r="AM299" s="19">
        <v>43177</v>
      </c>
      <c r="AN299" t="s">
        <v>1036</v>
      </c>
      <c r="AQ299"/>
      <c r="AR299" t="b">
        <f t="shared" si="8"/>
        <v>1</v>
      </c>
      <c r="AS299" t="b">
        <f t="shared" si="9"/>
        <v>1</v>
      </c>
    </row>
    <row r="300" spans="2:45" ht="14.25" customHeight="1" x14ac:dyDescent="0.3">
      <c r="B300" s="7" t="s">
        <v>1457</v>
      </c>
      <c r="C300" t="s">
        <v>3100</v>
      </c>
      <c r="D300" s="8" t="s">
        <v>1458</v>
      </c>
      <c r="E300" s="33" t="s">
        <v>936</v>
      </c>
      <c r="U300"/>
      <c r="Y300"/>
      <c r="Z300"/>
      <c r="AG300" s="43">
        <v>121</v>
      </c>
      <c r="AH300" t="s">
        <v>102</v>
      </c>
      <c r="AI300" s="8" t="s">
        <v>130</v>
      </c>
      <c r="AJ300" t="s">
        <v>132</v>
      </c>
      <c r="AK300" s="17">
        <v>1724.9999999999998</v>
      </c>
      <c r="AL300" s="19">
        <v>43177</v>
      </c>
      <c r="AM300" s="19">
        <v>43177</v>
      </c>
      <c r="AN300" t="s">
        <v>931</v>
      </c>
      <c r="AQ300"/>
      <c r="AR300" t="b">
        <f t="shared" si="8"/>
        <v>1</v>
      </c>
      <c r="AS300" t="b">
        <f t="shared" si="9"/>
        <v>1</v>
      </c>
    </row>
    <row r="301" spans="2:45" ht="14.25" customHeight="1" x14ac:dyDescent="0.3">
      <c r="B301" s="7" t="s">
        <v>1464</v>
      </c>
      <c r="C301" t="s">
        <v>3100</v>
      </c>
      <c r="D301" s="8" t="s">
        <v>1465</v>
      </c>
      <c r="E301" s="33" t="s">
        <v>3372</v>
      </c>
      <c r="M301" s="16">
        <v>0.17</v>
      </c>
      <c r="N301" t="s">
        <v>648</v>
      </c>
      <c r="O301" t="s">
        <v>649</v>
      </c>
      <c r="P301" s="17">
        <v>26627.5</v>
      </c>
      <c r="Y301"/>
      <c r="AC301" t="s">
        <v>929</v>
      </c>
      <c r="AD301" t="s">
        <v>3376</v>
      </c>
      <c r="AF301" s="16">
        <v>0.33962380088888894</v>
      </c>
      <c r="AG301" s="43">
        <v>121</v>
      </c>
      <c r="AH301" t="s">
        <v>102</v>
      </c>
      <c r="AI301" s="8" t="s">
        <v>130</v>
      </c>
      <c r="AJ301" t="s">
        <v>132</v>
      </c>
      <c r="AK301" s="17">
        <v>1468.55</v>
      </c>
      <c r="AL301" s="19">
        <v>43176</v>
      </c>
      <c r="AM301" s="19">
        <v>43176</v>
      </c>
      <c r="AN301" t="s">
        <v>931</v>
      </c>
      <c r="AQ301" s="17">
        <f>SUMIF(B:B,B301,P:P)-SUMIF(B:B,B301,AK:AK)</f>
        <v>12228.1</v>
      </c>
      <c r="AR301" t="b">
        <f t="shared" si="8"/>
        <v>0</v>
      </c>
      <c r="AS301" t="b">
        <f t="shared" si="9"/>
        <v>0</v>
      </c>
    </row>
    <row r="302" spans="2:45" ht="14.25" customHeight="1" x14ac:dyDescent="0.3">
      <c r="B302" s="7" t="s">
        <v>1464</v>
      </c>
      <c r="C302" t="s">
        <v>3100</v>
      </c>
      <c r="D302" s="8" t="s">
        <v>1465</v>
      </c>
      <c r="E302" s="33" t="s">
        <v>936</v>
      </c>
      <c r="U302"/>
      <c r="Y302"/>
      <c r="Z302"/>
      <c r="AG302" s="43">
        <v>126</v>
      </c>
      <c r="AH302" t="s">
        <v>102</v>
      </c>
      <c r="AI302" s="8" t="s">
        <v>135</v>
      </c>
      <c r="AJ302" t="s">
        <v>138</v>
      </c>
      <c r="AK302" s="17">
        <v>972.00000000000011</v>
      </c>
      <c r="AL302" s="19">
        <v>43176</v>
      </c>
      <c r="AM302" s="19">
        <v>43176</v>
      </c>
      <c r="AN302" t="s">
        <v>948</v>
      </c>
      <c r="AQ302"/>
      <c r="AR302" t="b">
        <f t="shared" si="8"/>
        <v>1</v>
      </c>
      <c r="AS302" t="b">
        <f t="shared" si="9"/>
        <v>1</v>
      </c>
    </row>
    <row r="303" spans="2:45" ht="14.25" customHeight="1" x14ac:dyDescent="0.3">
      <c r="B303" s="7" t="s">
        <v>1464</v>
      </c>
      <c r="C303" t="s">
        <v>3100</v>
      </c>
      <c r="D303" s="8" t="s">
        <v>1465</v>
      </c>
      <c r="E303" s="33" t="s">
        <v>936</v>
      </c>
      <c r="AG303" s="43">
        <v>122</v>
      </c>
      <c r="AH303" t="s">
        <v>102</v>
      </c>
      <c r="AI303" s="8" t="s">
        <v>130</v>
      </c>
      <c r="AJ303" t="s">
        <v>133</v>
      </c>
      <c r="AK303" s="17">
        <v>1224.75</v>
      </c>
      <c r="AL303" s="19">
        <v>43177</v>
      </c>
      <c r="AM303" s="19">
        <v>43177</v>
      </c>
      <c r="AN303" t="s">
        <v>931</v>
      </c>
      <c r="AQ303"/>
      <c r="AR303" t="b">
        <f t="shared" si="8"/>
        <v>1</v>
      </c>
      <c r="AS303" t="b">
        <f t="shared" si="9"/>
        <v>1</v>
      </c>
    </row>
    <row r="304" spans="2:45" ht="14.25" customHeight="1" x14ac:dyDescent="0.3">
      <c r="B304" s="7" t="s">
        <v>1464</v>
      </c>
      <c r="C304" t="s">
        <v>3100</v>
      </c>
      <c r="D304" s="8" t="s">
        <v>1465</v>
      </c>
      <c r="E304" s="33" t="s">
        <v>936</v>
      </c>
      <c r="U304"/>
      <c r="Y304"/>
      <c r="Z304"/>
      <c r="AG304" s="43">
        <v>126</v>
      </c>
      <c r="AH304" t="s">
        <v>102</v>
      </c>
      <c r="AI304" s="8" t="s">
        <v>135</v>
      </c>
      <c r="AJ304" t="s">
        <v>138</v>
      </c>
      <c r="AK304" s="17">
        <v>950.40000000000009</v>
      </c>
      <c r="AL304" s="19">
        <v>43177</v>
      </c>
      <c r="AM304" s="19">
        <v>43177</v>
      </c>
      <c r="AN304" t="s">
        <v>948</v>
      </c>
      <c r="AQ304"/>
      <c r="AR304" t="b">
        <f t="shared" si="8"/>
        <v>1</v>
      </c>
      <c r="AS304" t="b">
        <f t="shared" si="9"/>
        <v>1</v>
      </c>
    </row>
    <row r="305" spans="2:45" ht="14.25" customHeight="1" x14ac:dyDescent="0.3">
      <c r="B305" s="7" t="s">
        <v>1464</v>
      </c>
      <c r="C305" t="s">
        <v>3100</v>
      </c>
      <c r="D305" s="8" t="s">
        <v>1465</v>
      </c>
      <c r="E305" s="33" t="s">
        <v>936</v>
      </c>
      <c r="U305"/>
      <c r="Y305"/>
      <c r="Z305"/>
      <c r="AG305" s="43">
        <v>122</v>
      </c>
      <c r="AH305" t="s">
        <v>102</v>
      </c>
      <c r="AI305" s="8" t="s">
        <v>130</v>
      </c>
      <c r="AJ305" t="s">
        <v>133</v>
      </c>
      <c r="AK305" s="17">
        <v>1224.75</v>
      </c>
      <c r="AL305" s="19">
        <v>43184</v>
      </c>
      <c r="AM305" s="19">
        <v>43184</v>
      </c>
      <c r="AN305" t="s">
        <v>931</v>
      </c>
      <c r="AQ305"/>
      <c r="AR305" t="b">
        <f t="shared" si="8"/>
        <v>1</v>
      </c>
      <c r="AS305" t="b">
        <f t="shared" si="9"/>
        <v>1</v>
      </c>
    </row>
    <row r="306" spans="2:45" ht="14.25" customHeight="1" x14ac:dyDescent="0.3">
      <c r="B306" s="7" t="s">
        <v>1464</v>
      </c>
      <c r="C306" t="s">
        <v>3100</v>
      </c>
      <c r="D306" s="8" t="s">
        <v>1465</v>
      </c>
      <c r="E306" s="33" t="s">
        <v>936</v>
      </c>
      <c r="U306"/>
      <c r="Y306"/>
      <c r="Z306"/>
      <c r="AG306" s="43">
        <v>126</v>
      </c>
      <c r="AH306" t="s">
        <v>102</v>
      </c>
      <c r="AI306" s="8" t="s">
        <v>135</v>
      </c>
      <c r="AJ306" t="s">
        <v>138</v>
      </c>
      <c r="AK306" s="17">
        <v>891.00000000000011</v>
      </c>
      <c r="AL306" s="19">
        <v>43184</v>
      </c>
      <c r="AM306" s="19">
        <v>43184</v>
      </c>
      <c r="AN306" t="s">
        <v>948</v>
      </c>
      <c r="AQ306"/>
      <c r="AR306" t="b">
        <f t="shared" si="8"/>
        <v>1</v>
      </c>
      <c r="AS306" t="b">
        <f t="shared" si="9"/>
        <v>1</v>
      </c>
    </row>
    <row r="307" spans="2:45" ht="14.25" customHeight="1" x14ac:dyDescent="0.3">
      <c r="B307" s="7" t="s">
        <v>1464</v>
      </c>
      <c r="C307" t="s">
        <v>3100</v>
      </c>
      <c r="D307" s="8" t="s">
        <v>1465</v>
      </c>
      <c r="E307" s="33" t="s">
        <v>936</v>
      </c>
      <c r="U307"/>
      <c r="Y307"/>
      <c r="Z307"/>
      <c r="AG307" s="43">
        <v>122</v>
      </c>
      <c r="AH307" t="s">
        <v>102</v>
      </c>
      <c r="AI307" s="8" t="s">
        <v>130</v>
      </c>
      <c r="AJ307" t="s">
        <v>133</v>
      </c>
      <c r="AK307" s="17">
        <v>1223.5999999999999</v>
      </c>
      <c r="AL307" s="19">
        <v>43212</v>
      </c>
      <c r="AM307" s="19">
        <v>43212</v>
      </c>
      <c r="AN307" t="s">
        <v>931</v>
      </c>
      <c r="AQ307"/>
      <c r="AR307" t="b">
        <f t="shared" si="8"/>
        <v>1</v>
      </c>
      <c r="AS307" t="b">
        <f t="shared" si="9"/>
        <v>1</v>
      </c>
    </row>
    <row r="308" spans="2:45" ht="14.25" customHeight="1" x14ac:dyDescent="0.3">
      <c r="B308" s="7" t="s">
        <v>1464</v>
      </c>
      <c r="C308" t="s">
        <v>3100</v>
      </c>
      <c r="D308" s="8" t="s">
        <v>1465</v>
      </c>
      <c r="E308" s="33" t="s">
        <v>936</v>
      </c>
      <c r="U308"/>
      <c r="Y308"/>
      <c r="Z308"/>
      <c r="AG308" s="43">
        <v>126</v>
      </c>
      <c r="AH308" t="s">
        <v>102</v>
      </c>
      <c r="AI308" s="8" t="s">
        <v>135</v>
      </c>
      <c r="AJ308" t="s">
        <v>138</v>
      </c>
      <c r="AK308" s="17">
        <v>882.75</v>
      </c>
      <c r="AL308" s="19">
        <v>43212</v>
      </c>
      <c r="AM308" s="19">
        <v>43212</v>
      </c>
      <c r="AN308" t="s">
        <v>949</v>
      </c>
      <c r="AQ308"/>
      <c r="AR308" t="b">
        <f t="shared" si="8"/>
        <v>1</v>
      </c>
      <c r="AS308" t="b">
        <f t="shared" si="9"/>
        <v>1</v>
      </c>
    </row>
    <row r="309" spans="2:45" ht="14.25" customHeight="1" x14ac:dyDescent="0.3">
      <c r="B309" s="7" t="s">
        <v>1464</v>
      </c>
      <c r="C309" t="s">
        <v>3100</v>
      </c>
      <c r="D309" s="8" t="s">
        <v>1465</v>
      </c>
      <c r="E309" s="33" t="s">
        <v>936</v>
      </c>
      <c r="U309"/>
      <c r="Y309"/>
      <c r="Z309"/>
      <c r="AG309" s="43">
        <v>126</v>
      </c>
      <c r="AH309" t="s">
        <v>102</v>
      </c>
      <c r="AI309" s="8" t="s">
        <v>135</v>
      </c>
      <c r="AJ309" t="s">
        <v>138</v>
      </c>
      <c r="AK309" s="17">
        <v>1738.8</v>
      </c>
      <c r="AL309" s="19">
        <v>43204</v>
      </c>
      <c r="AN309" t="s">
        <v>1337</v>
      </c>
      <c r="AQ309"/>
      <c r="AR309" t="b">
        <f t="shared" si="8"/>
        <v>1</v>
      </c>
      <c r="AS309" t="b">
        <f t="shared" si="9"/>
        <v>1</v>
      </c>
    </row>
    <row r="310" spans="2:45" ht="14.25" customHeight="1" x14ac:dyDescent="0.3">
      <c r="B310" s="7" t="s">
        <v>1464</v>
      </c>
      <c r="C310" t="s">
        <v>3100</v>
      </c>
      <c r="D310" s="8" t="s">
        <v>1465</v>
      </c>
      <c r="E310" s="33" t="s">
        <v>936</v>
      </c>
      <c r="U310"/>
      <c r="Y310"/>
      <c r="Z310"/>
      <c r="AG310" s="43">
        <v>121</v>
      </c>
      <c r="AH310" t="s">
        <v>102</v>
      </c>
      <c r="AI310" s="8" t="s">
        <v>130</v>
      </c>
      <c r="AJ310" t="s">
        <v>132</v>
      </c>
      <c r="AK310" s="17">
        <v>1522.8</v>
      </c>
      <c r="AL310" s="19">
        <v>43209</v>
      </c>
      <c r="AN310" t="s">
        <v>1337</v>
      </c>
      <c r="AQ310"/>
      <c r="AR310" t="b">
        <f t="shared" si="8"/>
        <v>1</v>
      </c>
      <c r="AS310" t="b">
        <f t="shared" si="9"/>
        <v>1</v>
      </c>
    </row>
    <row r="311" spans="2:45" ht="14.25" customHeight="1" x14ac:dyDescent="0.3">
      <c r="B311" s="7" t="s">
        <v>1464</v>
      </c>
      <c r="C311" t="s">
        <v>3100</v>
      </c>
      <c r="D311" s="8" t="s">
        <v>1465</v>
      </c>
      <c r="E311" s="33" t="s">
        <v>936</v>
      </c>
      <c r="U311"/>
      <c r="Y311"/>
      <c r="Z311"/>
      <c r="AG311" s="43">
        <v>11</v>
      </c>
      <c r="AH311" t="s">
        <v>16</v>
      </c>
      <c r="AI311" s="8" t="s">
        <v>19</v>
      </c>
      <c r="AK311" s="17">
        <v>2300</v>
      </c>
      <c r="AL311" s="19">
        <v>43192</v>
      </c>
      <c r="AM311" s="19">
        <v>43221</v>
      </c>
      <c r="AN311" t="s">
        <v>1466</v>
      </c>
      <c r="AQ311"/>
      <c r="AR311" t="b">
        <f t="shared" si="8"/>
        <v>1</v>
      </c>
      <c r="AS311" t="b">
        <f t="shared" si="9"/>
        <v>1</v>
      </c>
    </row>
    <row r="312" spans="2:45" ht="14.25" customHeight="1" x14ac:dyDescent="0.3">
      <c r="B312" s="7" t="s">
        <v>1467</v>
      </c>
      <c r="C312" t="s">
        <v>3100</v>
      </c>
      <c r="D312" s="8" t="s">
        <v>1468</v>
      </c>
      <c r="E312" s="33" t="s">
        <v>1469</v>
      </c>
      <c r="M312" s="16">
        <v>0.17</v>
      </c>
      <c r="N312" t="s">
        <v>648</v>
      </c>
      <c r="O312" t="s">
        <v>649</v>
      </c>
      <c r="P312" s="17">
        <v>52925.3</v>
      </c>
      <c r="U312"/>
      <c r="Y312"/>
      <c r="Z312"/>
      <c r="AC312" t="s">
        <v>929</v>
      </c>
      <c r="AD312" t="s">
        <v>3376</v>
      </c>
      <c r="AF312" s="16">
        <v>0.30209146821818184</v>
      </c>
      <c r="AG312" s="43">
        <v>121</v>
      </c>
      <c r="AH312" t="s">
        <v>102</v>
      </c>
      <c r="AI312" s="8" t="s">
        <v>130</v>
      </c>
      <c r="AJ312" t="s">
        <v>132</v>
      </c>
      <c r="AK312" s="17">
        <v>1576.8</v>
      </c>
      <c r="AL312" s="19">
        <v>43184</v>
      </c>
      <c r="AM312" s="19">
        <f>AL312</f>
        <v>43184</v>
      </c>
      <c r="AN312" t="s">
        <v>1337</v>
      </c>
      <c r="AQ312" s="17">
        <f>SUMIF(B:B,B312,P:P)-SUMIF(B:B,B312,AK:AK)</f>
        <v>8923.0000000000073</v>
      </c>
      <c r="AR312" t="b">
        <f t="shared" si="8"/>
        <v>0</v>
      </c>
      <c r="AS312" t="b">
        <f t="shared" si="9"/>
        <v>0</v>
      </c>
    </row>
    <row r="313" spans="2:45" ht="14.25" customHeight="1" x14ac:dyDescent="0.3">
      <c r="B313" s="7" t="s">
        <v>1467</v>
      </c>
      <c r="C313" t="s">
        <v>3100</v>
      </c>
      <c r="D313" s="8" t="s">
        <v>1468</v>
      </c>
      <c r="E313" s="33" t="s">
        <v>936</v>
      </c>
      <c r="U313"/>
      <c r="Y313"/>
      <c r="Z313"/>
      <c r="AG313" s="43">
        <v>126</v>
      </c>
      <c r="AH313" t="s">
        <v>102</v>
      </c>
      <c r="AI313" s="8" t="s">
        <v>135</v>
      </c>
      <c r="AJ313" t="s">
        <v>138</v>
      </c>
      <c r="AK313" s="17">
        <v>1684.8</v>
      </c>
      <c r="AL313" s="19">
        <v>43183</v>
      </c>
      <c r="AN313" t="s">
        <v>1337</v>
      </c>
      <c r="AQ313"/>
      <c r="AR313" t="b">
        <f t="shared" si="8"/>
        <v>1</v>
      </c>
      <c r="AS313" t="b">
        <f t="shared" si="9"/>
        <v>1</v>
      </c>
    </row>
    <row r="314" spans="2:45" ht="14.25" customHeight="1" x14ac:dyDescent="0.3">
      <c r="B314" s="7" t="s">
        <v>1467</v>
      </c>
      <c r="C314" t="s">
        <v>3100</v>
      </c>
      <c r="D314" s="8" t="s">
        <v>1468</v>
      </c>
      <c r="E314" s="33" t="s">
        <v>936</v>
      </c>
      <c r="U314"/>
      <c r="Y314"/>
      <c r="Z314"/>
      <c r="AG314" s="43">
        <v>114</v>
      </c>
      <c r="AH314" t="s">
        <v>102</v>
      </c>
      <c r="AI314" s="8" t="s">
        <v>122</v>
      </c>
      <c r="AJ314" t="s">
        <v>1470</v>
      </c>
      <c r="AK314" s="17">
        <v>1684.8</v>
      </c>
      <c r="AL314" s="19">
        <v>43190</v>
      </c>
      <c r="AM314" s="19">
        <v>43190</v>
      </c>
      <c r="AN314" t="s">
        <v>1337</v>
      </c>
      <c r="AQ314"/>
      <c r="AR314" t="b">
        <f t="shared" si="8"/>
        <v>1</v>
      </c>
      <c r="AS314" t="b">
        <f t="shared" si="9"/>
        <v>1</v>
      </c>
    </row>
    <row r="315" spans="2:45" ht="14.25" customHeight="1" x14ac:dyDescent="0.3">
      <c r="B315" s="7" t="s">
        <v>1467</v>
      </c>
      <c r="C315" t="s">
        <v>3100</v>
      </c>
      <c r="D315" s="8" t="s">
        <v>1468</v>
      </c>
      <c r="E315" s="33" t="s">
        <v>936</v>
      </c>
      <c r="U315"/>
      <c r="Y315"/>
      <c r="Z315"/>
      <c r="AG315" s="43">
        <v>117</v>
      </c>
      <c r="AH315" t="s">
        <v>102</v>
      </c>
      <c r="AI315" s="8" t="s">
        <v>122</v>
      </c>
      <c r="AJ315" t="s">
        <v>1471</v>
      </c>
      <c r="AK315" s="17">
        <v>1468.8</v>
      </c>
      <c r="AL315" s="19">
        <v>43191</v>
      </c>
      <c r="AM315" s="19">
        <v>43191</v>
      </c>
      <c r="AN315" t="s">
        <v>1337</v>
      </c>
      <c r="AQ315"/>
      <c r="AR315" t="b">
        <f t="shared" si="8"/>
        <v>1</v>
      </c>
      <c r="AS315" t="b">
        <f t="shared" si="9"/>
        <v>1</v>
      </c>
    </row>
    <row r="316" spans="2:45" ht="14.25" customHeight="1" x14ac:dyDescent="0.3">
      <c r="B316" s="7" t="s">
        <v>1467</v>
      </c>
      <c r="C316" t="s">
        <v>3100</v>
      </c>
      <c r="D316" s="8" t="s">
        <v>1468</v>
      </c>
      <c r="E316" s="33" t="s">
        <v>936</v>
      </c>
      <c r="U316"/>
      <c r="Y316"/>
      <c r="Z316"/>
      <c r="AG316" s="43">
        <v>116</v>
      </c>
      <c r="AH316" t="s">
        <v>102</v>
      </c>
      <c r="AI316" s="8" t="s">
        <v>122</v>
      </c>
      <c r="AJ316" t="s">
        <v>127</v>
      </c>
      <c r="AK316" s="17">
        <v>1576.8</v>
      </c>
      <c r="AL316" s="19">
        <v>43204</v>
      </c>
      <c r="AM316" s="19">
        <v>43204</v>
      </c>
      <c r="AN316" t="s">
        <v>1337</v>
      </c>
      <c r="AQ316"/>
      <c r="AR316" t="b">
        <f t="shared" si="8"/>
        <v>1</v>
      </c>
      <c r="AS316" t="b">
        <f t="shared" si="9"/>
        <v>1</v>
      </c>
    </row>
    <row r="317" spans="2:45" ht="14.25" customHeight="1" x14ac:dyDescent="0.3">
      <c r="B317" s="7" t="s">
        <v>1467</v>
      </c>
      <c r="C317" t="s">
        <v>3100</v>
      </c>
      <c r="D317" s="8" t="s">
        <v>1468</v>
      </c>
      <c r="E317" s="33" t="s">
        <v>936</v>
      </c>
      <c r="U317"/>
      <c r="Y317"/>
      <c r="Z317"/>
      <c r="AG317" s="43">
        <v>113</v>
      </c>
      <c r="AH317" t="s">
        <v>102</v>
      </c>
      <c r="AI317" s="8" t="s">
        <v>122</v>
      </c>
      <c r="AJ317" t="s">
        <v>123</v>
      </c>
      <c r="AK317" s="17">
        <v>324</v>
      </c>
      <c r="AL317" s="19">
        <v>43181</v>
      </c>
      <c r="AM317" s="19">
        <v>43181</v>
      </c>
      <c r="AN317" t="s">
        <v>948</v>
      </c>
      <c r="AQ317"/>
      <c r="AR317" t="b">
        <f t="shared" si="8"/>
        <v>1</v>
      </c>
      <c r="AS317" t="b">
        <f t="shared" si="9"/>
        <v>1</v>
      </c>
    </row>
    <row r="318" spans="2:45" ht="14.25" customHeight="1" x14ac:dyDescent="0.3">
      <c r="B318" s="7" t="s">
        <v>1467</v>
      </c>
      <c r="C318" t="s">
        <v>3100</v>
      </c>
      <c r="D318" s="8" t="s">
        <v>1468</v>
      </c>
      <c r="E318" s="33" t="s">
        <v>936</v>
      </c>
      <c r="U318"/>
      <c r="Y318"/>
      <c r="Z318"/>
      <c r="AG318" s="43">
        <v>113</v>
      </c>
      <c r="AH318" t="s">
        <v>102</v>
      </c>
      <c r="AI318" s="8" t="s">
        <v>122</v>
      </c>
      <c r="AJ318" t="s">
        <v>123</v>
      </c>
      <c r="AK318" s="17">
        <v>1150</v>
      </c>
      <c r="AL318" s="19">
        <v>43181</v>
      </c>
      <c r="AM318" s="19">
        <v>43181</v>
      </c>
      <c r="AN318" t="s">
        <v>931</v>
      </c>
      <c r="AQ318"/>
      <c r="AR318" t="b">
        <f t="shared" si="8"/>
        <v>1</v>
      </c>
      <c r="AS318" t="b">
        <f t="shared" si="9"/>
        <v>1</v>
      </c>
    </row>
    <row r="319" spans="2:45" ht="14.25" customHeight="1" x14ac:dyDescent="0.3">
      <c r="B319" s="7" t="s">
        <v>1467</v>
      </c>
      <c r="C319" t="s">
        <v>3100</v>
      </c>
      <c r="D319" s="8" t="s">
        <v>1468</v>
      </c>
      <c r="E319" s="33" t="s">
        <v>936</v>
      </c>
      <c r="U319"/>
      <c r="Y319"/>
      <c r="Z319"/>
      <c r="AG319" s="43">
        <v>113</v>
      </c>
      <c r="AH319" t="s">
        <v>102</v>
      </c>
      <c r="AI319" s="8" t="s">
        <v>122</v>
      </c>
      <c r="AJ319" t="s">
        <v>123</v>
      </c>
      <c r="AK319" s="17">
        <v>324</v>
      </c>
      <c r="AL319" s="19">
        <v>43182</v>
      </c>
      <c r="AM319" s="19">
        <v>43182</v>
      </c>
      <c r="AN319" t="s">
        <v>948</v>
      </c>
      <c r="AQ319"/>
      <c r="AR319" t="b">
        <f t="shared" si="8"/>
        <v>1</v>
      </c>
      <c r="AS319" t="b">
        <f t="shared" si="9"/>
        <v>1</v>
      </c>
    </row>
    <row r="320" spans="2:45" ht="14.25" customHeight="1" x14ac:dyDescent="0.3">
      <c r="B320" s="7" t="s">
        <v>1467</v>
      </c>
      <c r="C320" t="s">
        <v>3100</v>
      </c>
      <c r="D320" s="8" t="s">
        <v>1468</v>
      </c>
      <c r="E320" s="33" t="s">
        <v>936</v>
      </c>
      <c r="U320"/>
      <c r="Y320"/>
      <c r="Z320"/>
      <c r="AG320" s="43">
        <v>113</v>
      </c>
      <c r="AH320" t="s">
        <v>102</v>
      </c>
      <c r="AI320" s="8" t="s">
        <v>122</v>
      </c>
      <c r="AJ320" t="s">
        <v>123</v>
      </c>
      <c r="AK320" s="17">
        <v>1150</v>
      </c>
      <c r="AL320" s="19">
        <v>43182</v>
      </c>
      <c r="AM320" s="19">
        <v>43182</v>
      </c>
      <c r="AN320" t="s">
        <v>931</v>
      </c>
      <c r="AQ320"/>
      <c r="AR320" t="b">
        <f t="shared" si="8"/>
        <v>1</v>
      </c>
      <c r="AS320" t="b">
        <f t="shared" si="9"/>
        <v>1</v>
      </c>
    </row>
    <row r="321" spans="2:45" ht="14.25" customHeight="1" x14ac:dyDescent="0.3">
      <c r="B321" s="7" t="s">
        <v>1467</v>
      </c>
      <c r="C321" t="s">
        <v>3100</v>
      </c>
      <c r="D321" s="8" t="s">
        <v>1468</v>
      </c>
      <c r="E321" s="33" t="s">
        <v>936</v>
      </c>
      <c r="U321"/>
      <c r="Y321"/>
      <c r="Z321"/>
      <c r="AG321" s="43">
        <v>99</v>
      </c>
      <c r="AH321" t="s">
        <v>102</v>
      </c>
      <c r="AI321" s="8" t="s">
        <v>103</v>
      </c>
      <c r="AJ321" t="s">
        <v>109</v>
      </c>
      <c r="AK321" s="17">
        <v>5500</v>
      </c>
      <c r="AL321" s="19">
        <v>43183</v>
      </c>
      <c r="AM321" s="19">
        <v>43183</v>
      </c>
      <c r="AN321" t="s">
        <v>1472</v>
      </c>
      <c r="AQ321"/>
      <c r="AR321" t="b">
        <f t="shared" si="8"/>
        <v>1</v>
      </c>
      <c r="AS321" t="b">
        <f t="shared" si="9"/>
        <v>1</v>
      </c>
    </row>
    <row r="322" spans="2:45" ht="14.25" customHeight="1" x14ac:dyDescent="0.3">
      <c r="B322" s="7" t="s">
        <v>1467</v>
      </c>
      <c r="C322" t="s">
        <v>3100</v>
      </c>
      <c r="D322" s="8" t="s">
        <v>1468</v>
      </c>
      <c r="E322" s="33" t="s">
        <v>936</v>
      </c>
      <c r="U322"/>
      <c r="Y322"/>
      <c r="Z322"/>
      <c r="AG322" s="43">
        <v>11</v>
      </c>
      <c r="AH322" t="s">
        <v>16</v>
      </c>
      <c r="AI322" s="8" t="s">
        <v>19</v>
      </c>
      <c r="AK322" s="17">
        <v>9200</v>
      </c>
      <c r="AL322" s="19">
        <v>43183</v>
      </c>
      <c r="AM322" s="19">
        <v>43213</v>
      </c>
      <c r="AN322" t="s">
        <v>1466</v>
      </c>
      <c r="AQ322"/>
      <c r="AR322" t="b">
        <f t="shared" si="8"/>
        <v>1</v>
      </c>
      <c r="AS322" t="b">
        <f t="shared" si="9"/>
        <v>1</v>
      </c>
    </row>
    <row r="323" spans="2:45" ht="14.25" customHeight="1" x14ac:dyDescent="0.3">
      <c r="B323" s="7" t="s">
        <v>1467</v>
      </c>
      <c r="C323" t="s">
        <v>3100</v>
      </c>
      <c r="D323" s="8" t="s">
        <v>1468</v>
      </c>
      <c r="E323" s="33" t="s">
        <v>936</v>
      </c>
      <c r="U323"/>
      <c r="Y323"/>
      <c r="Z323"/>
      <c r="AG323" s="43">
        <v>10</v>
      </c>
      <c r="AH323" t="s">
        <v>16</v>
      </c>
      <c r="AI323" s="8" t="s">
        <v>17</v>
      </c>
      <c r="AK323" s="17">
        <v>2072</v>
      </c>
      <c r="AL323" s="19">
        <v>43183</v>
      </c>
      <c r="AM323" s="19">
        <v>43196</v>
      </c>
      <c r="AN323" t="s">
        <v>1473</v>
      </c>
      <c r="AQ323"/>
      <c r="AR323" t="b">
        <f t="shared" si="8"/>
        <v>1</v>
      </c>
      <c r="AS323" t="b">
        <f t="shared" si="9"/>
        <v>1</v>
      </c>
    </row>
    <row r="324" spans="2:45" ht="14.25" customHeight="1" x14ac:dyDescent="0.3">
      <c r="B324" s="7" t="s">
        <v>1467</v>
      </c>
      <c r="C324" t="s">
        <v>3100</v>
      </c>
      <c r="D324" s="8" t="s">
        <v>1468</v>
      </c>
      <c r="E324" s="33" t="s">
        <v>936</v>
      </c>
      <c r="AG324" s="43">
        <v>126</v>
      </c>
      <c r="AH324" t="s">
        <v>102</v>
      </c>
      <c r="AI324" s="8" t="s">
        <v>135</v>
      </c>
      <c r="AJ324" t="s">
        <v>138</v>
      </c>
      <c r="AK324" s="17">
        <v>1890.0000000000002</v>
      </c>
      <c r="AL324" s="19">
        <v>43177</v>
      </c>
      <c r="AM324" s="19">
        <v>43177</v>
      </c>
      <c r="AN324" t="s">
        <v>948</v>
      </c>
      <c r="AQ324"/>
      <c r="AR324" t="b">
        <f t="shared" si="8"/>
        <v>1</v>
      </c>
      <c r="AS324" t="b">
        <f t="shared" si="9"/>
        <v>1</v>
      </c>
    </row>
    <row r="325" spans="2:45" ht="14.25" customHeight="1" x14ac:dyDescent="0.3">
      <c r="B325" s="7" t="s">
        <v>1467</v>
      </c>
      <c r="C325" t="s">
        <v>3100</v>
      </c>
      <c r="D325" s="8" t="s">
        <v>1468</v>
      </c>
      <c r="E325" s="33" t="s">
        <v>936</v>
      </c>
      <c r="U325"/>
      <c r="Y325"/>
      <c r="Z325"/>
      <c r="AG325" s="43">
        <v>121</v>
      </c>
      <c r="AH325" t="s">
        <v>102</v>
      </c>
      <c r="AI325" s="8" t="s">
        <v>130</v>
      </c>
      <c r="AJ325" t="s">
        <v>132</v>
      </c>
      <c r="AK325" s="17">
        <v>1401.85</v>
      </c>
      <c r="AL325" s="19">
        <v>43177</v>
      </c>
      <c r="AM325" s="19">
        <v>43177</v>
      </c>
      <c r="AN325" t="s">
        <v>931</v>
      </c>
      <c r="AQ325"/>
      <c r="AR325" t="b">
        <f t="shared" ref="AR325:AR388" si="10">B325=B324</f>
        <v>1</v>
      </c>
      <c r="AS325" t="b">
        <f t="shared" ref="AS325:AS388" si="11">D325=D324</f>
        <v>1</v>
      </c>
    </row>
    <row r="326" spans="2:45" ht="14.25" customHeight="1" x14ac:dyDescent="0.3">
      <c r="B326" s="7" t="s">
        <v>1467</v>
      </c>
      <c r="C326" t="s">
        <v>3100</v>
      </c>
      <c r="D326" s="8" t="s">
        <v>1468</v>
      </c>
      <c r="E326" s="33" t="s">
        <v>936</v>
      </c>
      <c r="AG326" s="43">
        <v>126</v>
      </c>
      <c r="AH326" t="s">
        <v>102</v>
      </c>
      <c r="AI326" s="8" t="s">
        <v>135</v>
      </c>
      <c r="AJ326" t="s">
        <v>138</v>
      </c>
      <c r="AK326" s="17">
        <v>1836.0000000000002</v>
      </c>
      <c r="AL326" s="19">
        <v>43183</v>
      </c>
      <c r="AM326" s="19">
        <v>43183</v>
      </c>
      <c r="AN326" t="s">
        <v>948</v>
      </c>
      <c r="AQ326"/>
      <c r="AR326" t="b">
        <f t="shared" si="10"/>
        <v>1</v>
      </c>
      <c r="AS326" t="b">
        <f t="shared" si="11"/>
        <v>1</v>
      </c>
    </row>
    <row r="327" spans="2:45" ht="14.25" customHeight="1" x14ac:dyDescent="0.3">
      <c r="B327" s="7" t="s">
        <v>1467</v>
      </c>
      <c r="C327" t="s">
        <v>3100</v>
      </c>
      <c r="D327" s="8" t="s">
        <v>1468</v>
      </c>
      <c r="E327" s="33" t="s">
        <v>936</v>
      </c>
      <c r="U327"/>
      <c r="Y327"/>
      <c r="Z327"/>
      <c r="AG327" s="43">
        <v>121</v>
      </c>
      <c r="AH327" t="s">
        <v>102</v>
      </c>
      <c r="AI327" s="8" t="s">
        <v>130</v>
      </c>
      <c r="AJ327" t="s">
        <v>132</v>
      </c>
      <c r="AK327" s="17">
        <v>1340.9</v>
      </c>
      <c r="AL327" s="19">
        <v>43183</v>
      </c>
      <c r="AM327" s="19">
        <v>43183</v>
      </c>
      <c r="AN327" t="s">
        <v>931</v>
      </c>
      <c r="AQ327"/>
      <c r="AR327" t="b">
        <f t="shared" si="10"/>
        <v>1</v>
      </c>
      <c r="AS327" t="b">
        <f t="shared" si="11"/>
        <v>1</v>
      </c>
    </row>
    <row r="328" spans="2:45" ht="14.25" customHeight="1" x14ac:dyDescent="0.3">
      <c r="B328" s="7" t="s">
        <v>1467</v>
      </c>
      <c r="C328" t="s">
        <v>3100</v>
      </c>
      <c r="D328" s="8" t="s">
        <v>1468</v>
      </c>
      <c r="E328" s="33" t="s">
        <v>936</v>
      </c>
      <c r="AG328" s="43">
        <v>126</v>
      </c>
      <c r="AH328" t="s">
        <v>102</v>
      </c>
      <c r="AI328" s="8" t="s">
        <v>135</v>
      </c>
      <c r="AJ328" t="s">
        <v>138</v>
      </c>
      <c r="AK328" s="17">
        <v>1890.0000000000002</v>
      </c>
      <c r="AL328" s="19">
        <v>43184</v>
      </c>
      <c r="AM328" s="19">
        <v>43184</v>
      </c>
      <c r="AN328" t="s">
        <v>948</v>
      </c>
      <c r="AQ328"/>
      <c r="AR328" t="b">
        <f t="shared" si="10"/>
        <v>1</v>
      </c>
      <c r="AS328" t="b">
        <f t="shared" si="11"/>
        <v>1</v>
      </c>
    </row>
    <row r="329" spans="2:45" ht="14.25" customHeight="1" x14ac:dyDescent="0.3">
      <c r="B329" s="7" t="s">
        <v>1467</v>
      </c>
      <c r="C329" t="s">
        <v>3100</v>
      </c>
      <c r="D329" s="8" t="s">
        <v>1468</v>
      </c>
      <c r="E329" s="33" t="s">
        <v>936</v>
      </c>
      <c r="U329"/>
      <c r="Y329"/>
      <c r="Z329"/>
      <c r="AG329" s="43">
        <v>121</v>
      </c>
      <c r="AH329" t="s">
        <v>102</v>
      </c>
      <c r="AI329" s="8" t="s">
        <v>130</v>
      </c>
      <c r="AJ329" t="s">
        <v>132</v>
      </c>
      <c r="AK329" s="17">
        <v>1401.85</v>
      </c>
      <c r="AL329" s="19">
        <v>43184</v>
      </c>
      <c r="AM329" s="19">
        <v>43184</v>
      </c>
      <c r="AN329" t="s">
        <v>931</v>
      </c>
      <c r="AQ329"/>
      <c r="AR329" t="b">
        <f t="shared" si="10"/>
        <v>1</v>
      </c>
      <c r="AS329" t="b">
        <f t="shared" si="11"/>
        <v>1</v>
      </c>
    </row>
    <row r="330" spans="2:45" ht="14.25" customHeight="1" x14ac:dyDescent="0.3">
      <c r="B330" s="7" t="s">
        <v>1467</v>
      </c>
      <c r="C330" t="s">
        <v>3100</v>
      </c>
      <c r="D330" s="8" t="s">
        <v>1468</v>
      </c>
      <c r="E330" s="33" t="s">
        <v>936</v>
      </c>
      <c r="AG330" s="43">
        <v>121</v>
      </c>
      <c r="AH330" t="s">
        <v>102</v>
      </c>
      <c r="AI330" s="8" t="s">
        <v>130</v>
      </c>
      <c r="AJ330" t="s">
        <v>132</v>
      </c>
      <c r="AK330" s="17">
        <v>1401.85</v>
      </c>
      <c r="AL330" s="19">
        <v>43190</v>
      </c>
      <c r="AM330" s="19">
        <v>43190</v>
      </c>
      <c r="AN330" t="s">
        <v>931</v>
      </c>
      <c r="AQ330"/>
      <c r="AR330" t="b">
        <f t="shared" si="10"/>
        <v>1</v>
      </c>
      <c r="AS330" t="b">
        <f t="shared" si="11"/>
        <v>1</v>
      </c>
    </row>
    <row r="331" spans="2:45" ht="14.25" customHeight="1" x14ac:dyDescent="0.3">
      <c r="B331" s="7" t="s">
        <v>1467</v>
      </c>
      <c r="C331" t="s">
        <v>3100</v>
      </c>
      <c r="D331" s="8" t="s">
        <v>1468</v>
      </c>
      <c r="E331" s="33" t="s">
        <v>936</v>
      </c>
      <c r="U331"/>
      <c r="Y331"/>
      <c r="Z331"/>
      <c r="AG331" s="43">
        <v>126</v>
      </c>
      <c r="AH331" t="s">
        <v>102</v>
      </c>
      <c r="AI331" s="8" t="s">
        <v>135</v>
      </c>
      <c r="AJ331" t="s">
        <v>138</v>
      </c>
      <c r="AK331" s="17">
        <v>1890.0000000000002</v>
      </c>
      <c r="AL331" s="19">
        <v>43190</v>
      </c>
      <c r="AM331" s="19">
        <v>43190</v>
      </c>
      <c r="AN331" t="s">
        <v>948</v>
      </c>
      <c r="AQ331"/>
      <c r="AR331" t="b">
        <f t="shared" si="10"/>
        <v>1</v>
      </c>
      <c r="AS331" t="b">
        <f t="shared" si="11"/>
        <v>1</v>
      </c>
    </row>
    <row r="332" spans="2:45" ht="14.25" customHeight="1" x14ac:dyDescent="0.3">
      <c r="B332" s="7" t="s">
        <v>1467</v>
      </c>
      <c r="C332" t="s">
        <v>3100</v>
      </c>
      <c r="D332" s="8" t="s">
        <v>1468</v>
      </c>
      <c r="E332" s="33" t="s">
        <v>936</v>
      </c>
      <c r="AG332" s="43">
        <v>121</v>
      </c>
      <c r="AH332" t="s">
        <v>102</v>
      </c>
      <c r="AI332" s="8" t="s">
        <v>130</v>
      </c>
      <c r="AJ332" t="s">
        <v>132</v>
      </c>
      <c r="AK332" s="17">
        <v>1401.85</v>
      </c>
      <c r="AL332" s="19">
        <v>43191</v>
      </c>
      <c r="AM332" s="19">
        <v>43191</v>
      </c>
      <c r="AN332" t="s">
        <v>931</v>
      </c>
      <c r="AQ332"/>
      <c r="AR332" t="b">
        <f t="shared" si="10"/>
        <v>1</v>
      </c>
      <c r="AS332" t="b">
        <f t="shared" si="11"/>
        <v>1</v>
      </c>
    </row>
    <row r="333" spans="2:45" ht="14.25" customHeight="1" x14ac:dyDescent="0.3">
      <c r="B333" s="7" t="s">
        <v>1467</v>
      </c>
      <c r="C333" t="s">
        <v>3100</v>
      </c>
      <c r="D333" s="8" t="s">
        <v>1468</v>
      </c>
      <c r="E333" s="33" t="s">
        <v>936</v>
      </c>
      <c r="U333"/>
      <c r="Y333"/>
      <c r="Z333"/>
      <c r="AG333" s="43">
        <v>126</v>
      </c>
      <c r="AH333" t="s">
        <v>102</v>
      </c>
      <c r="AI333" s="8" t="s">
        <v>135</v>
      </c>
      <c r="AJ333" t="s">
        <v>138</v>
      </c>
      <c r="AK333" s="17">
        <v>1836.0000000000002</v>
      </c>
      <c r="AL333" s="19">
        <v>43191</v>
      </c>
      <c r="AM333" s="19">
        <v>43191</v>
      </c>
      <c r="AN333" t="s">
        <v>948</v>
      </c>
      <c r="AQ333"/>
      <c r="AR333" t="b">
        <f t="shared" si="10"/>
        <v>1</v>
      </c>
      <c r="AS333" t="b">
        <f t="shared" si="11"/>
        <v>1</v>
      </c>
    </row>
    <row r="334" spans="2:45" ht="14.25" customHeight="1" x14ac:dyDescent="0.3">
      <c r="B334" s="7" t="s">
        <v>1474</v>
      </c>
      <c r="C334" t="s">
        <v>3100</v>
      </c>
      <c r="D334" s="8" t="s">
        <v>1475</v>
      </c>
      <c r="E334" s="33" t="s">
        <v>1476</v>
      </c>
      <c r="M334" s="16">
        <v>0.2</v>
      </c>
      <c r="N334" t="s">
        <v>648</v>
      </c>
      <c r="O334" t="s">
        <v>649</v>
      </c>
      <c r="P334" s="17">
        <v>8310</v>
      </c>
      <c r="U334"/>
      <c r="Y334"/>
      <c r="Z334"/>
      <c r="AC334" t="s">
        <v>929</v>
      </c>
      <c r="AD334" t="s">
        <v>3376</v>
      </c>
      <c r="AF334" s="16">
        <v>0.33968347140039445</v>
      </c>
      <c r="AG334" s="43">
        <v>126</v>
      </c>
      <c r="AH334" t="s">
        <v>102</v>
      </c>
      <c r="AI334" s="8" t="s">
        <v>135</v>
      </c>
      <c r="AJ334" t="s">
        <v>138</v>
      </c>
      <c r="AK334" s="17">
        <v>1458</v>
      </c>
      <c r="AL334" s="19">
        <v>43176</v>
      </c>
      <c r="AM334" s="19">
        <v>43176</v>
      </c>
      <c r="AN334" t="s">
        <v>948</v>
      </c>
      <c r="AQ334" s="17">
        <f>SUMIF(B:B,B334,P:P)-SUMIF(B:B,B334,AK:AK)</f>
        <v>1599.6499999999996</v>
      </c>
      <c r="AR334" t="b">
        <f t="shared" si="10"/>
        <v>0</v>
      </c>
      <c r="AS334" t="b">
        <f t="shared" si="11"/>
        <v>0</v>
      </c>
    </row>
    <row r="335" spans="2:45" ht="14.25" customHeight="1" x14ac:dyDescent="0.3">
      <c r="B335" s="7" t="s">
        <v>1474</v>
      </c>
      <c r="C335" t="s">
        <v>3100</v>
      </c>
      <c r="D335" s="8" t="s">
        <v>1475</v>
      </c>
      <c r="E335" s="33" t="s">
        <v>936</v>
      </c>
      <c r="AG335" s="43">
        <v>121</v>
      </c>
      <c r="AH335" t="s">
        <v>102</v>
      </c>
      <c r="AI335" s="8" t="s">
        <v>130</v>
      </c>
      <c r="AJ335" t="s">
        <v>132</v>
      </c>
      <c r="AK335" s="17">
        <v>1559.4</v>
      </c>
      <c r="AL335" s="19">
        <v>43176</v>
      </c>
      <c r="AM335" s="19">
        <v>43176</v>
      </c>
      <c r="AN335" t="s">
        <v>931</v>
      </c>
      <c r="AQ335"/>
      <c r="AR335" t="b">
        <f t="shared" si="10"/>
        <v>1</v>
      </c>
      <c r="AS335" t="b">
        <f t="shared" si="11"/>
        <v>1</v>
      </c>
    </row>
    <row r="336" spans="2:45" ht="14.25" customHeight="1" x14ac:dyDescent="0.3">
      <c r="B336" s="7" t="s">
        <v>1474</v>
      </c>
      <c r="C336" t="s">
        <v>3100</v>
      </c>
      <c r="D336" s="8" t="s">
        <v>1475</v>
      </c>
      <c r="E336" s="33" t="s">
        <v>936</v>
      </c>
      <c r="U336"/>
      <c r="Y336"/>
      <c r="Z336"/>
      <c r="AG336" s="43">
        <v>121</v>
      </c>
      <c r="AH336" t="s">
        <v>102</v>
      </c>
      <c r="AI336" s="8" t="s">
        <v>130</v>
      </c>
      <c r="AJ336" t="s">
        <v>132</v>
      </c>
      <c r="AK336" s="17">
        <v>1532.9499999999998</v>
      </c>
      <c r="AL336" s="19">
        <v>43184</v>
      </c>
      <c r="AM336" s="19">
        <v>43184</v>
      </c>
      <c r="AN336" t="s">
        <v>931</v>
      </c>
      <c r="AQ336"/>
      <c r="AR336" t="b">
        <f t="shared" si="10"/>
        <v>1</v>
      </c>
      <c r="AS336" t="b">
        <f t="shared" si="11"/>
        <v>1</v>
      </c>
    </row>
    <row r="337" spans="2:45" ht="14.25" customHeight="1" x14ac:dyDescent="0.3">
      <c r="B337" s="7" t="s">
        <v>1474</v>
      </c>
      <c r="C337" t="s">
        <v>3100</v>
      </c>
      <c r="D337" s="8" t="s">
        <v>1475</v>
      </c>
      <c r="E337" s="33" t="s">
        <v>936</v>
      </c>
      <c r="AG337" s="43">
        <v>126</v>
      </c>
      <c r="AH337" t="s">
        <v>102</v>
      </c>
      <c r="AI337" s="8" t="s">
        <v>135</v>
      </c>
      <c r="AJ337" t="s">
        <v>138</v>
      </c>
      <c r="AK337" s="17">
        <v>2160</v>
      </c>
      <c r="AL337" s="19">
        <v>43184</v>
      </c>
      <c r="AM337" s="19">
        <v>43184</v>
      </c>
      <c r="AN337" t="s">
        <v>948</v>
      </c>
      <c r="AQ337"/>
      <c r="AR337" t="b">
        <f t="shared" si="10"/>
        <v>1</v>
      </c>
      <c r="AS337" t="b">
        <f t="shared" si="11"/>
        <v>1</v>
      </c>
    </row>
    <row r="338" spans="2:45" ht="14.25" customHeight="1" x14ac:dyDescent="0.3">
      <c r="B338" s="7" t="s">
        <v>1477</v>
      </c>
      <c r="C338" t="s">
        <v>3100</v>
      </c>
      <c r="D338" s="8" t="s">
        <v>1478</v>
      </c>
      <c r="E338" s="33" t="s">
        <v>1479</v>
      </c>
      <c r="M338" s="16">
        <v>0.2</v>
      </c>
      <c r="N338" t="s">
        <v>648</v>
      </c>
      <c r="O338" t="s">
        <v>649</v>
      </c>
      <c r="P338" s="17">
        <v>3453</v>
      </c>
      <c r="U338"/>
      <c r="Y338"/>
      <c r="Z338"/>
      <c r="AC338" t="s">
        <v>929</v>
      </c>
      <c r="AD338" t="s">
        <v>3376</v>
      </c>
      <c r="AF338" s="16">
        <v>0.34306615761135589</v>
      </c>
      <c r="AG338" s="43">
        <v>126</v>
      </c>
      <c r="AH338" t="s">
        <v>102</v>
      </c>
      <c r="AI338" s="8" t="s">
        <v>135</v>
      </c>
      <c r="AJ338" t="s">
        <v>138</v>
      </c>
      <c r="AK338" s="17">
        <v>756</v>
      </c>
      <c r="AL338" s="19">
        <v>43176</v>
      </c>
      <c r="AM338" s="19">
        <v>43176</v>
      </c>
      <c r="AN338" t="s">
        <v>948</v>
      </c>
      <c r="AQ338" s="17">
        <f>SUMIF(B:B,B338,P:P)-SUMIF(B:B,B338,AK:AK)</f>
        <v>1123.8000000000002</v>
      </c>
      <c r="AR338" t="b">
        <f t="shared" si="10"/>
        <v>0</v>
      </c>
      <c r="AS338" t="b">
        <f t="shared" si="11"/>
        <v>0</v>
      </c>
    </row>
    <row r="339" spans="2:45" ht="14.25" customHeight="1" x14ac:dyDescent="0.3">
      <c r="B339" s="7" t="s">
        <v>1477</v>
      </c>
      <c r="C339" t="s">
        <v>3100</v>
      </c>
      <c r="D339" s="8" t="s">
        <v>1478</v>
      </c>
      <c r="E339" s="33" t="s">
        <v>936</v>
      </c>
      <c r="AG339" s="43">
        <v>121</v>
      </c>
      <c r="AH339" t="s">
        <v>102</v>
      </c>
      <c r="AI339" s="8" t="s">
        <v>130</v>
      </c>
      <c r="AJ339" t="s">
        <v>132</v>
      </c>
      <c r="AK339" s="17">
        <v>1573.1999999999998</v>
      </c>
      <c r="AL339" s="19">
        <v>43176</v>
      </c>
      <c r="AM339" s="19">
        <v>43176</v>
      </c>
      <c r="AN339" t="s">
        <v>931</v>
      </c>
      <c r="AQ339"/>
      <c r="AR339" t="b">
        <f t="shared" si="10"/>
        <v>1</v>
      </c>
      <c r="AS339" t="b">
        <f t="shared" si="11"/>
        <v>1</v>
      </c>
    </row>
    <row r="340" spans="2:45" ht="14.25" customHeight="1" x14ac:dyDescent="0.3">
      <c r="B340" s="7" t="s">
        <v>1480</v>
      </c>
      <c r="C340" t="s">
        <v>3100</v>
      </c>
      <c r="D340" s="8" t="s">
        <v>1481</v>
      </c>
      <c r="E340" s="33" t="s">
        <v>1482</v>
      </c>
      <c r="M340" s="16">
        <v>0.2</v>
      </c>
      <c r="N340" t="s">
        <v>648</v>
      </c>
      <c r="O340" t="s">
        <v>649</v>
      </c>
      <c r="P340" s="17">
        <v>4155</v>
      </c>
      <c r="U340"/>
      <c r="Y340"/>
      <c r="Z340"/>
      <c r="AC340" t="s">
        <v>929</v>
      </c>
      <c r="AD340" t="s">
        <v>3376</v>
      </c>
      <c r="AF340" s="16">
        <v>0.34650633123689728</v>
      </c>
      <c r="AG340" s="43">
        <v>126</v>
      </c>
      <c r="AH340" t="s">
        <v>102</v>
      </c>
      <c r="AI340" s="8" t="s">
        <v>135</v>
      </c>
      <c r="AJ340" t="s">
        <v>138</v>
      </c>
      <c r="AK340" s="17">
        <v>2160</v>
      </c>
      <c r="AL340" s="19">
        <v>43177</v>
      </c>
      <c r="AM340" s="19">
        <v>43177</v>
      </c>
      <c r="AN340" t="s">
        <v>948</v>
      </c>
      <c r="AQ340" s="17">
        <f>SUMIF(B:B,B340,P:P)-SUMIF(B:B,B340,AK:AK)</f>
        <v>429.84999999999991</v>
      </c>
      <c r="AR340" t="b">
        <f t="shared" si="10"/>
        <v>0</v>
      </c>
      <c r="AS340" t="b">
        <f t="shared" si="11"/>
        <v>0</v>
      </c>
    </row>
    <row r="341" spans="2:45" ht="14.25" customHeight="1" x14ac:dyDescent="0.3">
      <c r="B341" s="7" t="s">
        <v>1480</v>
      </c>
      <c r="C341" t="s">
        <v>3100</v>
      </c>
      <c r="D341" s="8" t="s">
        <v>1481</v>
      </c>
      <c r="E341" s="33" t="s">
        <v>936</v>
      </c>
      <c r="AG341" s="43">
        <v>121</v>
      </c>
      <c r="AH341" t="s">
        <v>102</v>
      </c>
      <c r="AI341" s="8" t="s">
        <v>130</v>
      </c>
      <c r="AJ341" t="s">
        <v>132</v>
      </c>
      <c r="AK341" s="17">
        <v>1565.15</v>
      </c>
      <c r="AL341" s="19">
        <v>43177</v>
      </c>
      <c r="AM341" s="19">
        <v>43177</v>
      </c>
      <c r="AN341" t="s">
        <v>931</v>
      </c>
      <c r="AQ341"/>
      <c r="AR341" t="b">
        <f t="shared" si="10"/>
        <v>1</v>
      </c>
      <c r="AS341" t="b">
        <f t="shared" si="11"/>
        <v>1</v>
      </c>
    </row>
    <row r="342" spans="2:45" ht="14.25" customHeight="1" x14ac:dyDescent="0.3">
      <c r="B342" s="7" t="s">
        <v>1483</v>
      </c>
      <c r="C342" t="s">
        <v>3100</v>
      </c>
      <c r="D342" s="8" t="s">
        <v>1484</v>
      </c>
      <c r="E342" s="33" t="s">
        <v>1485</v>
      </c>
      <c r="M342" s="16">
        <v>0.2</v>
      </c>
      <c r="N342" t="s">
        <v>648</v>
      </c>
      <c r="O342" t="s">
        <v>649</v>
      </c>
      <c r="P342" s="17">
        <v>10175</v>
      </c>
      <c r="Y342"/>
      <c r="AC342" t="s">
        <v>929</v>
      </c>
      <c r="AD342" t="s">
        <v>3376</v>
      </c>
      <c r="AF342" s="16">
        <v>0.34715133645546381</v>
      </c>
      <c r="AG342" s="43">
        <v>121</v>
      </c>
      <c r="AH342" t="s">
        <v>102</v>
      </c>
      <c r="AI342" s="8" t="s">
        <v>130</v>
      </c>
      <c r="AJ342" t="s">
        <v>132</v>
      </c>
      <c r="AK342" s="17">
        <v>1693.1449999999998</v>
      </c>
      <c r="AL342" s="19">
        <v>43183</v>
      </c>
      <c r="AM342" s="19">
        <v>43183</v>
      </c>
      <c r="AN342" t="s">
        <v>931</v>
      </c>
      <c r="AQ342" s="17">
        <f>SUMIF(B:B,B342,P:P)-SUMIF(B:B,B342,AK:AK)</f>
        <v>4118.6550000000007</v>
      </c>
      <c r="AR342" t="b">
        <f t="shared" si="10"/>
        <v>0</v>
      </c>
      <c r="AS342" t="b">
        <f t="shared" si="11"/>
        <v>0</v>
      </c>
    </row>
    <row r="343" spans="2:45" ht="14.25" customHeight="1" x14ac:dyDescent="0.3">
      <c r="B343" s="7" t="s">
        <v>1483</v>
      </c>
      <c r="C343" t="s">
        <v>3100</v>
      </c>
      <c r="D343" s="8" t="s">
        <v>1484</v>
      </c>
      <c r="E343" s="33" t="s">
        <v>936</v>
      </c>
      <c r="U343"/>
      <c r="Y343"/>
      <c r="Z343"/>
      <c r="AG343" s="43">
        <v>126</v>
      </c>
      <c r="AH343" t="s">
        <v>102</v>
      </c>
      <c r="AI343" s="8" t="s">
        <v>135</v>
      </c>
      <c r="AJ343" t="s">
        <v>138</v>
      </c>
      <c r="AK343" s="17">
        <v>1425.6</v>
      </c>
      <c r="AL343" s="19">
        <v>43183</v>
      </c>
      <c r="AM343" s="19">
        <v>43183</v>
      </c>
      <c r="AN343" t="s">
        <v>948</v>
      </c>
      <c r="AQ343"/>
      <c r="AR343" t="b">
        <f t="shared" si="10"/>
        <v>1</v>
      </c>
      <c r="AS343" t="b">
        <f t="shared" si="11"/>
        <v>1</v>
      </c>
    </row>
    <row r="344" spans="2:45" ht="14.25" customHeight="1" x14ac:dyDescent="0.3">
      <c r="B344" s="7" t="s">
        <v>1483</v>
      </c>
      <c r="C344" t="s">
        <v>3100</v>
      </c>
      <c r="D344" s="8" t="s">
        <v>1484</v>
      </c>
      <c r="E344" s="33" t="s">
        <v>936</v>
      </c>
      <c r="U344"/>
      <c r="Y344"/>
      <c r="Z344"/>
      <c r="AG344" s="43">
        <v>116</v>
      </c>
      <c r="AH344" t="s">
        <v>102</v>
      </c>
      <c r="AI344" s="8" t="s">
        <v>122</v>
      </c>
      <c r="AJ344" t="s">
        <v>127</v>
      </c>
      <c r="AK344" s="17">
        <v>2937.6</v>
      </c>
      <c r="AL344" s="19">
        <v>43176</v>
      </c>
      <c r="AM344" s="19">
        <v>43176</v>
      </c>
      <c r="AN344" t="s">
        <v>1337</v>
      </c>
      <c r="AQ344"/>
      <c r="AR344" t="b">
        <f t="shared" si="10"/>
        <v>1</v>
      </c>
      <c r="AS344" t="b">
        <f t="shared" si="11"/>
        <v>1</v>
      </c>
    </row>
    <row r="345" spans="2:45" ht="14.25" customHeight="1" x14ac:dyDescent="0.3">
      <c r="B345" s="7" t="s">
        <v>1486</v>
      </c>
      <c r="C345" t="s">
        <v>3100</v>
      </c>
      <c r="D345" s="8" t="s">
        <v>1487</v>
      </c>
      <c r="E345" s="33" t="s">
        <v>1488</v>
      </c>
      <c r="M345" s="16">
        <v>0.17</v>
      </c>
      <c r="N345" t="s">
        <v>648</v>
      </c>
      <c r="O345" t="s">
        <v>649</v>
      </c>
      <c r="P345" s="17">
        <v>10076</v>
      </c>
      <c r="U345"/>
      <c r="Y345"/>
      <c r="Z345"/>
      <c r="AC345" t="s">
        <v>929</v>
      </c>
      <c r="AD345" t="s">
        <v>3376</v>
      </c>
      <c r="AF345" s="16">
        <v>0.27612508506666672</v>
      </c>
      <c r="AG345" s="43">
        <v>110</v>
      </c>
      <c r="AH345" t="s">
        <v>102</v>
      </c>
      <c r="AI345" s="8" t="s">
        <v>119</v>
      </c>
      <c r="AJ345" t="s">
        <v>120</v>
      </c>
      <c r="AK345" s="17">
        <v>919.99999999999989</v>
      </c>
      <c r="AL345" s="19">
        <v>43177</v>
      </c>
      <c r="AM345" s="19">
        <v>43177</v>
      </c>
      <c r="AN345" t="s">
        <v>931</v>
      </c>
      <c r="AQ345" s="17">
        <f>SUMIF(B:B,B345,P:P)-SUMIF(B:B,B345,AK:AK)</f>
        <v>8940</v>
      </c>
      <c r="AR345" t="b">
        <f t="shared" si="10"/>
        <v>0</v>
      </c>
      <c r="AS345" t="b">
        <f t="shared" si="11"/>
        <v>0</v>
      </c>
    </row>
    <row r="346" spans="2:45" ht="14.25" customHeight="1" x14ac:dyDescent="0.3">
      <c r="B346" s="7" t="s">
        <v>1486</v>
      </c>
      <c r="C346" t="s">
        <v>3100</v>
      </c>
      <c r="D346" s="8" t="s">
        <v>1487</v>
      </c>
      <c r="E346" s="33" t="s">
        <v>936</v>
      </c>
      <c r="U346"/>
      <c r="Y346"/>
      <c r="Z346"/>
      <c r="AG346" s="43">
        <v>113</v>
      </c>
      <c r="AH346" t="s">
        <v>102</v>
      </c>
      <c r="AI346" s="8" t="s">
        <v>122</v>
      </c>
      <c r="AJ346" t="s">
        <v>123</v>
      </c>
      <c r="AK346" s="17">
        <v>216</v>
      </c>
      <c r="AL346" s="19">
        <v>43177</v>
      </c>
      <c r="AM346" s="19">
        <v>43177</v>
      </c>
      <c r="AN346" t="s">
        <v>948</v>
      </c>
      <c r="AQ346"/>
      <c r="AR346" t="b">
        <f t="shared" si="10"/>
        <v>1</v>
      </c>
      <c r="AS346" t="b">
        <f t="shared" si="11"/>
        <v>1</v>
      </c>
    </row>
    <row r="347" spans="2:45" ht="14.25" customHeight="1" x14ac:dyDescent="0.3">
      <c r="B347" s="7" t="s">
        <v>1489</v>
      </c>
      <c r="C347" t="s">
        <v>3100</v>
      </c>
      <c r="D347" s="8" t="s">
        <v>1490</v>
      </c>
      <c r="E347" s="33" t="s">
        <v>2324</v>
      </c>
      <c r="M347" s="16">
        <v>0.17</v>
      </c>
      <c r="N347" t="s">
        <v>648</v>
      </c>
      <c r="O347" t="s">
        <v>649</v>
      </c>
      <c r="P347" s="17">
        <v>14746</v>
      </c>
      <c r="U347"/>
      <c r="Y347"/>
      <c r="Z347"/>
      <c r="AC347" t="s">
        <v>929</v>
      </c>
      <c r="AD347" t="s">
        <v>3376</v>
      </c>
      <c r="AF347" s="16">
        <v>0.29702988068376074</v>
      </c>
      <c r="AG347" s="43">
        <v>113</v>
      </c>
      <c r="AH347" t="s">
        <v>102</v>
      </c>
      <c r="AI347" s="8" t="s">
        <v>122</v>
      </c>
      <c r="AJ347" t="s">
        <v>123</v>
      </c>
      <c r="AK347" s="17">
        <v>756</v>
      </c>
      <c r="AL347" s="19">
        <v>43183</v>
      </c>
      <c r="AM347" s="19">
        <v>43183</v>
      </c>
      <c r="AN347" t="s">
        <v>948</v>
      </c>
      <c r="AQ347" s="17">
        <f>SUMIF(B:B,B347,P:P)-SUMIF(B:B,B347,AK:AK)</f>
        <v>7156.7</v>
      </c>
      <c r="AR347" t="b">
        <f t="shared" si="10"/>
        <v>0</v>
      </c>
      <c r="AS347" t="b">
        <f t="shared" si="11"/>
        <v>0</v>
      </c>
    </row>
    <row r="348" spans="2:45" ht="14.25" customHeight="1" x14ac:dyDescent="0.3">
      <c r="B348" s="7" t="s">
        <v>1489</v>
      </c>
      <c r="C348" t="s">
        <v>3100</v>
      </c>
      <c r="D348" s="8" t="s">
        <v>1490</v>
      </c>
      <c r="E348" s="33" t="s">
        <v>936</v>
      </c>
      <c r="U348"/>
      <c r="Y348"/>
      <c r="Z348"/>
      <c r="AG348" s="43">
        <v>113</v>
      </c>
      <c r="AH348" t="s">
        <v>102</v>
      </c>
      <c r="AI348" s="8" t="s">
        <v>122</v>
      </c>
      <c r="AJ348" t="s">
        <v>123</v>
      </c>
      <c r="AK348" s="17">
        <v>432</v>
      </c>
      <c r="AL348" s="19">
        <v>43187</v>
      </c>
      <c r="AM348" s="19">
        <v>43187</v>
      </c>
      <c r="AN348" t="s">
        <v>948</v>
      </c>
      <c r="AQ348"/>
      <c r="AR348" t="b">
        <f t="shared" si="10"/>
        <v>1</v>
      </c>
      <c r="AS348" t="b">
        <f t="shared" si="11"/>
        <v>1</v>
      </c>
    </row>
    <row r="349" spans="2:45" ht="14.25" customHeight="1" x14ac:dyDescent="0.3">
      <c r="B349" s="7" t="s">
        <v>1489</v>
      </c>
      <c r="C349" t="s">
        <v>3100</v>
      </c>
      <c r="D349" s="8" t="s">
        <v>1490</v>
      </c>
      <c r="E349" s="33" t="s">
        <v>936</v>
      </c>
      <c r="U349"/>
      <c r="Y349"/>
      <c r="Z349"/>
      <c r="AG349" s="43">
        <v>110</v>
      </c>
      <c r="AH349" t="s">
        <v>102</v>
      </c>
      <c r="AI349" s="8" t="s">
        <v>119</v>
      </c>
      <c r="AJ349" t="s">
        <v>120</v>
      </c>
      <c r="AK349" s="17">
        <v>1380</v>
      </c>
      <c r="AL349" s="19">
        <v>43187</v>
      </c>
      <c r="AM349" s="19">
        <v>43187</v>
      </c>
      <c r="AN349" t="s">
        <v>931</v>
      </c>
      <c r="AQ349"/>
      <c r="AR349" t="b">
        <f t="shared" si="10"/>
        <v>1</v>
      </c>
      <c r="AS349" t="b">
        <f t="shared" si="11"/>
        <v>1</v>
      </c>
    </row>
    <row r="350" spans="2:45" ht="14.25" customHeight="1" x14ac:dyDescent="0.3">
      <c r="B350" s="7" t="s">
        <v>1489</v>
      </c>
      <c r="C350" t="s">
        <v>3100</v>
      </c>
      <c r="D350" s="8" t="s">
        <v>1490</v>
      </c>
      <c r="E350" s="33" t="s">
        <v>936</v>
      </c>
      <c r="AG350" s="43">
        <v>121</v>
      </c>
      <c r="AH350" t="s">
        <v>102</v>
      </c>
      <c r="AI350" s="8" t="s">
        <v>130</v>
      </c>
      <c r="AJ350" t="s">
        <v>132</v>
      </c>
      <c r="AK350" s="17">
        <v>1178.75</v>
      </c>
      <c r="AL350" s="19">
        <v>43176</v>
      </c>
      <c r="AM350" s="19">
        <v>43176</v>
      </c>
      <c r="AN350" t="s">
        <v>931</v>
      </c>
      <c r="AQ350"/>
      <c r="AR350" t="b">
        <f t="shared" si="10"/>
        <v>1</v>
      </c>
      <c r="AS350" t="b">
        <f t="shared" si="11"/>
        <v>1</v>
      </c>
    </row>
    <row r="351" spans="2:45" ht="14.25" customHeight="1" x14ac:dyDescent="0.3">
      <c r="B351" s="7" t="s">
        <v>1489</v>
      </c>
      <c r="C351" t="s">
        <v>3100</v>
      </c>
      <c r="D351" s="8" t="s">
        <v>1490</v>
      </c>
      <c r="E351" s="33" t="s">
        <v>936</v>
      </c>
      <c r="U351"/>
      <c r="Y351"/>
      <c r="Z351"/>
      <c r="AG351" s="43">
        <v>126</v>
      </c>
      <c r="AH351" t="s">
        <v>102</v>
      </c>
      <c r="AI351" s="8" t="s">
        <v>135</v>
      </c>
      <c r="AJ351" t="s">
        <v>138</v>
      </c>
      <c r="AK351" s="17">
        <v>1350</v>
      </c>
      <c r="AL351" s="19">
        <v>43176</v>
      </c>
      <c r="AM351" s="19">
        <v>43176</v>
      </c>
      <c r="AN351" t="s">
        <v>948</v>
      </c>
      <c r="AQ351"/>
      <c r="AR351" t="b">
        <f t="shared" si="10"/>
        <v>1</v>
      </c>
      <c r="AS351" t="b">
        <f t="shared" si="11"/>
        <v>1</v>
      </c>
    </row>
    <row r="352" spans="2:45" ht="14.25" customHeight="1" x14ac:dyDescent="0.3">
      <c r="B352" s="7" t="s">
        <v>1489</v>
      </c>
      <c r="C352" t="s">
        <v>3100</v>
      </c>
      <c r="D352" s="8" t="s">
        <v>1490</v>
      </c>
      <c r="E352" s="33" t="s">
        <v>936</v>
      </c>
      <c r="AG352" s="43">
        <v>121</v>
      </c>
      <c r="AH352" t="s">
        <v>102</v>
      </c>
      <c r="AI352" s="8" t="s">
        <v>130</v>
      </c>
      <c r="AJ352" t="s">
        <v>132</v>
      </c>
      <c r="AK352" s="17">
        <v>1279.9499999999998</v>
      </c>
      <c r="AL352" s="19">
        <v>43183</v>
      </c>
      <c r="AM352" s="19">
        <v>43183</v>
      </c>
      <c r="AN352" t="s">
        <v>931</v>
      </c>
      <c r="AQ352"/>
      <c r="AR352" t="b">
        <f t="shared" si="10"/>
        <v>1</v>
      </c>
      <c r="AS352" t="b">
        <f t="shared" si="11"/>
        <v>1</v>
      </c>
    </row>
    <row r="353" spans="2:45" ht="14.25" customHeight="1" x14ac:dyDescent="0.3">
      <c r="B353" s="7" t="s">
        <v>1489</v>
      </c>
      <c r="C353" t="s">
        <v>3100</v>
      </c>
      <c r="D353" s="8" t="s">
        <v>1490</v>
      </c>
      <c r="E353" s="33" t="s">
        <v>936</v>
      </c>
      <c r="U353"/>
      <c r="Y353"/>
      <c r="Z353"/>
      <c r="AG353" s="43">
        <v>126</v>
      </c>
      <c r="AH353" t="s">
        <v>102</v>
      </c>
      <c r="AI353" s="8" t="s">
        <v>135</v>
      </c>
      <c r="AJ353" t="s">
        <v>138</v>
      </c>
      <c r="AK353" s="17">
        <v>777.6</v>
      </c>
      <c r="AL353" s="19">
        <v>43183</v>
      </c>
      <c r="AM353" s="19">
        <v>43183</v>
      </c>
      <c r="AN353" t="s">
        <v>948</v>
      </c>
      <c r="AQ353"/>
      <c r="AR353" t="b">
        <f t="shared" si="10"/>
        <v>1</v>
      </c>
      <c r="AS353" t="b">
        <f t="shared" si="11"/>
        <v>1</v>
      </c>
    </row>
    <row r="354" spans="2:45" ht="14.25" customHeight="1" x14ac:dyDescent="0.3">
      <c r="B354" s="7" t="s">
        <v>1489</v>
      </c>
      <c r="C354" t="s">
        <v>3100</v>
      </c>
      <c r="D354" s="8" t="s">
        <v>1490</v>
      </c>
      <c r="E354" s="33" t="s">
        <v>936</v>
      </c>
      <c r="U354"/>
      <c r="Y354"/>
      <c r="Z354"/>
      <c r="AG354" s="43">
        <v>120</v>
      </c>
      <c r="AH354" t="s">
        <v>102</v>
      </c>
      <c r="AI354" s="8" t="s">
        <v>130</v>
      </c>
      <c r="AJ354" t="s">
        <v>131</v>
      </c>
      <c r="AK354" s="17">
        <v>435</v>
      </c>
      <c r="AL354" s="19">
        <v>43183</v>
      </c>
      <c r="AM354" s="19">
        <v>43183</v>
      </c>
      <c r="AN354" t="s">
        <v>1036</v>
      </c>
      <c r="AQ354"/>
      <c r="AR354" t="b">
        <f t="shared" si="10"/>
        <v>1</v>
      </c>
      <c r="AS354" t="b">
        <f t="shared" si="11"/>
        <v>1</v>
      </c>
    </row>
    <row r="355" spans="2:45" ht="14.25" customHeight="1" x14ac:dyDescent="0.3">
      <c r="B355" s="7" t="s">
        <v>1491</v>
      </c>
      <c r="C355" t="s">
        <v>3100</v>
      </c>
      <c r="D355" s="8" t="s">
        <v>1492</v>
      </c>
      <c r="E355" s="33" t="s">
        <v>1493</v>
      </c>
      <c r="M355" s="16">
        <v>0.17</v>
      </c>
      <c r="N355" t="s">
        <v>648</v>
      </c>
      <c r="O355" t="s">
        <v>649</v>
      </c>
      <c r="P355" s="17">
        <v>4990</v>
      </c>
      <c r="U355"/>
      <c r="Y355"/>
      <c r="Z355"/>
      <c r="AC355" t="s">
        <v>929</v>
      </c>
      <c r="AD355" t="s">
        <v>3376</v>
      </c>
      <c r="AF355" s="16">
        <v>0.27651438715131033</v>
      </c>
      <c r="AG355" s="43">
        <v>126</v>
      </c>
      <c r="AH355" t="s">
        <v>102</v>
      </c>
      <c r="AI355" s="8" t="s">
        <v>135</v>
      </c>
      <c r="AJ355" t="s">
        <v>138</v>
      </c>
      <c r="AK355" s="17">
        <v>1080</v>
      </c>
      <c r="AL355" s="19">
        <v>43176</v>
      </c>
      <c r="AM355" s="19">
        <v>43176</v>
      </c>
      <c r="AN355" t="s">
        <v>948</v>
      </c>
      <c r="AQ355" s="17">
        <f>SUMIF(B:B,B355,P:P)-SUMIF(B:B,B355,AK:AK)</f>
        <v>285</v>
      </c>
      <c r="AR355" t="b">
        <f t="shared" si="10"/>
        <v>0</v>
      </c>
      <c r="AS355" t="b">
        <f t="shared" si="11"/>
        <v>0</v>
      </c>
    </row>
    <row r="356" spans="2:45" ht="14.25" customHeight="1" x14ac:dyDescent="0.3">
      <c r="B356" s="7" t="s">
        <v>1491</v>
      </c>
      <c r="C356" t="s">
        <v>3100</v>
      </c>
      <c r="D356" s="8" t="s">
        <v>1492</v>
      </c>
      <c r="E356" s="33" t="s">
        <v>936</v>
      </c>
      <c r="U356"/>
      <c r="Y356"/>
      <c r="Z356"/>
      <c r="AG356" s="43">
        <v>120</v>
      </c>
      <c r="AH356" t="s">
        <v>102</v>
      </c>
      <c r="AI356" s="8" t="s">
        <v>130</v>
      </c>
      <c r="AJ356" t="s">
        <v>131</v>
      </c>
      <c r="AK356" s="17">
        <v>1900</v>
      </c>
      <c r="AL356" s="19">
        <v>43176</v>
      </c>
      <c r="AM356" s="19">
        <v>43176</v>
      </c>
      <c r="AN356" t="s">
        <v>1036</v>
      </c>
      <c r="AQ356"/>
      <c r="AR356" t="b">
        <f t="shared" si="10"/>
        <v>1</v>
      </c>
      <c r="AS356" t="b">
        <f t="shared" si="11"/>
        <v>1</v>
      </c>
    </row>
    <row r="357" spans="2:45" ht="14.25" customHeight="1" x14ac:dyDescent="0.3">
      <c r="B357" s="7" t="s">
        <v>1491</v>
      </c>
      <c r="C357" t="s">
        <v>3100</v>
      </c>
      <c r="D357" s="8" t="s">
        <v>1492</v>
      </c>
      <c r="E357" s="33" t="s">
        <v>936</v>
      </c>
      <c r="AG357" s="43">
        <v>121</v>
      </c>
      <c r="AH357" t="s">
        <v>102</v>
      </c>
      <c r="AI357" s="8" t="s">
        <v>130</v>
      </c>
      <c r="AJ357" t="s">
        <v>132</v>
      </c>
      <c r="AK357" s="17">
        <v>1724.9999999999998</v>
      </c>
      <c r="AL357" s="19">
        <v>43176</v>
      </c>
      <c r="AM357" s="19">
        <v>43176</v>
      </c>
      <c r="AN357" t="s">
        <v>931</v>
      </c>
      <c r="AQ357"/>
      <c r="AR357" t="b">
        <f t="shared" si="10"/>
        <v>1</v>
      </c>
      <c r="AS357" t="b">
        <f t="shared" si="11"/>
        <v>1</v>
      </c>
    </row>
    <row r="358" spans="2:45" ht="14.25" customHeight="1" x14ac:dyDescent="0.3">
      <c r="B358" s="7" t="s">
        <v>984</v>
      </c>
      <c r="C358" t="s">
        <v>3326</v>
      </c>
      <c r="D358" t="s">
        <v>985</v>
      </c>
      <c r="E358" s="33" t="s">
        <v>986</v>
      </c>
      <c r="M358" s="16">
        <v>0.18</v>
      </c>
      <c r="N358" t="s">
        <v>648</v>
      </c>
      <c r="O358" t="s">
        <v>649</v>
      </c>
      <c r="P358" s="17">
        <v>29505.4</v>
      </c>
      <c r="Y358"/>
      <c r="AC358" t="s">
        <v>929</v>
      </c>
      <c r="AD358" t="s">
        <v>3378</v>
      </c>
      <c r="AF358" s="16">
        <v>0.35600997333333328</v>
      </c>
      <c r="AG358" s="43">
        <v>121</v>
      </c>
      <c r="AH358" t="s">
        <v>102</v>
      </c>
      <c r="AI358" s="8" t="s">
        <v>130</v>
      </c>
      <c r="AJ358" t="s">
        <v>132</v>
      </c>
      <c r="AK358" s="17">
        <v>3679.9999999999995</v>
      </c>
      <c r="AL358" s="19">
        <v>43239</v>
      </c>
      <c r="AM358" s="19">
        <v>43239</v>
      </c>
      <c r="AN358" t="s">
        <v>931</v>
      </c>
      <c r="AQ358" s="17">
        <f>SUMIF(B:B,B358,P:P)-SUMIF(B:B,B358,AK:AK)</f>
        <v>3795.4000000000015</v>
      </c>
      <c r="AR358" t="b">
        <f t="shared" si="10"/>
        <v>0</v>
      </c>
      <c r="AS358" t="b">
        <f t="shared" si="11"/>
        <v>0</v>
      </c>
    </row>
    <row r="359" spans="2:45" ht="14.25" customHeight="1" x14ac:dyDescent="0.3">
      <c r="B359" s="7" t="s">
        <v>984</v>
      </c>
      <c r="C359" t="s">
        <v>3326</v>
      </c>
      <c r="D359" t="s">
        <v>985</v>
      </c>
      <c r="E359" s="33" t="s">
        <v>936</v>
      </c>
      <c r="U359"/>
      <c r="Y359"/>
      <c r="Z359"/>
      <c r="AG359" s="43">
        <v>126</v>
      </c>
      <c r="AH359" t="s">
        <v>102</v>
      </c>
      <c r="AI359" s="8" t="s">
        <v>135</v>
      </c>
      <c r="AJ359" t="s">
        <v>138</v>
      </c>
      <c r="AK359" s="17">
        <v>5992</v>
      </c>
      <c r="AL359" s="19">
        <v>43239</v>
      </c>
      <c r="AM359" s="19">
        <v>43239</v>
      </c>
      <c r="AN359" t="s">
        <v>949</v>
      </c>
      <c r="AQ359"/>
      <c r="AR359" t="b">
        <f t="shared" si="10"/>
        <v>1</v>
      </c>
      <c r="AS359" t="b">
        <f t="shared" si="11"/>
        <v>1</v>
      </c>
    </row>
    <row r="360" spans="2:45" ht="14.25" customHeight="1" x14ac:dyDescent="0.3">
      <c r="B360" s="7" t="s">
        <v>984</v>
      </c>
      <c r="C360" t="s">
        <v>3326</v>
      </c>
      <c r="D360" t="s">
        <v>985</v>
      </c>
      <c r="E360" s="33" t="s">
        <v>936</v>
      </c>
      <c r="U360"/>
      <c r="Y360"/>
      <c r="Z360"/>
      <c r="AG360" s="43">
        <v>108</v>
      </c>
      <c r="AH360" t="s">
        <v>102</v>
      </c>
      <c r="AI360" s="8" t="s">
        <v>103</v>
      </c>
      <c r="AJ360" t="s">
        <v>988</v>
      </c>
      <c r="AK360" s="17">
        <v>1500</v>
      </c>
      <c r="AL360" s="19">
        <v>43239</v>
      </c>
      <c r="AM360" s="19">
        <v>43239</v>
      </c>
      <c r="AN360" t="s">
        <v>931</v>
      </c>
      <c r="AQ360"/>
      <c r="AR360" t="b">
        <f t="shared" si="10"/>
        <v>1</v>
      </c>
      <c r="AS360" t="b">
        <f t="shared" si="11"/>
        <v>1</v>
      </c>
    </row>
    <row r="361" spans="2:45" ht="14.25" customHeight="1" x14ac:dyDescent="0.3">
      <c r="B361" s="7" t="s">
        <v>984</v>
      </c>
      <c r="C361" t="s">
        <v>3326</v>
      </c>
      <c r="D361" t="s">
        <v>985</v>
      </c>
      <c r="E361" s="33" t="s">
        <v>936</v>
      </c>
      <c r="U361"/>
      <c r="Y361"/>
      <c r="Z361"/>
      <c r="AG361" s="43">
        <v>73</v>
      </c>
      <c r="AH361" t="s">
        <v>83</v>
      </c>
      <c r="AI361" s="8" t="s">
        <v>84</v>
      </c>
      <c r="AJ361" t="s">
        <v>864</v>
      </c>
      <c r="AK361" s="17">
        <v>11088</v>
      </c>
      <c r="AL361" s="19">
        <v>43191</v>
      </c>
      <c r="AM361" s="19">
        <v>43251</v>
      </c>
      <c r="AN361" t="s">
        <v>3360</v>
      </c>
      <c r="AQ361"/>
      <c r="AR361" t="b">
        <f t="shared" si="10"/>
        <v>1</v>
      </c>
      <c r="AS361" t="b">
        <f t="shared" si="11"/>
        <v>1</v>
      </c>
    </row>
    <row r="362" spans="2:45" ht="14.25" customHeight="1" x14ac:dyDescent="0.3">
      <c r="B362" s="7" t="s">
        <v>984</v>
      </c>
      <c r="C362" t="s">
        <v>3326</v>
      </c>
      <c r="D362" t="s">
        <v>985</v>
      </c>
      <c r="E362" s="33" t="s">
        <v>936</v>
      </c>
      <c r="U362"/>
      <c r="Y362"/>
      <c r="Z362"/>
      <c r="AG362" s="43">
        <v>113</v>
      </c>
      <c r="AH362" t="s">
        <v>102</v>
      </c>
      <c r="AI362" s="8" t="s">
        <v>122</v>
      </c>
      <c r="AJ362" t="s">
        <v>123</v>
      </c>
      <c r="AK362" s="17">
        <v>1724.9999999999998</v>
      </c>
      <c r="AL362" s="19">
        <v>43205</v>
      </c>
      <c r="AM362" s="19">
        <v>43205</v>
      </c>
      <c r="AN362" t="s">
        <v>931</v>
      </c>
      <c r="AQ362"/>
      <c r="AR362" t="b">
        <f t="shared" si="10"/>
        <v>1</v>
      </c>
      <c r="AS362" t="b">
        <f t="shared" si="11"/>
        <v>1</v>
      </c>
    </row>
    <row r="363" spans="2:45" ht="14.25" customHeight="1" x14ac:dyDescent="0.3">
      <c r="B363" s="7" t="s">
        <v>984</v>
      </c>
      <c r="C363" t="s">
        <v>3326</v>
      </c>
      <c r="D363" t="s">
        <v>985</v>
      </c>
      <c r="E363" s="33" t="s">
        <v>936</v>
      </c>
      <c r="U363"/>
      <c r="Y363"/>
      <c r="Z363"/>
      <c r="AG363" s="43">
        <v>113</v>
      </c>
      <c r="AH363" t="s">
        <v>102</v>
      </c>
      <c r="AI363" s="8" t="s">
        <v>122</v>
      </c>
      <c r="AJ363" t="s">
        <v>123</v>
      </c>
      <c r="AK363" s="17">
        <v>1724.9999999999998</v>
      </c>
      <c r="AL363" s="19">
        <v>43272</v>
      </c>
      <c r="AM363" s="19">
        <v>43272</v>
      </c>
      <c r="AN363" t="s">
        <v>931</v>
      </c>
      <c r="AQ363"/>
      <c r="AR363" t="b">
        <f t="shared" si="10"/>
        <v>1</v>
      </c>
      <c r="AS363" t="b">
        <f t="shared" si="11"/>
        <v>1</v>
      </c>
    </row>
    <row r="364" spans="2:45" ht="14.25" customHeight="1" x14ac:dyDescent="0.3">
      <c r="B364" s="7" t="s">
        <v>1494</v>
      </c>
      <c r="C364" t="s">
        <v>3100</v>
      </c>
      <c r="D364" s="8" t="s">
        <v>1495</v>
      </c>
      <c r="E364" s="33" t="s">
        <v>1496</v>
      </c>
      <c r="M364" s="16">
        <v>0.2</v>
      </c>
      <c r="N364" t="s">
        <v>648</v>
      </c>
      <c r="O364" t="s">
        <v>649</v>
      </c>
      <c r="P364" s="17">
        <v>29954</v>
      </c>
      <c r="U364"/>
      <c r="Y364"/>
      <c r="Z364"/>
      <c r="AC364" t="s">
        <v>929</v>
      </c>
      <c r="AD364" t="s">
        <v>3376</v>
      </c>
      <c r="AF364" s="16">
        <v>0.35828467924786328</v>
      </c>
      <c r="AG364" s="43">
        <v>113</v>
      </c>
      <c r="AH364" t="s">
        <v>102</v>
      </c>
      <c r="AI364" s="8" t="s">
        <v>122</v>
      </c>
      <c r="AJ364" t="s">
        <v>123</v>
      </c>
      <c r="AK364" s="17">
        <v>1288</v>
      </c>
      <c r="AL364" s="19">
        <v>43182</v>
      </c>
      <c r="AM364" s="19">
        <v>43182</v>
      </c>
      <c r="AN364" t="s">
        <v>931</v>
      </c>
      <c r="AQ364" s="17">
        <f>SUMIF(B:B,B364,P:P)-SUMIF(B:B,B364,AK:AK)</f>
        <v>13415.325000000001</v>
      </c>
      <c r="AR364" t="b">
        <f t="shared" si="10"/>
        <v>0</v>
      </c>
      <c r="AS364" t="b">
        <f t="shared" si="11"/>
        <v>0</v>
      </c>
    </row>
    <row r="365" spans="2:45" ht="14.25" customHeight="1" x14ac:dyDescent="0.3">
      <c r="B365" s="7" t="s">
        <v>1494</v>
      </c>
      <c r="C365" t="s">
        <v>3100</v>
      </c>
      <c r="D365" s="8" t="s">
        <v>1495</v>
      </c>
      <c r="E365" s="33" t="s">
        <v>936</v>
      </c>
      <c r="U365"/>
      <c r="Y365"/>
      <c r="Z365"/>
      <c r="AG365" s="43">
        <v>113</v>
      </c>
      <c r="AH365" t="s">
        <v>102</v>
      </c>
      <c r="AI365" s="8" t="s">
        <v>122</v>
      </c>
      <c r="AJ365" t="s">
        <v>123</v>
      </c>
      <c r="AK365" s="17">
        <v>216</v>
      </c>
      <c r="AL365" s="19">
        <v>43182</v>
      </c>
      <c r="AM365" s="19">
        <v>43182</v>
      </c>
      <c r="AN365" t="s">
        <v>948</v>
      </c>
      <c r="AQ365"/>
      <c r="AR365" t="b">
        <f t="shared" si="10"/>
        <v>1</v>
      </c>
      <c r="AS365" t="b">
        <f t="shared" si="11"/>
        <v>1</v>
      </c>
    </row>
    <row r="366" spans="2:45" ht="14.25" customHeight="1" x14ac:dyDescent="0.3">
      <c r="B366" s="7" t="s">
        <v>1494</v>
      </c>
      <c r="C366" t="s">
        <v>3100</v>
      </c>
      <c r="D366" s="8" t="s">
        <v>1495</v>
      </c>
      <c r="E366" s="33" t="s">
        <v>936</v>
      </c>
      <c r="U366"/>
      <c r="Y366"/>
      <c r="Z366"/>
      <c r="AG366" s="43">
        <v>113</v>
      </c>
      <c r="AH366" t="s">
        <v>102</v>
      </c>
      <c r="AI366" s="8" t="s">
        <v>122</v>
      </c>
      <c r="AJ366" t="s">
        <v>123</v>
      </c>
      <c r="AK366" s="17">
        <v>1150</v>
      </c>
      <c r="AL366" s="19">
        <v>43202</v>
      </c>
      <c r="AM366" s="19">
        <v>43202</v>
      </c>
      <c r="AN366" t="s">
        <v>931</v>
      </c>
      <c r="AQ366"/>
      <c r="AR366" t="b">
        <f t="shared" si="10"/>
        <v>1</v>
      </c>
      <c r="AS366" t="b">
        <f t="shared" si="11"/>
        <v>1</v>
      </c>
    </row>
    <row r="367" spans="2:45" ht="14.25" customHeight="1" x14ac:dyDescent="0.3">
      <c r="B367" s="7" t="s">
        <v>1494</v>
      </c>
      <c r="C367" t="s">
        <v>3100</v>
      </c>
      <c r="D367" s="8" t="s">
        <v>1495</v>
      </c>
      <c r="E367" s="33" t="s">
        <v>936</v>
      </c>
      <c r="U367"/>
      <c r="Y367"/>
      <c r="Z367"/>
      <c r="AG367" s="43">
        <v>113</v>
      </c>
      <c r="AH367" t="s">
        <v>102</v>
      </c>
      <c r="AI367" s="8" t="s">
        <v>122</v>
      </c>
      <c r="AJ367" t="s">
        <v>123</v>
      </c>
      <c r="AK367" s="17">
        <v>214</v>
      </c>
      <c r="AL367" s="19">
        <v>43202</v>
      </c>
      <c r="AM367" s="19">
        <v>43202</v>
      </c>
      <c r="AN367" t="s">
        <v>949</v>
      </c>
      <c r="AQ367"/>
      <c r="AR367" t="b">
        <f t="shared" si="10"/>
        <v>1</v>
      </c>
      <c r="AS367" t="b">
        <f t="shared" si="11"/>
        <v>1</v>
      </c>
    </row>
    <row r="368" spans="2:45" ht="14.25" customHeight="1" x14ac:dyDescent="0.3">
      <c r="B368" s="7" t="s">
        <v>1494</v>
      </c>
      <c r="C368" t="s">
        <v>3100</v>
      </c>
      <c r="D368" s="8" t="s">
        <v>1495</v>
      </c>
      <c r="E368" s="33" t="s">
        <v>936</v>
      </c>
      <c r="U368"/>
      <c r="Y368"/>
      <c r="Z368"/>
      <c r="AG368" s="43">
        <v>113</v>
      </c>
      <c r="AH368" t="s">
        <v>102</v>
      </c>
      <c r="AI368" s="8" t="s">
        <v>122</v>
      </c>
      <c r="AJ368" t="s">
        <v>123</v>
      </c>
      <c r="AK368" s="17">
        <v>1150</v>
      </c>
      <c r="AL368" s="19">
        <v>43206</v>
      </c>
      <c r="AM368" s="19">
        <v>43206</v>
      </c>
      <c r="AN368" t="s">
        <v>931</v>
      </c>
      <c r="AQ368"/>
      <c r="AR368" t="b">
        <f t="shared" si="10"/>
        <v>1</v>
      </c>
      <c r="AS368" t="b">
        <f t="shared" si="11"/>
        <v>1</v>
      </c>
    </row>
    <row r="369" spans="2:45" ht="14.25" customHeight="1" x14ac:dyDescent="0.3">
      <c r="B369" s="7" t="s">
        <v>1494</v>
      </c>
      <c r="C369" t="s">
        <v>3100</v>
      </c>
      <c r="D369" s="8" t="s">
        <v>1495</v>
      </c>
      <c r="E369" s="33" t="s">
        <v>936</v>
      </c>
      <c r="U369"/>
      <c r="Y369"/>
      <c r="Z369"/>
      <c r="AG369" s="43">
        <v>113</v>
      </c>
      <c r="AH369" t="s">
        <v>102</v>
      </c>
      <c r="AI369" s="8" t="s">
        <v>122</v>
      </c>
      <c r="AJ369" t="s">
        <v>123</v>
      </c>
      <c r="AK369" s="17">
        <v>214</v>
      </c>
      <c r="AL369" s="19">
        <v>43206</v>
      </c>
      <c r="AM369" s="19">
        <v>43206</v>
      </c>
      <c r="AN369" t="s">
        <v>949</v>
      </c>
      <c r="AQ369"/>
      <c r="AR369" t="b">
        <f t="shared" si="10"/>
        <v>1</v>
      </c>
      <c r="AS369" t="b">
        <f t="shared" si="11"/>
        <v>1</v>
      </c>
    </row>
    <row r="370" spans="2:45" ht="14.25" customHeight="1" x14ac:dyDescent="0.3">
      <c r="B370" s="7" t="s">
        <v>1494</v>
      </c>
      <c r="C370" t="s">
        <v>3100</v>
      </c>
      <c r="D370" s="8" t="s">
        <v>1495</v>
      </c>
      <c r="E370" s="33" t="s">
        <v>936</v>
      </c>
      <c r="U370"/>
      <c r="Y370"/>
      <c r="Z370"/>
      <c r="AG370" s="43">
        <v>113</v>
      </c>
      <c r="AH370" t="s">
        <v>102</v>
      </c>
      <c r="AI370" s="8" t="s">
        <v>122</v>
      </c>
      <c r="AJ370" t="s">
        <v>123</v>
      </c>
      <c r="AK370" s="17">
        <v>540</v>
      </c>
      <c r="AL370" s="19">
        <v>43187</v>
      </c>
      <c r="AM370" s="19">
        <v>43187</v>
      </c>
      <c r="AN370" t="s">
        <v>948</v>
      </c>
      <c r="AQ370"/>
      <c r="AR370" t="b">
        <f t="shared" si="10"/>
        <v>1</v>
      </c>
      <c r="AS370" t="b">
        <f t="shared" si="11"/>
        <v>1</v>
      </c>
    </row>
    <row r="371" spans="2:45" ht="14.25" customHeight="1" x14ac:dyDescent="0.3">
      <c r="B371" s="7" t="s">
        <v>1494</v>
      </c>
      <c r="C371" t="s">
        <v>3100</v>
      </c>
      <c r="D371" s="8" t="s">
        <v>1495</v>
      </c>
      <c r="E371" s="33" t="s">
        <v>936</v>
      </c>
      <c r="U371"/>
      <c r="Y371"/>
      <c r="Z371"/>
      <c r="AG371" s="43">
        <v>110</v>
      </c>
      <c r="AH371" t="s">
        <v>102</v>
      </c>
      <c r="AI371" s="8" t="s">
        <v>119</v>
      </c>
      <c r="AJ371" t="s">
        <v>120</v>
      </c>
      <c r="AK371" s="17">
        <v>6899.9999999999991</v>
      </c>
      <c r="AL371" s="19">
        <v>43187</v>
      </c>
      <c r="AM371" s="19">
        <v>43187</v>
      </c>
      <c r="AN371" t="s">
        <v>931</v>
      </c>
      <c r="AQ371"/>
      <c r="AR371" t="b">
        <f t="shared" si="10"/>
        <v>1</v>
      </c>
      <c r="AS371" t="b">
        <f t="shared" si="11"/>
        <v>1</v>
      </c>
    </row>
    <row r="372" spans="2:45" ht="14.25" customHeight="1" x14ac:dyDescent="0.3">
      <c r="B372" s="7" t="s">
        <v>1494</v>
      </c>
      <c r="C372" t="s">
        <v>3100</v>
      </c>
      <c r="D372" s="8" t="s">
        <v>1495</v>
      </c>
      <c r="E372" s="33" t="s">
        <v>936</v>
      </c>
      <c r="AG372" s="43">
        <v>121</v>
      </c>
      <c r="AH372" t="s">
        <v>102</v>
      </c>
      <c r="AI372" s="8" t="s">
        <v>130</v>
      </c>
      <c r="AJ372" t="s">
        <v>132</v>
      </c>
      <c r="AK372" s="17">
        <v>1345.73</v>
      </c>
      <c r="AL372" s="19">
        <v>43183</v>
      </c>
      <c r="AM372" s="19">
        <v>43183</v>
      </c>
      <c r="AN372" t="s">
        <v>931</v>
      </c>
      <c r="AQ372"/>
      <c r="AR372" t="b">
        <f t="shared" si="10"/>
        <v>1</v>
      </c>
      <c r="AS372" t="b">
        <f t="shared" si="11"/>
        <v>1</v>
      </c>
    </row>
    <row r="373" spans="2:45" ht="14.25" customHeight="1" x14ac:dyDescent="0.3">
      <c r="B373" s="7" t="s">
        <v>1494</v>
      </c>
      <c r="C373" t="s">
        <v>3100</v>
      </c>
      <c r="D373" s="8" t="s">
        <v>1495</v>
      </c>
      <c r="E373" s="33" t="s">
        <v>936</v>
      </c>
      <c r="U373"/>
      <c r="Y373"/>
      <c r="Z373"/>
      <c r="AG373" s="43">
        <v>126</v>
      </c>
      <c r="AH373" t="s">
        <v>102</v>
      </c>
      <c r="AI373" s="8" t="s">
        <v>135</v>
      </c>
      <c r="AJ373" t="s">
        <v>138</v>
      </c>
      <c r="AK373" s="17">
        <v>1391</v>
      </c>
      <c r="AL373" s="19">
        <v>43183</v>
      </c>
      <c r="AM373" s="19">
        <v>43183</v>
      </c>
      <c r="AN373" t="s">
        <v>949</v>
      </c>
      <c r="AQ373"/>
      <c r="AR373" t="b">
        <f t="shared" si="10"/>
        <v>1</v>
      </c>
      <c r="AS373" t="b">
        <f t="shared" si="11"/>
        <v>1</v>
      </c>
    </row>
    <row r="374" spans="2:45" ht="14.25" customHeight="1" x14ac:dyDescent="0.3">
      <c r="B374" s="7" t="s">
        <v>1494</v>
      </c>
      <c r="C374" t="s">
        <v>3100</v>
      </c>
      <c r="D374" s="8" t="s">
        <v>1495</v>
      </c>
      <c r="E374" s="33" t="s">
        <v>936</v>
      </c>
      <c r="AG374" s="43">
        <v>121</v>
      </c>
      <c r="AH374" t="s">
        <v>102</v>
      </c>
      <c r="AI374" s="8" t="s">
        <v>130</v>
      </c>
      <c r="AJ374" t="s">
        <v>132</v>
      </c>
      <c r="AK374" s="17">
        <v>1327.4449999999999</v>
      </c>
      <c r="AL374" s="19">
        <v>43204</v>
      </c>
      <c r="AM374" s="19">
        <v>43204</v>
      </c>
      <c r="AN374" t="s">
        <v>931</v>
      </c>
      <c r="AQ374"/>
      <c r="AR374" t="b">
        <f t="shared" si="10"/>
        <v>1</v>
      </c>
      <c r="AS374" t="b">
        <f t="shared" si="11"/>
        <v>1</v>
      </c>
    </row>
    <row r="375" spans="2:45" ht="14.25" customHeight="1" x14ac:dyDescent="0.3">
      <c r="B375" s="7" t="s">
        <v>1494</v>
      </c>
      <c r="C375" t="s">
        <v>3100</v>
      </c>
      <c r="D375" s="8" t="s">
        <v>1495</v>
      </c>
      <c r="E375" s="33" t="s">
        <v>936</v>
      </c>
      <c r="U375"/>
      <c r="Y375"/>
      <c r="Z375"/>
      <c r="AG375" s="43">
        <v>126</v>
      </c>
      <c r="AH375" t="s">
        <v>102</v>
      </c>
      <c r="AI375" s="8" t="s">
        <v>135</v>
      </c>
      <c r="AJ375" t="s">
        <v>138</v>
      </c>
      <c r="AK375" s="17">
        <v>802.5</v>
      </c>
      <c r="AL375" s="19">
        <v>43204</v>
      </c>
      <c r="AM375" s="19">
        <v>43204</v>
      </c>
      <c r="AN375" t="s">
        <v>949</v>
      </c>
      <c r="AQ375"/>
      <c r="AR375" t="b">
        <f t="shared" si="10"/>
        <v>1</v>
      </c>
      <c r="AS375" t="b">
        <f t="shared" si="11"/>
        <v>1</v>
      </c>
    </row>
    <row r="376" spans="2:45" ht="14.25" customHeight="1" x14ac:dyDescent="0.3">
      <c r="B376" s="7" t="s">
        <v>1497</v>
      </c>
      <c r="C376" t="s">
        <v>3100</v>
      </c>
      <c r="D376" s="8" t="s">
        <v>1498</v>
      </c>
      <c r="E376" s="33" t="s">
        <v>1499</v>
      </c>
      <c r="M376" s="16">
        <v>0.17</v>
      </c>
      <c r="N376" t="s">
        <v>648</v>
      </c>
      <c r="O376" t="s">
        <v>649</v>
      </c>
      <c r="P376" s="17">
        <v>26839.360000000001</v>
      </c>
      <c r="U376"/>
      <c r="Y376"/>
      <c r="Z376"/>
      <c r="AC376" t="s">
        <v>929</v>
      </c>
      <c r="AD376" t="s">
        <v>3376</v>
      </c>
      <c r="AF376" s="16">
        <v>0.33644138880000002</v>
      </c>
      <c r="AG376" s="43">
        <v>21</v>
      </c>
      <c r="AH376" t="s">
        <v>22</v>
      </c>
      <c r="AI376" s="8" t="s">
        <v>56</v>
      </c>
      <c r="AK376" s="17">
        <v>8640</v>
      </c>
      <c r="AL376" s="19">
        <v>43184</v>
      </c>
      <c r="AM376" s="19">
        <v>43184</v>
      </c>
      <c r="AN376" t="s">
        <v>948</v>
      </c>
      <c r="AQ376" s="17">
        <f>SUMIF(B:B,B376,P:P)-SUMIF(B:B,B376,AK:AK)</f>
        <v>4478.9599999999991</v>
      </c>
      <c r="AR376" t="b">
        <f t="shared" si="10"/>
        <v>0</v>
      </c>
      <c r="AS376" t="b">
        <f t="shared" si="11"/>
        <v>0</v>
      </c>
    </row>
    <row r="377" spans="2:45" ht="14.25" customHeight="1" x14ac:dyDescent="0.3">
      <c r="B377" s="7" t="s">
        <v>1497</v>
      </c>
      <c r="C377" t="s">
        <v>3100</v>
      </c>
      <c r="D377" s="8" t="s">
        <v>1498</v>
      </c>
      <c r="E377" s="33" t="s">
        <v>936</v>
      </c>
      <c r="U377"/>
      <c r="Y377"/>
      <c r="Z377"/>
      <c r="AG377" s="43">
        <v>59</v>
      </c>
      <c r="AH377" t="s">
        <v>57</v>
      </c>
      <c r="AI377" s="8" t="s">
        <v>64</v>
      </c>
      <c r="AJ377" t="s">
        <v>323</v>
      </c>
      <c r="AK377" s="17">
        <v>9234</v>
      </c>
      <c r="AL377" s="19">
        <v>43160</v>
      </c>
      <c r="AM377" s="19">
        <v>43160</v>
      </c>
      <c r="AN377" t="s">
        <v>941</v>
      </c>
      <c r="AQ377"/>
      <c r="AR377" t="b">
        <f t="shared" si="10"/>
        <v>1</v>
      </c>
      <c r="AS377" t="b">
        <f t="shared" si="11"/>
        <v>1</v>
      </c>
    </row>
    <row r="378" spans="2:45" ht="14.25" customHeight="1" x14ac:dyDescent="0.3">
      <c r="B378" s="7" t="s">
        <v>1497</v>
      </c>
      <c r="C378" t="s">
        <v>3100</v>
      </c>
      <c r="D378" s="8" t="s">
        <v>1498</v>
      </c>
      <c r="E378" s="33" t="s">
        <v>936</v>
      </c>
      <c r="U378"/>
      <c r="Y378"/>
      <c r="Z378"/>
      <c r="AG378" s="43">
        <v>113</v>
      </c>
      <c r="AH378" t="s">
        <v>102</v>
      </c>
      <c r="AI378" s="8" t="s">
        <v>122</v>
      </c>
      <c r="AJ378" t="s">
        <v>123</v>
      </c>
      <c r="AK378" s="17">
        <v>1080</v>
      </c>
      <c r="AL378" s="19">
        <v>43190</v>
      </c>
      <c r="AM378" s="19">
        <v>43190</v>
      </c>
      <c r="AN378" t="s">
        <v>948</v>
      </c>
      <c r="AQ378"/>
      <c r="AR378" t="b">
        <f t="shared" si="10"/>
        <v>1</v>
      </c>
      <c r="AS378" t="b">
        <f t="shared" si="11"/>
        <v>1</v>
      </c>
    </row>
    <row r="379" spans="2:45" ht="14.25" customHeight="1" x14ac:dyDescent="0.3">
      <c r="B379" s="7" t="s">
        <v>1497</v>
      </c>
      <c r="C379" t="s">
        <v>3100</v>
      </c>
      <c r="D379" s="8" t="s">
        <v>1498</v>
      </c>
      <c r="E379" s="33" t="s">
        <v>936</v>
      </c>
      <c r="U379"/>
      <c r="Y379"/>
      <c r="Z379"/>
      <c r="AG379" s="43">
        <v>110</v>
      </c>
      <c r="AH379" t="s">
        <v>102</v>
      </c>
      <c r="AI379" s="8" t="s">
        <v>119</v>
      </c>
      <c r="AJ379" t="s">
        <v>120</v>
      </c>
      <c r="AK379" s="17">
        <v>919.99999999999989</v>
      </c>
      <c r="AL379" s="19">
        <v>43190</v>
      </c>
      <c r="AM379" s="19">
        <v>43190</v>
      </c>
      <c r="AN379" t="s">
        <v>931</v>
      </c>
      <c r="AQ379"/>
      <c r="AR379" t="b">
        <f t="shared" si="10"/>
        <v>1</v>
      </c>
      <c r="AS379" t="b">
        <f t="shared" si="11"/>
        <v>1</v>
      </c>
    </row>
    <row r="380" spans="2:45" ht="14.25" customHeight="1" x14ac:dyDescent="0.3">
      <c r="B380" s="7" t="s">
        <v>1497</v>
      </c>
      <c r="C380" t="s">
        <v>3100</v>
      </c>
      <c r="D380" s="8" t="s">
        <v>1498</v>
      </c>
      <c r="E380" s="33" t="s">
        <v>936</v>
      </c>
      <c r="U380"/>
      <c r="Y380"/>
      <c r="Z380"/>
      <c r="AG380" s="43">
        <v>10</v>
      </c>
      <c r="AH380" t="s">
        <v>16</v>
      </c>
      <c r="AI380" s="8" t="s">
        <v>17</v>
      </c>
      <c r="AK380" s="17">
        <v>2486.4</v>
      </c>
      <c r="AL380" s="19">
        <v>43190</v>
      </c>
      <c r="AM380" s="19">
        <v>43217</v>
      </c>
      <c r="AN380" t="s">
        <v>1473</v>
      </c>
      <c r="AQ380"/>
      <c r="AR380" t="b">
        <f t="shared" si="10"/>
        <v>1</v>
      </c>
      <c r="AS380" t="b">
        <f t="shared" si="11"/>
        <v>1</v>
      </c>
    </row>
    <row r="381" spans="2:45" ht="14.25" customHeight="1" x14ac:dyDescent="0.3">
      <c r="B381" s="7" t="s">
        <v>1500</v>
      </c>
      <c r="C381" t="s">
        <v>3100</v>
      </c>
      <c r="D381" s="8" t="s">
        <v>1501</v>
      </c>
      <c r="E381" s="33" t="s">
        <v>2325</v>
      </c>
      <c r="M381" s="16">
        <v>0.17</v>
      </c>
      <c r="N381" t="s">
        <v>648</v>
      </c>
      <c r="O381" t="s">
        <v>649</v>
      </c>
      <c r="P381" s="17">
        <v>19600</v>
      </c>
      <c r="U381"/>
      <c r="Y381"/>
      <c r="Z381"/>
      <c r="AC381" t="s">
        <v>929</v>
      </c>
      <c r="AD381" t="s">
        <v>3376</v>
      </c>
      <c r="AF381" s="16">
        <v>0.37166352751677856</v>
      </c>
      <c r="AG381" s="43">
        <v>125</v>
      </c>
      <c r="AH381" t="s">
        <v>102</v>
      </c>
      <c r="AI381" s="8" t="s">
        <v>135</v>
      </c>
      <c r="AJ381" t="s">
        <v>865</v>
      </c>
      <c r="AK381" s="17">
        <v>648</v>
      </c>
      <c r="AL381" s="19">
        <v>43190</v>
      </c>
      <c r="AM381" s="19">
        <v>43190</v>
      </c>
      <c r="AN381" t="s">
        <v>948</v>
      </c>
      <c r="AQ381" s="17">
        <f>SUMIF(B:B,B381,P:P)-SUMIF(B:B,B381,AK:AK)</f>
        <v>3419.1000000000004</v>
      </c>
      <c r="AR381" t="b">
        <f t="shared" si="10"/>
        <v>0</v>
      </c>
      <c r="AS381" t="b">
        <f t="shared" si="11"/>
        <v>0</v>
      </c>
    </row>
    <row r="382" spans="2:45" ht="14.25" customHeight="1" x14ac:dyDescent="0.3">
      <c r="B382" s="7" t="s">
        <v>1500</v>
      </c>
      <c r="C382" t="s">
        <v>3100</v>
      </c>
      <c r="D382" s="8" t="s">
        <v>1501</v>
      </c>
      <c r="E382" s="33" t="s">
        <v>936</v>
      </c>
      <c r="U382"/>
      <c r="Y382"/>
      <c r="Z382"/>
      <c r="AG382" s="43">
        <v>104</v>
      </c>
      <c r="AH382" t="s">
        <v>102</v>
      </c>
      <c r="AI382" s="8" t="s">
        <v>103</v>
      </c>
      <c r="AJ382" t="s">
        <v>114</v>
      </c>
      <c r="AK382" s="17">
        <v>13000</v>
      </c>
      <c r="AL382" s="19">
        <v>43190</v>
      </c>
      <c r="AM382" s="19">
        <v>43190</v>
      </c>
      <c r="AN382" t="s">
        <v>1337</v>
      </c>
      <c r="AQ382"/>
      <c r="AR382" t="b">
        <f t="shared" si="10"/>
        <v>1</v>
      </c>
      <c r="AS382" t="b">
        <f t="shared" si="11"/>
        <v>1</v>
      </c>
    </row>
    <row r="383" spans="2:45" ht="14.25" customHeight="1" x14ac:dyDescent="0.3">
      <c r="B383" s="7" t="s">
        <v>1500</v>
      </c>
      <c r="C383" t="s">
        <v>3100</v>
      </c>
      <c r="D383" s="8" t="s">
        <v>1501</v>
      </c>
      <c r="E383" s="33" t="s">
        <v>936</v>
      </c>
      <c r="U383"/>
      <c r="Y383"/>
      <c r="Z383"/>
      <c r="AG383" s="43">
        <v>59</v>
      </c>
      <c r="AH383" t="s">
        <v>57</v>
      </c>
      <c r="AI383" s="8" t="s">
        <v>64</v>
      </c>
      <c r="AJ383" t="s">
        <v>323</v>
      </c>
      <c r="AK383" s="17">
        <v>592.9</v>
      </c>
      <c r="AL383" s="19">
        <v>43160</v>
      </c>
      <c r="AM383" s="19">
        <v>43160</v>
      </c>
      <c r="AN383" t="s">
        <v>941</v>
      </c>
      <c r="AQ383"/>
      <c r="AR383" t="b">
        <f t="shared" si="10"/>
        <v>1</v>
      </c>
      <c r="AS383" t="b">
        <f t="shared" si="11"/>
        <v>1</v>
      </c>
    </row>
    <row r="384" spans="2:45" ht="14.25" customHeight="1" x14ac:dyDescent="0.3">
      <c r="B384" s="7" t="s">
        <v>1500</v>
      </c>
      <c r="C384" t="s">
        <v>3100</v>
      </c>
      <c r="D384" s="8" t="s">
        <v>1501</v>
      </c>
      <c r="E384" s="33" t="s">
        <v>936</v>
      </c>
      <c r="U384"/>
      <c r="Y384"/>
      <c r="Z384"/>
      <c r="AG384" s="43">
        <v>58</v>
      </c>
      <c r="AH384" t="s">
        <v>57</v>
      </c>
      <c r="AI384" s="8" t="s">
        <v>64</v>
      </c>
      <c r="AJ384" t="s">
        <v>671</v>
      </c>
      <c r="AK384" s="17">
        <v>1940</v>
      </c>
      <c r="AL384" s="19">
        <v>43160</v>
      </c>
      <c r="AM384" s="19">
        <v>43160</v>
      </c>
      <c r="AN384" t="s">
        <v>1259</v>
      </c>
      <c r="AQ384"/>
      <c r="AR384" t="b">
        <f t="shared" si="10"/>
        <v>1</v>
      </c>
      <c r="AS384" t="b">
        <f t="shared" si="11"/>
        <v>1</v>
      </c>
    </row>
    <row r="385" spans="2:45" ht="14.25" customHeight="1" x14ac:dyDescent="0.3">
      <c r="B385" s="7" t="s">
        <v>1502</v>
      </c>
      <c r="C385" t="s">
        <v>3100</v>
      </c>
      <c r="D385" s="8" t="s">
        <v>1503</v>
      </c>
      <c r="E385" s="33" t="s">
        <v>1504</v>
      </c>
      <c r="M385" s="16">
        <v>0.19</v>
      </c>
      <c r="N385" t="s">
        <v>648</v>
      </c>
      <c r="O385" t="s">
        <v>649</v>
      </c>
      <c r="P385" s="17">
        <v>116650</v>
      </c>
      <c r="U385"/>
      <c r="Y385"/>
      <c r="Z385"/>
      <c r="AC385" t="s">
        <v>929</v>
      </c>
      <c r="AD385" t="s">
        <v>3376</v>
      </c>
      <c r="AF385" s="16">
        <v>0.39008511168955234</v>
      </c>
      <c r="AG385" s="43">
        <v>21</v>
      </c>
      <c r="AH385" t="s">
        <v>22</v>
      </c>
      <c r="AI385" s="8" t="s">
        <v>56</v>
      </c>
      <c r="AK385" s="17">
        <v>56000</v>
      </c>
      <c r="AL385" s="19">
        <v>43185</v>
      </c>
      <c r="AM385" s="19">
        <v>43185</v>
      </c>
      <c r="AN385" t="s">
        <v>931</v>
      </c>
      <c r="AQ385" s="17">
        <f>SUMIF(B:B,B385,P:P)-SUMIF(B:B,B385,AK:AK)</f>
        <v>8400</v>
      </c>
      <c r="AR385" t="b">
        <f t="shared" si="10"/>
        <v>0</v>
      </c>
      <c r="AS385" t="b">
        <f t="shared" si="11"/>
        <v>0</v>
      </c>
    </row>
    <row r="386" spans="2:45" ht="14.25" customHeight="1" x14ac:dyDescent="0.3">
      <c r="B386" s="7" t="s">
        <v>1502</v>
      </c>
      <c r="C386" t="s">
        <v>3100</v>
      </c>
      <c r="D386" s="8" t="s">
        <v>1503</v>
      </c>
      <c r="E386" s="33" t="s">
        <v>936</v>
      </c>
      <c r="U386"/>
      <c r="Y386"/>
      <c r="Z386"/>
      <c r="AG386" s="43">
        <v>21</v>
      </c>
      <c r="AH386" t="s">
        <v>22</v>
      </c>
      <c r="AI386" s="8" t="s">
        <v>56</v>
      </c>
      <c r="AK386" s="17">
        <v>11500</v>
      </c>
      <c r="AL386" s="19">
        <v>43185</v>
      </c>
      <c r="AM386" s="19">
        <v>43185</v>
      </c>
      <c r="AN386" t="s">
        <v>931</v>
      </c>
      <c r="AQ386"/>
      <c r="AR386" t="b">
        <f t="shared" si="10"/>
        <v>1</v>
      </c>
      <c r="AS386" t="b">
        <f t="shared" si="11"/>
        <v>1</v>
      </c>
    </row>
    <row r="387" spans="2:45" ht="14.25" customHeight="1" x14ac:dyDescent="0.3">
      <c r="B387" s="7" t="s">
        <v>1502</v>
      </c>
      <c r="C387" t="s">
        <v>3100</v>
      </c>
      <c r="D387" s="8" t="s">
        <v>1503</v>
      </c>
      <c r="E387" s="33" t="s">
        <v>936</v>
      </c>
      <c r="U387"/>
      <c r="Y387"/>
      <c r="Z387"/>
      <c r="AG387" s="43">
        <v>21</v>
      </c>
      <c r="AH387" t="s">
        <v>22</v>
      </c>
      <c r="AI387" s="8" t="s">
        <v>56</v>
      </c>
      <c r="AK387" s="17">
        <v>5750</v>
      </c>
      <c r="AL387" s="19">
        <v>43185</v>
      </c>
      <c r="AM387" s="19">
        <v>43185</v>
      </c>
      <c r="AN387" t="s">
        <v>931</v>
      </c>
      <c r="AQ387"/>
      <c r="AR387" t="b">
        <f t="shared" si="10"/>
        <v>1</v>
      </c>
      <c r="AS387" t="b">
        <f t="shared" si="11"/>
        <v>1</v>
      </c>
    </row>
    <row r="388" spans="2:45" ht="14.25" customHeight="1" x14ac:dyDescent="0.3">
      <c r="B388" s="7" t="s">
        <v>1502</v>
      </c>
      <c r="C388" t="s">
        <v>3100</v>
      </c>
      <c r="D388" s="8" t="s">
        <v>1503</v>
      </c>
      <c r="E388" s="33" t="s">
        <v>936</v>
      </c>
      <c r="U388"/>
      <c r="Y388"/>
      <c r="Z388"/>
      <c r="AG388" s="43">
        <v>85</v>
      </c>
      <c r="AH388" t="s">
        <v>91</v>
      </c>
      <c r="AI388" s="8" t="s">
        <v>96</v>
      </c>
      <c r="AJ388" t="s">
        <v>100</v>
      </c>
      <c r="AK388" s="17">
        <v>35000</v>
      </c>
      <c r="AL388" s="19">
        <v>43185</v>
      </c>
      <c r="AM388" s="19">
        <v>43220</v>
      </c>
      <c r="AN388" t="s">
        <v>1299</v>
      </c>
      <c r="AQ388"/>
      <c r="AR388" t="b">
        <f t="shared" si="10"/>
        <v>1</v>
      </c>
      <c r="AS388" t="b">
        <f t="shared" si="11"/>
        <v>1</v>
      </c>
    </row>
    <row r="389" spans="2:45" ht="14.25" customHeight="1" x14ac:dyDescent="0.3">
      <c r="B389" s="7" t="s">
        <v>1505</v>
      </c>
      <c r="C389" t="s">
        <v>3100</v>
      </c>
      <c r="D389" s="8" t="s">
        <v>1506</v>
      </c>
      <c r="E389" s="33" t="s">
        <v>1507</v>
      </c>
      <c r="M389" s="16">
        <v>0.2</v>
      </c>
      <c r="N389" t="s">
        <v>648</v>
      </c>
      <c r="O389" t="s">
        <v>649</v>
      </c>
      <c r="P389" s="17">
        <v>4425</v>
      </c>
      <c r="Y389"/>
      <c r="AC389" t="s">
        <v>929</v>
      </c>
      <c r="AD389" t="s">
        <v>3376</v>
      </c>
      <c r="AF389" s="16">
        <v>0.30482393162393157</v>
      </c>
      <c r="AG389" s="43">
        <v>121</v>
      </c>
      <c r="AH389" t="s">
        <v>102</v>
      </c>
      <c r="AI389" s="8" t="s">
        <v>130</v>
      </c>
      <c r="AJ389" t="s">
        <v>132</v>
      </c>
      <c r="AK389" s="17">
        <v>1417.7199999999998</v>
      </c>
      <c r="AL389" s="19">
        <v>43183</v>
      </c>
      <c r="AM389" s="19">
        <v>43183</v>
      </c>
      <c r="AN389" t="s">
        <v>931</v>
      </c>
      <c r="AQ389" s="17">
        <f>SUMIF(B:B,B389,P:P)-SUMIF(B:B,B389,AK:AK)</f>
        <v>1047.08</v>
      </c>
      <c r="AR389" t="b">
        <f t="shared" ref="AR389:AR452" si="12">B389=B388</f>
        <v>0</v>
      </c>
      <c r="AS389" t="b">
        <f t="shared" ref="AS389:AS452" si="13">D389=D388</f>
        <v>0</v>
      </c>
    </row>
    <row r="390" spans="2:45" ht="14.25" customHeight="1" x14ac:dyDescent="0.3">
      <c r="B390" s="7" t="s">
        <v>1505</v>
      </c>
      <c r="C390" t="s">
        <v>3100</v>
      </c>
      <c r="D390" s="8" t="s">
        <v>1506</v>
      </c>
      <c r="E390" s="33" t="s">
        <v>936</v>
      </c>
      <c r="U390"/>
      <c r="Y390"/>
      <c r="Z390"/>
      <c r="AG390" s="43">
        <v>126</v>
      </c>
      <c r="AH390" t="s">
        <v>102</v>
      </c>
      <c r="AI390" s="8" t="s">
        <v>135</v>
      </c>
      <c r="AJ390" t="s">
        <v>138</v>
      </c>
      <c r="AK390" s="17">
        <v>1960.2</v>
      </c>
      <c r="AL390" s="19">
        <v>43183</v>
      </c>
      <c r="AM390" s="19">
        <v>43183</v>
      </c>
      <c r="AN390" t="s">
        <v>948</v>
      </c>
      <c r="AQ390"/>
      <c r="AR390" t="b">
        <f t="shared" si="12"/>
        <v>1</v>
      </c>
      <c r="AS390" t="b">
        <f t="shared" si="13"/>
        <v>1</v>
      </c>
    </row>
    <row r="391" spans="2:45" ht="14.25" customHeight="1" x14ac:dyDescent="0.3">
      <c r="B391" s="7" t="s">
        <v>1508</v>
      </c>
      <c r="C391" t="s">
        <v>3100</v>
      </c>
      <c r="D391" s="8" t="s">
        <v>1509</v>
      </c>
      <c r="E391" s="33" t="s">
        <v>1510</v>
      </c>
      <c r="M391" s="16">
        <v>0.12</v>
      </c>
      <c r="N391" t="s">
        <v>648</v>
      </c>
      <c r="O391" t="s">
        <v>649</v>
      </c>
      <c r="P391" s="17">
        <v>9548</v>
      </c>
      <c r="U391"/>
      <c r="Y391"/>
      <c r="Z391"/>
      <c r="AC391" t="s">
        <v>929</v>
      </c>
      <c r="AD391" t="s">
        <v>3376</v>
      </c>
      <c r="AF391" s="16">
        <v>0.21311608686286376</v>
      </c>
      <c r="AG391" s="43">
        <v>126</v>
      </c>
      <c r="AH391" t="s">
        <v>102</v>
      </c>
      <c r="AI391" s="8" t="s">
        <v>135</v>
      </c>
      <c r="AJ391" t="s">
        <v>138</v>
      </c>
      <c r="AK391" s="17">
        <v>864</v>
      </c>
      <c r="AL391" s="19">
        <v>43184</v>
      </c>
      <c r="AM391" s="19">
        <v>43184</v>
      </c>
      <c r="AN391" t="s">
        <v>948</v>
      </c>
      <c r="AQ391" s="17">
        <f>SUMIF(B:B,B391,P:P)-SUMIF(B:B,B391,AK:AK)</f>
        <v>578</v>
      </c>
      <c r="AR391" t="b">
        <f t="shared" si="12"/>
        <v>0</v>
      </c>
      <c r="AS391" t="b">
        <f t="shared" si="13"/>
        <v>0</v>
      </c>
    </row>
    <row r="392" spans="2:45" ht="14.25" customHeight="1" x14ac:dyDescent="0.3">
      <c r="B392" s="7" t="s">
        <v>1508</v>
      </c>
      <c r="C392" t="s">
        <v>3100</v>
      </c>
      <c r="D392" s="8" t="s">
        <v>1509</v>
      </c>
      <c r="E392" s="33" t="s">
        <v>936</v>
      </c>
      <c r="U392"/>
      <c r="Y392"/>
      <c r="Z392"/>
      <c r="AG392" s="43">
        <v>120</v>
      </c>
      <c r="AH392" t="s">
        <v>102</v>
      </c>
      <c r="AI392" s="8" t="s">
        <v>130</v>
      </c>
      <c r="AJ392" t="s">
        <v>131</v>
      </c>
      <c r="AK392" s="17">
        <v>1900</v>
      </c>
      <c r="AL392" s="19">
        <v>43184</v>
      </c>
      <c r="AM392" s="19">
        <v>43184</v>
      </c>
      <c r="AN392" t="s">
        <v>1036</v>
      </c>
      <c r="AQ392"/>
      <c r="AR392" t="b">
        <f t="shared" si="12"/>
        <v>1</v>
      </c>
      <c r="AS392" t="b">
        <f t="shared" si="13"/>
        <v>1</v>
      </c>
    </row>
    <row r="393" spans="2:45" ht="14.25" customHeight="1" x14ac:dyDescent="0.3">
      <c r="B393" s="7" t="s">
        <v>1508</v>
      </c>
      <c r="C393" t="s">
        <v>3100</v>
      </c>
      <c r="D393" s="8" t="s">
        <v>1509</v>
      </c>
      <c r="E393" s="33" t="s">
        <v>936</v>
      </c>
      <c r="AG393" s="43">
        <v>121</v>
      </c>
      <c r="AH393" t="s">
        <v>102</v>
      </c>
      <c r="AI393" s="8" t="s">
        <v>130</v>
      </c>
      <c r="AJ393" t="s">
        <v>132</v>
      </c>
      <c r="AK393" s="17">
        <v>1724.9999999999998</v>
      </c>
      <c r="AL393" s="19">
        <v>43184</v>
      </c>
      <c r="AM393" s="19">
        <v>43184</v>
      </c>
      <c r="AN393" t="s">
        <v>931</v>
      </c>
      <c r="AQ393"/>
      <c r="AR393" t="b">
        <f t="shared" si="12"/>
        <v>1</v>
      </c>
      <c r="AS393" t="b">
        <f t="shared" si="13"/>
        <v>1</v>
      </c>
    </row>
    <row r="394" spans="2:45" ht="14.25" customHeight="1" x14ac:dyDescent="0.3">
      <c r="B394" s="7" t="s">
        <v>1508</v>
      </c>
      <c r="C394" t="s">
        <v>3100</v>
      </c>
      <c r="D394" s="8" t="s">
        <v>1509</v>
      </c>
      <c r="E394" s="33" t="s">
        <v>936</v>
      </c>
      <c r="U394"/>
      <c r="Y394"/>
      <c r="Z394"/>
      <c r="AG394" s="43">
        <v>126</v>
      </c>
      <c r="AH394" t="s">
        <v>102</v>
      </c>
      <c r="AI394" s="8" t="s">
        <v>135</v>
      </c>
      <c r="AJ394" t="s">
        <v>138</v>
      </c>
      <c r="AK394" s="17">
        <v>856</v>
      </c>
      <c r="AL394" s="19">
        <v>43212</v>
      </c>
      <c r="AM394" s="19">
        <v>43212</v>
      </c>
      <c r="AN394" t="s">
        <v>949</v>
      </c>
      <c r="AQ394"/>
      <c r="AR394" t="b">
        <f t="shared" si="12"/>
        <v>1</v>
      </c>
      <c r="AS394" t="b">
        <f t="shared" si="13"/>
        <v>1</v>
      </c>
    </row>
    <row r="395" spans="2:45" ht="14.25" customHeight="1" x14ac:dyDescent="0.3">
      <c r="B395" s="7" t="s">
        <v>1508</v>
      </c>
      <c r="C395" t="s">
        <v>3100</v>
      </c>
      <c r="D395" s="8" t="s">
        <v>1509</v>
      </c>
      <c r="E395" s="33" t="s">
        <v>936</v>
      </c>
      <c r="U395"/>
      <c r="Y395"/>
      <c r="Z395"/>
      <c r="AG395" s="43">
        <v>120</v>
      </c>
      <c r="AH395" t="s">
        <v>102</v>
      </c>
      <c r="AI395" s="8" t="s">
        <v>130</v>
      </c>
      <c r="AJ395" t="s">
        <v>131</v>
      </c>
      <c r="AK395" s="17">
        <v>1900</v>
      </c>
      <c r="AL395" s="19">
        <v>43212</v>
      </c>
      <c r="AM395" s="19">
        <v>43212</v>
      </c>
      <c r="AN395" t="s">
        <v>1036</v>
      </c>
      <c r="AQ395"/>
      <c r="AR395" t="b">
        <f t="shared" si="12"/>
        <v>1</v>
      </c>
      <c r="AS395" t="b">
        <f t="shared" si="13"/>
        <v>1</v>
      </c>
    </row>
    <row r="396" spans="2:45" ht="14.25" customHeight="1" x14ac:dyDescent="0.3">
      <c r="B396" s="7" t="s">
        <v>1508</v>
      </c>
      <c r="C396" t="s">
        <v>3100</v>
      </c>
      <c r="D396" s="8" t="s">
        <v>1509</v>
      </c>
      <c r="E396" s="33" t="s">
        <v>936</v>
      </c>
      <c r="AG396" s="43">
        <v>121</v>
      </c>
      <c r="AH396" t="s">
        <v>102</v>
      </c>
      <c r="AI396" s="8" t="s">
        <v>130</v>
      </c>
      <c r="AJ396" t="s">
        <v>132</v>
      </c>
      <c r="AK396" s="17">
        <v>1724.9999999999998</v>
      </c>
      <c r="AL396" s="19">
        <v>43212</v>
      </c>
      <c r="AM396" s="19">
        <v>43212</v>
      </c>
      <c r="AN396" t="s">
        <v>931</v>
      </c>
      <c r="AQ396"/>
      <c r="AR396" t="b">
        <f t="shared" si="12"/>
        <v>1</v>
      </c>
      <c r="AS396" t="b">
        <f t="shared" si="13"/>
        <v>1</v>
      </c>
    </row>
    <row r="397" spans="2:45" ht="14.25" customHeight="1" x14ac:dyDescent="0.3">
      <c r="B397" s="7" t="s">
        <v>1511</v>
      </c>
      <c r="C397" t="s">
        <v>3100</v>
      </c>
      <c r="D397" s="8" t="s">
        <v>1512</v>
      </c>
      <c r="E397" s="33" t="s">
        <v>1513</v>
      </c>
      <c r="M397" s="16">
        <v>0.17</v>
      </c>
      <c r="N397" t="s">
        <v>648</v>
      </c>
      <c r="O397" t="s">
        <v>649</v>
      </c>
      <c r="P397" s="17">
        <v>27231.5</v>
      </c>
      <c r="U397"/>
      <c r="Y397"/>
      <c r="Z397"/>
      <c r="AC397" t="s">
        <v>929</v>
      </c>
      <c r="AD397" t="s">
        <v>3376</v>
      </c>
      <c r="AF397" s="16">
        <v>0.30635383999999999</v>
      </c>
      <c r="AG397" s="43">
        <v>125</v>
      </c>
      <c r="AH397" t="s">
        <v>102</v>
      </c>
      <c r="AI397" s="8" t="s">
        <v>135</v>
      </c>
      <c r="AJ397" t="s">
        <v>865</v>
      </c>
      <c r="AK397" s="17">
        <v>8560</v>
      </c>
      <c r="AL397" s="19">
        <v>43211</v>
      </c>
      <c r="AM397" s="19">
        <v>43211</v>
      </c>
      <c r="AN397" t="s">
        <v>949</v>
      </c>
      <c r="AQ397" s="17">
        <f>SUMIF(B:B,B397,P:P)-SUMIF(B:B,B397,AK:AK)</f>
        <v>5198.4500000000007</v>
      </c>
      <c r="AR397" t="b">
        <f t="shared" si="12"/>
        <v>0</v>
      </c>
      <c r="AS397" t="b">
        <f t="shared" si="13"/>
        <v>0</v>
      </c>
    </row>
    <row r="398" spans="2:45" ht="14.25" customHeight="1" x14ac:dyDescent="0.3">
      <c r="B398" s="7" t="s">
        <v>1511</v>
      </c>
      <c r="C398" t="s">
        <v>3100</v>
      </c>
      <c r="D398" s="8" t="s">
        <v>1512</v>
      </c>
      <c r="E398" s="33" t="s">
        <v>936</v>
      </c>
      <c r="U398"/>
      <c r="Y398"/>
      <c r="Z398"/>
      <c r="AG398" s="43">
        <v>98</v>
      </c>
      <c r="AH398" t="s">
        <v>102</v>
      </c>
      <c r="AI398" s="8" t="s">
        <v>103</v>
      </c>
      <c r="AJ398" t="s">
        <v>108</v>
      </c>
      <c r="AK398" s="17">
        <v>8000</v>
      </c>
      <c r="AL398" s="19">
        <v>43211</v>
      </c>
      <c r="AM398" s="19">
        <v>43211</v>
      </c>
      <c r="AN398" t="s">
        <v>931</v>
      </c>
      <c r="AP398" t="s">
        <v>1515</v>
      </c>
      <c r="AQ398"/>
      <c r="AR398" t="b">
        <f t="shared" si="12"/>
        <v>1</v>
      </c>
      <c r="AS398" t="b">
        <f t="shared" si="13"/>
        <v>1</v>
      </c>
    </row>
    <row r="399" spans="2:45" ht="14.25" customHeight="1" x14ac:dyDescent="0.3">
      <c r="B399" s="7" t="s">
        <v>1511</v>
      </c>
      <c r="C399" t="s">
        <v>3100</v>
      </c>
      <c r="D399" s="8" t="s">
        <v>1512</v>
      </c>
      <c r="E399" s="33" t="s">
        <v>936</v>
      </c>
      <c r="U399"/>
      <c r="Y399"/>
      <c r="Z399"/>
      <c r="AG399" s="43">
        <v>126</v>
      </c>
      <c r="AH399" t="s">
        <v>102</v>
      </c>
      <c r="AI399" s="8" t="s">
        <v>135</v>
      </c>
      <c r="AJ399" t="s">
        <v>138</v>
      </c>
      <c r="AK399" s="17">
        <v>1460.5500000000002</v>
      </c>
      <c r="AL399" s="19">
        <v>43211</v>
      </c>
      <c r="AM399" s="19">
        <v>43211</v>
      </c>
      <c r="AN399" t="s">
        <v>949</v>
      </c>
      <c r="AQ399"/>
      <c r="AR399" t="b">
        <f t="shared" si="12"/>
        <v>1</v>
      </c>
      <c r="AS399" t="b">
        <f t="shared" si="13"/>
        <v>1</v>
      </c>
    </row>
    <row r="400" spans="2:45" ht="14.25" customHeight="1" x14ac:dyDescent="0.3">
      <c r="B400" s="7" t="s">
        <v>1511</v>
      </c>
      <c r="C400" t="s">
        <v>3100</v>
      </c>
      <c r="D400" s="8" t="s">
        <v>1512</v>
      </c>
      <c r="E400" s="33" t="s">
        <v>936</v>
      </c>
      <c r="U400"/>
      <c r="Y400"/>
      <c r="Z400"/>
      <c r="AG400" s="43">
        <v>126</v>
      </c>
      <c r="AH400" t="s">
        <v>102</v>
      </c>
      <c r="AI400" s="8" t="s">
        <v>135</v>
      </c>
      <c r="AJ400" t="s">
        <v>138</v>
      </c>
      <c r="AK400" s="17">
        <v>2086.5</v>
      </c>
      <c r="AL400" s="19">
        <v>43219</v>
      </c>
      <c r="AM400" s="19">
        <v>43219</v>
      </c>
      <c r="AN400" t="s">
        <v>949</v>
      </c>
      <c r="AQ400"/>
      <c r="AR400" t="b">
        <f t="shared" si="12"/>
        <v>1</v>
      </c>
      <c r="AS400" t="b">
        <f t="shared" si="13"/>
        <v>1</v>
      </c>
    </row>
    <row r="401" spans="2:45" ht="14.25" customHeight="1" x14ac:dyDescent="0.3">
      <c r="B401" s="7" t="s">
        <v>1511</v>
      </c>
      <c r="C401" t="s">
        <v>3100</v>
      </c>
      <c r="D401" s="8" t="s">
        <v>1512</v>
      </c>
      <c r="E401" s="33" t="s">
        <v>936</v>
      </c>
      <c r="U401"/>
      <c r="Y401"/>
      <c r="Z401"/>
      <c r="AG401" s="43">
        <v>126</v>
      </c>
      <c r="AH401" t="s">
        <v>102</v>
      </c>
      <c r="AI401" s="8" t="s">
        <v>135</v>
      </c>
      <c r="AJ401" t="s">
        <v>138</v>
      </c>
      <c r="AK401" s="17">
        <v>1926</v>
      </c>
      <c r="AL401" s="19">
        <v>43246</v>
      </c>
      <c r="AM401" s="19">
        <v>43246</v>
      </c>
      <c r="AN401" t="s">
        <v>949</v>
      </c>
      <c r="AQ401"/>
      <c r="AR401" t="b">
        <f t="shared" si="12"/>
        <v>1</v>
      </c>
      <c r="AS401" t="b">
        <f t="shared" si="13"/>
        <v>1</v>
      </c>
    </row>
    <row r="402" spans="2:45" ht="14.25" customHeight="1" x14ac:dyDescent="0.3">
      <c r="B402" s="7" t="s">
        <v>1516</v>
      </c>
      <c r="C402" t="s">
        <v>3100</v>
      </c>
      <c r="D402" s="8" t="s">
        <v>1517</v>
      </c>
      <c r="E402" s="33" t="s">
        <v>1518</v>
      </c>
      <c r="M402" s="16">
        <v>0.2</v>
      </c>
      <c r="N402" t="s">
        <v>648</v>
      </c>
      <c r="O402" t="s">
        <v>649</v>
      </c>
      <c r="P402" s="17">
        <v>11500</v>
      </c>
      <c r="U402"/>
      <c r="Y402"/>
      <c r="Z402"/>
      <c r="AC402" t="s">
        <v>929</v>
      </c>
      <c r="AD402" t="s">
        <v>3376</v>
      </c>
      <c r="AF402" s="16">
        <v>0.37757435897435904</v>
      </c>
      <c r="AG402" s="43">
        <v>116</v>
      </c>
      <c r="AH402" t="s">
        <v>102</v>
      </c>
      <c r="AI402" s="8" t="s">
        <v>122</v>
      </c>
      <c r="AJ402" t="s">
        <v>127</v>
      </c>
      <c r="AK402" s="17">
        <v>1414.8</v>
      </c>
      <c r="AL402" s="19">
        <v>43192</v>
      </c>
      <c r="AM402" s="19">
        <v>43192</v>
      </c>
      <c r="AN402" t="s">
        <v>1337</v>
      </c>
      <c r="AQ402" s="17">
        <f>SUMIF(B:B,B402,P:P)-SUMIF(B:B,B402,AK:AK)</f>
        <v>5192.8</v>
      </c>
      <c r="AR402" t="b">
        <f t="shared" si="12"/>
        <v>0</v>
      </c>
      <c r="AS402" t="b">
        <f t="shared" si="13"/>
        <v>0</v>
      </c>
    </row>
    <row r="403" spans="2:45" ht="14.25" customHeight="1" x14ac:dyDescent="0.3">
      <c r="B403" s="7" t="s">
        <v>1516</v>
      </c>
      <c r="C403" t="s">
        <v>3100</v>
      </c>
      <c r="D403" s="8" t="s">
        <v>1517</v>
      </c>
      <c r="E403" s="33" t="s">
        <v>936</v>
      </c>
      <c r="U403"/>
      <c r="Y403"/>
      <c r="Z403"/>
      <c r="AG403" s="43">
        <v>116</v>
      </c>
      <c r="AH403" t="s">
        <v>102</v>
      </c>
      <c r="AI403" s="8" t="s">
        <v>122</v>
      </c>
      <c r="AJ403" t="s">
        <v>127</v>
      </c>
      <c r="AK403" s="17">
        <v>1414.8</v>
      </c>
      <c r="AL403" s="19">
        <v>43192</v>
      </c>
      <c r="AM403" s="19">
        <v>43192</v>
      </c>
      <c r="AN403" t="s">
        <v>1337</v>
      </c>
      <c r="AQ403"/>
      <c r="AR403" t="b">
        <f t="shared" si="12"/>
        <v>1</v>
      </c>
      <c r="AS403" t="b">
        <f t="shared" si="13"/>
        <v>1</v>
      </c>
    </row>
    <row r="404" spans="2:45" ht="14.25" customHeight="1" x14ac:dyDescent="0.3">
      <c r="B404" s="7" t="s">
        <v>1516</v>
      </c>
      <c r="C404" t="s">
        <v>3100</v>
      </c>
      <c r="D404" s="8" t="s">
        <v>1517</v>
      </c>
      <c r="E404" s="33" t="s">
        <v>936</v>
      </c>
      <c r="U404"/>
      <c r="Y404"/>
      <c r="Z404"/>
      <c r="AG404" s="43">
        <v>116</v>
      </c>
      <c r="AH404" t="s">
        <v>102</v>
      </c>
      <c r="AI404" s="8" t="s">
        <v>122</v>
      </c>
      <c r="AJ404" t="s">
        <v>127</v>
      </c>
      <c r="AK404" s="17">
        <v>1792.8</v>
      </c>
      <c r="AL404" s="19">
        <v>43192</v>
      </c>
      <c r="AM404" s="19">
        <v>43192</v>
      </c>
      <c r="AN404" t="s">
        <v>1337</v>
      </c>
      <c r="AQ404"/>
      <c r="AR404" t="b">
        <f t="shared" si="12"/>
        <v>1</v>
      </c>
      <c r="AS404" t="b">
        <f t="shared" si="13"/>
        <v>1</v>
      </c>
    </row>
    <row r="405" spans="2:45" ht="14.25" customHeight="1" x14ac:dyDescent="0.3">
      <c r="B405" s="7" t="s">
        <v>1516</v>
      </c>
      <c r="C405" t="s">
        <v>3100</v>
      </c>
      <c r="D405" s="8" t="s">
        <v>1517</v>
      </c>
      <c r="E405" s="33" t="s">
        <v>936</v>
      </c>
      <c r="U405"/>
      <c r="Y405"/>
      <c r="Z405"/>
      <c r="AG405" s="43">
        <v>116</v>
      </c>
      <c r="AH405" t="s">
        <v>102</v>
      </c>
      <c r="AI405" s="8" t="s">
        <v>122</v>
      </c>
      <c r="AJ405" t="s">
        <v>127</v>
      </c>
      <c r="AK405" s="17">
        <v>1684.8</v>
      </c>
      <c r="AL405" s="19">
        <v>43192</v>
      </c>
      <c r="AM405" s="19">
        <v>43192</v>
      </c>
      <c r="AN405" t="s">
        <v>1337</v>
      </c>
      <c r="AQ405"/>
      <c r="AR405" t="b">
        <f t="shared" si="12"/>
        <v>1</v>
      </c>
      <c r="AS405" t="b">
        <f t="shared" si="13"/>
        <v>1</v>
      </c>
    </row>
    <row r="406" spans="2:45" ht="14.25" customHeight="1" x14ac:dyDescent="0.3">
      <c r="B406" s="7" t="s">
        <v>1519</v>
      </c>
      <c r="C406" t="s">
        <v>3100</v>
      </c>
      <c r="D406" s="8" t="s">
        <v>1520</v>
      </c>
      <c r="E406" s="33" t="s">
        <v>1521</v>
      </c>
      <c r="M406" s="16">
        <v>0.2</v>
      </c>
      <c r="N406" t="s">
        <v>648</v>
      </c>
      <c r="O406" t="s">
        <v>649</v>
      </c>
      <c r="P406" s="17">
        <v>3885</v>
      </c>
      <c r="U406"/>
      <c r="Y406"/>
      <c r="Z406"/>
      <c r="AC406" t="s">
        <v>929</v>
      </c>
      <c r="AD406" t="s">
        <v>3376</v>
      </c>
      <c r="AF406" s="16">
        <v>0.32887595218800642</v>
      </c>
      <c r="AG406" s="43">
        <v>126</v>
      </c>
      <c r="AH406" t="s">
        <v>102</v>
      </c>
      <c r="AI406" s="8" t="s">
        <v>135</v>
      </c>
      <c r="AJ406" t="s">
        <v>138</v>
      </c>
      <c r="AK406" s="17">
        <v>2160</v>
      </c>
      <c r="AL406" s="19">
        <v>43197</v>
      </c>
      <c r="AM406" s="19">
        <v>43197</v>
      </c>
      <c r="AN406" t="s">
        <v>948</v>
      </c>
      <c r="AQ406" s="17">
        <f>SUMIF(B:B,B406,P:P)-SUMIF(B:B,B406,AK:AK)</f>
        <v>203.55000000000018</v>
      </c>
      <c r="AR406" t="b">
        <f t="shared" si="12"/>
        <v>0</v>
      </c>
      <c r="AS406" t="b">
        <f t="shared" si="13"/>
        <v>0</v>
      </c>
    </row>
    <row r="407" spans="2:45" ht="14.25" customHeight="1" x14ac:dyDescent="0.3">
      <c r="B407" s="7" t="s">
        <v>1519</v>
      </c>
      <c r="C407" t="s">
        <v>3100</v>
      </c>
      <c r="D407" s="8" t="s">
        <v>1520</v>
      </c>
      <c r="E407" s="33" t="s">
        <v>936</v>
      </c>
      <c r="AG407" s="43">
        <v>121</v>
      </c>
      <c r="AH407" t="s">
        <v>102</v>
      </c>
      <c r="AI407" s="8" t="s">
        <v>130</v>
      </c>
      <c r="AJ407" t="s">
        <v>132</v>
      </c>
      <c r="AK407" s="17">
        <v>1521.4499999999998</v>
      </c>
      <c r="AL407" s="19">
        <v>43197</v>
      </c>
      <c r="AM407" s="19">
        <v>43197</v>
      </c>
      <c r="AN407" t="s">
        <v>931</v>
      </c>
      <c r="AQ407"/>
      <c r="AR407" t="b">
        <f t="shared" si="12"/>
        <v>1</v>
      </c>
      <c r="AS407" t="b">
        <f t="shared" si="13"/>
        <v>1</v>
      </c>
    </row>
    <row r="408" spans="2:45" ht="14.25" customHeight="1" x14ac:dyDescent="0.3">
      <c r="B408" s="7" t="s">
        <v>1522</v>
      </c>
      <c r="C408" t="s">
        <v>3100</v>
      </c>
      <c r="D408" s="8" t="s">
        <v>1523</v>
      </c>
      <c r="E408" s="33" t="s">
        <v>1524</v>
      </c>
      <c r="M408" s="16">
        <v>0.2</v>
      </c>
      <c r="N408" t="s">
        <v>648</v>
      </c>
      <c r="O408" t="s">
        <v>649</v>
      </c>
      <c r="P408" s="17">
        <v>15541</v>
      </c>
      <c r="U408"/>
      <c r="Y408"/>
      <c r="Z408"/>
      <c r="AC408" t="s">
        <v>929</v>
      </c>
      <c r="AD408" t="s">
        <v>3376</v>
      </c>
      <c r="AF408" s="16">
        <v>0.36307269059829056</v>
      </c>
      <c r="AG408" s="43">
        <v>98</v>
      </c>
      <c r="AH408" t="s">
        <v>102</v>
      </c>
      <c r="AI408" s="8" t="s">
        <v>103</v>
      </c>
      <c r="AJ408" t="s">
        <v>108</v>
      </c>
      <c r="AK408" s="17">
        <v>3968.65</v>
      </c>
      <c r="AL408" s="19">
        <v>43190</v>
      </c>
      <c r="AM408" s="19">
        <v>43190</v>
      </c>
      <c r="AN408" t="s">
        <v>931</v>
      </c>
      <c r="AP408" t="s">
        <v>1525</v>
      </c>
      <c r="AQ408" s="17">
        <f>SUMIF(B:B,B408,P:P)-SUMIF(B:B,B408,AK:AK)</f>
        <v>4082.3500000000004</v>
      </c>
      <c r="AR408" t="b">
        <f t="shared" si="12"/>
        <v>0</v>
      </c>
      <c r="AS408" t="b">
        <f t="shared" si="13"/>
        <v>0</v>
      </c>
    </row>
    <row r="409" spans="2:45" ht="14.25" customHeight="1" x14ac:dyDescent="0.3">
      <c r="B409" s="7" t="s">
        <v>1522</v>
      </c>
      <c r="C409" t="s">
        <v>3100</v>
      </c>
      <c r="D409" s="8" t="s">
        <v>1523</v>
      </c>
      <c r="E409" s="33" t="s">
        <v>936</v>
      </c>
      <c r="U409"/>
      <c r="Y409"/>
      <c r="Z409"/>
      <c r="AG409" s="43">
        <v>125</v>
      </c>
      <c r="AH409" t="s">
        <v>102</v>
      </c>
      <c r="AI409" s="8" t="s">
        <v>135</v>
      </c>
      <c r="AJ409" t="s">
        <v>865</v>
      </c>
      <c r="AK409" s="17">
        <v>6420</v>
      </c>
      <c r="AL409" s="19">
        <v>43190</v>
      </c>
      <c r="AM409" s="19">
        <v>43190</v>
      </c>
      <c r="AN409" t="s">
        <v>949</v>
      </c>
      <c r="AQ409"/>
      <c r="AR409" t="b">
        <f t="shared" si="12"/>
        <v>1</v>
      </c>
      <c r="AS409" t="b">
        <f t="shared" si="13"/>
        <v>1</v>
      </c>
    </row>
    <row r="410" spans="2:45" ht="14.25" customHeight="1" x14ac:dyDescent="0.3">
      <c r="B410" s="7" t="s">
        <v>1522</v>
      </c>
      <c r="C410" t="s">
        <v>3100</v>
      </c>
      <c r="D410" s="8" t="s">
        <v>1523</v>
      </c>
      <c r="E410" s="33" t="s">
        <v>936</v>
      </c>
      <c r="U410"/>
      <c r="Y410"/>
      <c r="Z410"/>
      <c r="AG410" s="43">
        <v>125</v>
      </c>
      <c r="AH410" t="s">
        <v>102</v>
      </c>
      <c r="AI410" s="8" t="s">
        <v>135</v>
      </c>
      <c r="AJ410" t="s">
        <v>865</v>
      </c>
      <c r="AK410" s="17">
        <v>1070</v>
      </c>
      <c r="AL410" s="19">
        <v>43190</v>
      </c>
      <c r="AM410" s="19">
        <v>43190</v>
      </c>
      <c r="AN410" t="s">
        <v>949</v>
      </c>
      <c r="AQ410"/>
      <c r="AR410" t="b">
        <f t="shared" si="12"/>
        <v>1</v>
      </c>
      <c r="AS410" t="b">
        <f t="shared" si="13"/>
        <v>1</v>
      </c>
    </row>
    <row r="411" spans="2:45" ht="14.25" customHeight="1" x14ac:dyDescent="0.3">
      <c r="B411" s="7" t="s">
        <v>989</v>
      </c>
      <c r="C411" t="s">
        <v>3326</v>
      </c>
      <c r="D411" t="s">
        <v>990</v>
      </c>
      <c r="E411" s="33" t="s">
        <v>991</v>
      </c>
      <c r="M411" s="16">
        <v>0.19</v>
      </c>
      <c r="N411" t="s">
        <v>648</v>
      </c>
      <c r="O411" t="s">
        <v>649</v>
      </c>
      <c r="P411" s="17">
        <v>41078</v>
      </c>
      <c r="U411"/>
      <c r="Y411"/>
      <c r="Z411"/>
      <c r="AC411" t="s">
        <v>929</v>
      </c>
      <c r="AD411" t="s">
        <v>3378</v>
      </c>
      <c r="AF411" s="16">
        <v>0.34738932120330573</v>
      </c>
      <c r="AG411" s="43">
        <v>125</v>
      </c>
      <c r="AH411" t="s">
        <v>102</v>
      </c>
      <c r="AI411" s="8" t="s">
        <v>135</v>
      </c>
      <c r="AJ411" t="s">
        <v>865</v>
      </c>
      <c r="AK411" s="17">
        <v>2140</v>
      </c>
      <c r="AL411" s="19">
        <v>43204</v>
      </c>
      <c r="AM411" s="19">
        <v>43204</v>
      </c>
      <c r="AN411" t="s">
        <v>949</v>
      </c>
      <c r="AQ411" s="17">
        <f>SUMIF(B:B,B411,P:P)-SUMIF(B:B,B411,AK:AK)</f>
        <v>8910</v>
      </c>
      <c r="AR411" t="b">
        <f t="shared" si="12"/>
        <v>0</v>
      </c>
      <c r="AS411" t="b">
        <f t="shared" si="13"/>
        <v>0</v>
      </c>
    </row>
    <row r="412" spans="2:45" ht="14.25" customHeight="1" x14ac:dyDescent="0.3">
      <c r="B412" s="7" t="s">
        <v>989</v>
      </c>
      <c r="C412" t="s">
        <v>3326</v>
      </c>
      <c r="D412" t="s">
        <v>990</v>
      </c>
      <c r="E412" s="33" t="s">
        <v>936</v>
      </c>
      <c r="U412"/>
      <c r="Y412"/>
      <c r="Z412"/>
      <c r="AG412" s="43">
        <v>96</v>
      </c>
      <c r="AH412" t="s">
        <v>102</v>
      </c>
      <c r="AI412" s="8" t="s">
        <v>103</v>
      </c>
      <c r="AJ412" t="s">
        <v>106</v>
      </c>
      <c r="AK412" s="17">
        <v>3380.9999999999995</v>
      </c>
      <c r="AL412" s="19">
        <v>43204</v>
      </c>
      <c r="AM412" s="19">
        <v>43204</v>
      </c>
      <c r="AN412" t="s">
        <v>931</v>
      </c>
      <c r="AQ412"/>
      <c r="AR412" t="b">
        <f t="shared" si="12"/>
        <v>1</v>
      </c>
      <c r="AS412" t="b">
        <f t="shared" si="13"/>
        <v>1</v>
      </c>
    </row>
    <row r="413" spans="2:45" ht="14.25" customHeight="1" x14ac:dyDescent="0.3">
      <c r="B413" s="7" t="s">
        <v>989</v>
      </c>
      <c r="C413" t="s">
        <v>3326</v>
      </c>
      <c r="D413" t="s">
        <v>990</v>
      </c>
      <c r="E413" s="33" t="s">
        <v>936</v>
      </c>
      <c r="U413"/>
      <c r="Y413"/>
      <c r="Z413"/>
      <c r="AG413" s="43">
        <v>96</v>
      </c>
      <c r="AH413" t="s">
        <v>102</v>
      </c>
      <c r="AI413" s="8" t="s">
        <v>103</v>
      </c>
      <c r="AJ413" t="s">
        <v>106</v>
      </c>
      <c r="AK413" s="17">
        <v>1609.9999999999998</v>
      </c>
      <c r="AL413" s="19">
        <v>43204</v>
      </c>
      <c r="AM413" s="19">
        <v>43204</v>
      </c>
      <c r="AN413" t="s">
        <v>931</v>
      </c>
      <c r="AQ413"/>
      <c r="AR413" t="b">
        <f t="shared" si="12"/>
        <v>1</v>
      </c>
      <c r="AS413" t="b">
        <f t="shared" si="13"/>
        <v>1</v>
      </c>
    </row>
    <row r="414" spans="2:45" ht="14.25" customHeight="1" x14ac:dyDescent="0.3">
      <c r="B414" s="7" t="s">
        <v>989</v>
      </c>
      <c r="C414" t="s">
        <v>3326</v>
      </c>
      <c r="D414" t="s">
        <v>990</v>
      </c>
      <c r="E414" s="33" t="s">
        <v>936</v>
      </c>
      <c r="U414"/>
      <c r="Y414"/>
      <c r="Z414"/>
      <c r="AG414" s="43">
        <v>98</v>
      </c>
      <c r="AH414" t="s">
        <v>102</v>
      </c>
      <c r="AI414" s="8" t="s">
        <v>103</v>
      </c>
      <c r="AJ414" t="s">
        <v>959</v>
      </c>
      <c r="AK414" s="17">
        <v>6094.9999999999991</v>
      </c>
      <c r="AL414" s="19">
        <v>43220</v>
      </c>
      <c r="AM414" s="19">
        <v>43220</v>
      </c>
      <c r="AN414" t="s">
        <v>931</v>
      </c>
      <c r="AP414" t="s">
        <v>992</v>
      </c>
      <c r="AQ414"/>
      <c r="AR414" t="b">
        <f t="shared" si="12"/>
        <v>1</v>
      </c>
      <c r="AS414" t="b">
        <f t="shared" si="13"/>
        <v>1</v>
      </c>
    </row>
    <row r="415" spans="2:45" ht="14.25" customHeight="1" x14ac:dyDescent="0.3">
      <c r="B415" s="7" t="s">
        <v>989</v>
      </c>
      <c r="C415" t="s">
        <v>3326</v>
      </c>
      <c r="D415" t="s">
        <v>990</v>
      </c>
      <c r="E415" s="33" t="s">
        <v>936</v>
      </c>
      <c r="U415"/>
      <c r="Y415"/>
      <c r="Z415"/>
      <c r="AG415" s="43">
        <v>103</v>
      </c>
      <c r="AH415" t="s">
        <v>102</v>
      </c>
      <c r="AI415" s="8" t="s">
        <v>103</v>
      </c>
      <c r="AJ415" t="s">
        <v>113</v>
      </c>
      <c r="AK415" s="17">
        <v>15000</v>
      </c>
      <c r="AL415" s="19">
        <v>43211</v>
      </c>
      <c r="AM415" s="19">
        <v>43211</v>
      </c>
      <c r="AN415" t="s">
        <v>993</v>
      </c>
      <c r="AQ415"/>
      <c r="AR415" t="b">
        <f t="shared" si="12"/>
        <v>1</v>
      </c>
      <c r="AS415" t="b">
        <f t="shared" si="13"/>
        <v>1</v>
      </c>
    </row>
    <row r="416" spans="2:45" ht="14.25" customHeight="1" x14ac:dyDescent="0.3">
      <c r="B416" s="7" t="s">
        <v>989</v>
      </c>
      <c r="C416" t="s">
        <v>3326</v>
      </c>
      <c r="D416" t="s">
        <v>990</v>
      </c>
      <c r="E416" s="33" t="s">
        <v>936</v>
      </c>
      <c r="U416"/>
      <c r="Y416"/>
      <c r="Z416"/>
      <c r="AG416" s="43">
        <v>121</v>
      </c>
      <c r="AH416" t="s">
        <v>102</v>
      </c>
      <c r="AI416" s="8" t="s">
        <v>130</v>
      </c>
      <c r="AJ416" t="s">
        <v>132</v>
      </c>
      <c r="AK416" s="17">
        <v>1609.9999999999998</v>
      </c>
      <c r="AL416" s="19">
        <v>43211</v>
      </c>
      <c r="AM416" s="19">
        <v>43211</v>
      </c>
      <c r="AN416" t="s">
        <v>931</v>
      </c>
      <c r="AQ416"/>
      <c r="AR416" t="b">
        <f t="shared" si="12"/>
        <v>1</v>
      </c>
      <c r="AS416" t="b">
        <f t="shared" si="13"/>
        <v>1</v>
      </c>
    </row>
    <row r="417" spans="2:45" ht="14.25" customHeight="1" x14ac:dyDescent="0.3">
      <c r="B417" s="7" t="s">
        <v>989</v>
      </c>
      <c r="C417" t="s">
        <v>3326</v>
      </c>
      <c r="D417" t="s">
        <v>990</v>
      </c>
      <c r="E417" s="33" t="s">
        <v>936</v>
      </c>
      <c r="U417"/>
      <c r="Y417"/>
      <c r="Z417"/>
      <c r="AG417" s="43">
        <v>73</v>
      </c>
      <c r="AH417" t="s">
        <v>83</v>
      </c>
      <c r="AI417" s="8" t="s">
        <v>84</v>
      </c>
      <c r="AJ417" t="s">
        <v>864</v>
      </c>
      <c r="AK417" s="17">
        <v>2332</v>
      </c>
      <c r="AL417" s="19">
        <v>43191</v>
      </c>
      <c r="AM417" s="19">
        <v>43220</v>
      </c>
      <c r="AN417" t="s">
        <v>3360</v>
      </c>
      <c r="AQ417"/>
      <c r="AR417" t="b">
        <f t="shared" si="12"/>
        <v>1</v>
      </c>
      <c r="AS417" t="b">
        <f t="shared" si="13"/>
        <v>1</v>
      </c>
    </row>
    <row r="418" spans="2:45" ht="14.25" customHeight="1" x14ac:dyDescent="0.3">
      <c r="B418" s="7" t="s">
        <v>1526</v>
      </c>
      <c r="C418" t="s">
        <v>3100</v>
      </c>
      <c r="D418" s="8" t="s">
        <v>1527</v>
      </c>
      <c r="E418" s="33" t="s">
        <v>1528</v>
      </c>
      <c r="M418" s="16">
        <v>0.17</v>
      </c>
      <c r="N418" t="s">
        <v>648</v>
      </c>
      <c r="O418" t="s">
        <v>649</v>
      </c>
      <c r="P418" s="17">
        <v>8092.5</v>
      </c>
      <c r="U418"/>
      <c r="Y418"/>
      <c r="Z418"/>
      <c r="AC418" t="s">
        <v>929</v>
      </c>
      <c r="AD418" t="s">
        <v>3376</v>
      </c>
      <c r="AF418" s="16">
        <v>0.31090378400000002</v>
      </c>
      <c r="AG418" s="43">
        <v>110</v>
      </c>
      <c r="AH418" t="s">
        <v>102</v>
      </c>
      <c r="AI418" s="8" t="s">
        <v>119</v>
      </c>
      <c r="AJ418" t="s">
        <v>120</v>
      </c>
      <c r="AK418" s="17">
        <v>690</v>
      </c>
      <c r="AL418" s="19">
        <v>43201</v>
      </c>
      <c r="AM418" s="19">
        <v>43201</v>
      </c>
      <c r="AN418" t="s">
        <v>931</v>
      </c>
      <c r="AQ418" s="17">
        <f>SUMIF(B:B,B418,P:P)-SUMIF(B:B,B418,AK:AK)</f>
        <v>5399.45</v>
      </c>
      <c r="AR418" t="b">
        <f t="shared" si="12"/>
        <v>0</v>
      </c>
      <c r="AS418" t="b">
        <f t="shared" si="13"/>
        <v>0</v>
      </c>
    </row>
    <row r="419" spans="2:45" ht="14.25" customHeight="1" x14ac:dyDescent="0.3">
      <c r="B419" s="7" t="s">
        <v>1526</v>
      </c>
      <c r="C419" t="s">
        <v>3100</v>
      </c>
      <c r="D419" s="8" t="s">
        <v>1527</v>
      </c>
      <c r="E419" s="33" t="s">
        <v>936</v>
      </c>
      <c r="U419"/>
      <c r="Y419"/>
      <c r="Z419"/>
      <c r="AG419" s="43">
        <v>113</v>
      </c>
      <c r="AH419" t="s">
        <v>102</v>
      </c>
      <c r="AI419" s="8" t="s">
        <v>122</v>
      </c>
      <c r="AJ419" t="s">
        <v>123</v>
      </c>
      <c r="AK419" s="17">
        <v>535</v>
      </c>
      <c r="AL419" s="19">
        <v>43201</v>
      </c>
      <c r="AM419" s="19">
        <v>43201</v>
      </c>
      <c r="AN419" t="s">
        <v>949</v>
      </c>
      <c r="AQ419"/>
      <c r="AR419" t="b">
        <f t="shared" si="12"/>
        <v>1</v>
      </c>
      <c r="AS419" t="b">
        <f t="shared" si="13"/>
        <v>1</v>
      </c>
    </row>
    <row r="420" spans="2:45" ht="14.25" customHeight="1" x14ac:dyDescent="0.3">
      <c r="B420" s="7" t="s">
        <v>1526</v>
      </c>
      <c r="C420" t="s">
        <v>3100</v>
      </c>
      <c r="D420" s="8" t="s">
        <v>1527</v>
      </c>
      <c r="E420" s="33" t="s">
        <v>936</v>
      </c>
      <c r="AG420" s="43">
        <v>121</v>
      </c>
      <c r="AH420" t="s">
        <v>102</v>
      </c>
      <c r="AI420" s="8" t="s">
        <v>130</v>
      </c>
      <c r="AJ420" t="s">
        <v>132</v>
      </c>
      <c r="AK420" s="17">
        <v>781.42499999999995</v>
      </c>
      <c r="AL420" s="19">
        <v>43219</v>
      </c>
      <c r="AM420" s="19">
        <v>43219</v>
      </c>
      <c r="AN420" t="s">
        <v>931</v>
      </c>
      <c r="AQ420"/>
      <c r="AR420" t="b">
        <f t="shared" si="12"/>
        <v>1</v>
      </c>
      <c r="AS420" t="b">
        <f t="shared" si="13"/>
        <v>1</v>
      </c>
    </row>
    <row r="421" spans="2:45" ht="14.25" customHeight="1" x14ac:dyDescent="0.3">
      <c r="B421" s="7" t="s">
        <v>1526</v>
      </c>
      <c r="C421" t="s">
        <v>3100</v>
      </c>
      <c r="D421" s="8" t="s">
        <v>1527</v>
      </c>
      <c r="E421" s="33" t="s">
        <v>936</v>
      </c>
      <c r="U421"/>
      <c r="Y421"/>
      <c r="Z421"/>
      <c r="AG421" s="43">
        <v>126</v>
      </c>
      <c r="AH421" t="s">
        <v>102</v>
      </c>
      <c r="AI421" s="8" t="s">
        <v>135</v>
      </c>
      <c r="AJ421" t="s">
        <v>138</v>
      </c>
      <c r="AK421" s="17">
        <v>521.625</v>
      </c>
      <c r="AL421" s="19">
        <v>43219</v>
      </c>
      <c r="AM421" s="19">
        <v>43219</v>
      </c>
      <c r="AN421" t="s">
        <v>949</v>
      </c>
      <c r="AQ421"/>
      <c r="AR421" t="b">
        <f t="shared" si="12"/>
        <v>1</v>
      </c>
      <c r="AS421" t="b">
        <f t="shared" si="13"/>
        <v>1</v>
      </c>
    </row>
    <row r="422" spans="2:45" ht="14.25" customHeight="1" x14ac:dyDescent="0.3">
      <c r="B422" s="7" t="s">
        <v>1526</v>
      </c>
      <c r="C422" t="s">
        <v>3100</v>
      </c>
      <c r="D422" s="8" t="s">
        <v>1527</v>
      </c>
      <c r="E422" s="33" t="s">
        <v>936</v>
      </c>
      <c r="U422"/>
      <c r="Y422"/>
      <c r="Z422"/>
      <c r="AG422" s="43">
        <v>120</v>
      </c>
      <c r="AH422" t="s">
        <v>102</v>
      </c>
      <c r="AI422" s="8" t="s">
        <v>130</v>
      </c>
      <c r="AJ422" t="s">
        <v>131</v>
      </c>
      <c r="AK422" s="17">
        <v>165</v>
      </c>
      <c r="AL422" s="19">
        <v>43219</v>
      </c>
      <c r="AM422" s="19">
        <v>43219</v>
      </c>
      <c r="AN422" t="s">
        <v>1036</v>
      </c>
      <c r="AQ422"/>
      <c r="AR422" t="b">
        <f t="shared" si="12"/>
        <v>1</v>
      </c>
      <c r="AS422" t="b">
        <f t="shared" si="13"/>
        <v>1</v>
      </c>
    </row>
    <row r="423" spans="2:45" ht="14.25" customHeight="1" x14ac:dyDescent="0.3">
      <c r="B423" s="7" t="s">
        <v>1529</v>
      </c>
      <c r="C423" t="s">
        <v>3100</v>
      </c>
      <c r="D423" s="8" t="s">
        <v>1530</v>
      </c>
      <c r="E423" s="33" t="s">
        <v>1531</v>
      </c>
      <c r="M423" s="16">
        <v>0.2</v>
      </c>
      <c r="N423" t="s">
        <v>648</v>
      </c>
      <c r="O423" t="s">
        <v>649</v>
      </c>
      <c r="P423" s="17">
        <v>4730</v>
      </c>
      <c r="U423"/>
      <c r="Y423"/>
      <c r="Z423"/>
      <c r="AC423" t="s">
        <v>929</v>
      </c>
      <c r="AD423" t="s">
        <v>3376</v>
      </c>
      <c r="AF423" s="16">
        <v>0.33744307692307696</v>
      </c>
      <c r="AG423" s="43">
        <v>121</v>
      </c>
      <c r="AH423" t="s">
        <v>102</v>
      </c>
      <c r="AI423" s="8" t="s">
        <v>130</v>
      </c>
      <c r="AJ423" t="s">
        <v>132</v>
      </c>
      <c r="AK423" s="17">
        <v>2236.75</v>
      </c>
      <c r="AL423" s="19">
        <v>43204</v>
      </c>
      <c r="AM423" s="19">
        <v>43204</v>
      </c>
      <c r="AN423" t="s">
        <v>931</v>
      </c>
      <c r="AQ423" s="17">
        <f>SUMIF(B:B,B423,P:P)-SUMIF(B:B,B423,AK:AK)</f>
        <v>834.75</v>
      </c>
      <c r="AR423" t="b">
        <f t="shared" si="12"/>
        <v>0</v>
      </c>
      <c r="AS423" t="b">
        <f t="shared" si="13"/>
        <v>0</v>
      </c>
    </row>
    <row r="424" spans="2:45" ht="14.25" customHeight="1" x14ac:dyDescent="0.3">
      <c r="B424" s="7" t="s">
        <v>1529</v>
      </c>
      <c r="C424" t="s">
        <v>3100</v>
      </c>
      <c r="D424" s="8" t="s">
        <v>1530</v>
      </c>
      <c r="E424" s="33" t="s">
        <v>936</v>
      </c>
      <c r="AG424" s="43">
        <v>126</v>
      </c>
      <c r="AH424" t="s">
        <v>102</v>
      </c>
      <c r="AI424" s="8" t="s">
        <v>135</v>
      </c>
      <c r="AJ424" t="s">
        <v>138</v>
      </c>
      <c r="AK424" s="17">
        <v>1658.5</v>
      </c>
      <c r="AL424" s="19">
        <v>43204</v>
      </c>
      <c r="AM424" s="19">
        <v>43204</v>
      </c>
      <c r="AN424" t="s">
        <v>949</v>
      </c>
      <c r="AQ424"/>
      <c r="AR424" t="b">
        <f t="shared" si="12"/>
        <v>1</v>
      </c>
      <c r="AS424" t="b">
        <f t="shared" si="13"/>
        <v>1</v>
      </c>
    </row>
    <row r="425" spans="2:45" ht="14.25" customHeight="1" x14ac:dyDescent="0.3">
      <c r="B425" s="7" t="s">
        <v>1532</v>
      </c>
      <c r="C425" t="s">
        <v>3100</v>
      </c>
      <c r="D425" s="8" t="s">
        <v>1533</v>
      </c>
      <c r="E425" s="33" t="s">
        <v>1534</v>
      </c>
      <c r="M425" s="16">
        <v>0.17</v>
      </c>
      <c r="N425" t="s">
        <v>648</v>
      </c>
      <c r="O425" t="s">
        <v>649</v>
      </c>
      <c r="P425" s="17">
        <v>18322</v>
      </c>
      <c r="U425"/>
      <c r="Y425"/>
      <c r="Z425"/>
      <c r="AC425" t="s">
        <v>929</v>
      </c>
      <c r="AD425" t="s">
        <v>3376</v>
      </c>
      <c r="AF425" s="16">
        <v>0.34378031999999997</v>
      </c>
      <c r="AG425" s="43">
        <v>98</v>
      </c>
      <c r="AH425" t="s">
        <v>102</v>
      </c>
      <c r="AI425" s="8" t="s">
        <v>103</v>
      </c>
      <c r="AJ425" t="s">
        <v>1535</v>
      </c>
      <c r="AK425" s="17">
        <v>9261</v>
      </c>
      <c r="AL425" s="19">
        <v>43226</v>
      </c>
      <c r="AM425" s="19">
        <v>43226</v>
      </c>
      <c r="AN425" t="s">
        <v>1343</v>
      </c>
      <c r="AQ425" s="17">
        <f>SUMIF(B:B,B425,P:P)-SUMIF(B:B,B425,AK:AK)</f>
        <v>1610.4500000000007</v>
      </c>
      <c r="AR425" t="b">
        <f t="shared" si="12"/>
        <v>0</v>
      </c>
      <c r="AS425" t="b">
        <f t="shared" si="13"/>
        <v>0</v>
      </c>
    </row>
    <row r="426" spans="2:45" ht="14.25" customHeight="1" x14ac:dyDescent="0.3">
      <c r="B426" s="7" t="s">
        <v>1532</v>
      </c>
      <c r="C426" t="s">
        <v>3100</v>
      </c>
      <c r="D426" s="8" t="s">
        <v>1533</v>
      </c>
      <c r="E426" s="33" t="s">
        <v>936</v>
      </c>
      <c r="AG426" s="43">
        <v>121</v>
      </c>
      <c r="AH426" t="s">
        <v>102</v>
      </c>
      <c r="AI426" s="8" t="s">
        <v>130</v>
      </c>
      <c r="AJ426" t="s">
        <v>132</v>
      </c>
      <c r="AK426" s="17">
        <v>1270.75</v>
      </c>
      <c r="AL426" s="19">
        <v>43226</v>
      </c>
      <c r="AM426" s="19">
        <v>43226</v>
      </c>
      <c r="AN426" t="s">
        <v>931</v>
      </c>
      <c r="AQ426"/>
      <c r="AR426" t="b">
        <f t="shared" si="12"/>
        <v>1</v>
      </c>
      <c r="AS426" t="b">
        <f t="shared" si="13"/>
        <v>1</v>
      </c>
    </row>
    <row r="427" spans="2:45" ht="14.25" customHeight="1" x14ac:dyDescent="0.3">
      <c r="B427" s="7" t="s">
        <v>1532</v>
      </c>
      <c r="C427" t="s">
        <v>3100</v>
      </c>
      <c r="D427" s="8" t="s">
        <v>1533</v>
      </c>
      <c r="E427" s="33" t="s">
        <v>936</v>
      </c>
      <c r="U427"/>
      <c r="Y427"/>
      <c r="Z427"/>
      <c r="AG427" s="43">
        <v>126</v>
      </c>
      <c r="AH427" t="s">
        <v>102</v>
      </c>
      <c r="AI427" s="8" t="s">
        <v>135</v>
      </c>
      <c r="AJ427" t="s">
        <v>138</v>
      </c>
      <c r="AK427" s="17">
        <v>1043.25</v>
      </c>
      <c r="AL427" s="19">
        <v>43226</v>
      </c>
      <c r="AM427" s="19">
        <v>43226</v>
      </c>
      <c r="AN427" t="s">
        <v>949</v>
      </c>
      <c r="AQ427"/>
      <c r="AR427" t="b">
        <f t="shared" si="12"/>
        <v>1</v>
      </c>
      <c r="AS427" t="b">
        <f t="shared" si="13"/>
        <v>1</v>
      </c>
    </row>
    <row r="428" spans="2:45" ht="14.25" customHeight="1" x14ac:dyDescent="0.3">
      <c r="B428" s="7" t="s">
        <v>1532</v>
      </c>
      <c r="C428" t="s">
        <v>3100</v>
      </c>
      <c r="D428" s="8" t="s">
        <v>1533</v>
      </c>
      <c r="E428" s="33" t="s">
        <v>936</v>
      </c>
      <c r="U428"/>
      <c r="Y428"/>
      <c r="Z428"/>
      <c r="AG428" s="43">
        <v>122</v>
      </c>
      <c r="AH428" t="s">
        <v>102</v>
      </c>
      <c r="AI428" s="8" t="s">
        <v>130</v>
      </c>
      <c r="AJ428" t="s">
        <v>133</v>
      </c>
      <c r="AK428" s="17">
        <v>1250.05</v>
      </c>
      <c r="AL428" s="19">
        <v>43204</v>
      </c>
      <c r="AM428" s="19">
        <v>43204</v>
      </c>
      <c r="AN428" t="s">
        <v>931</v>
      </c>
      <c r="AQ428"/>
      <c r="AR428" t="b">
        <f t="shared" si="12"/>
        <v>1</v>
      </c>
      <c r="AS428" t="b">
        <f t="shared" si="13"/>
        <v>1</v>
      </c>
    </row>
    <row r="429" spans="2:45" ht="14.25" customHeight="1" x14ac:dyDescent="0.3">
      <c r="B429" s="7" t="s">
        <v>1532</v>
      </c>
      <c r="C429" t="s">
        <v>3100</v>
      </c>
      <c r="D429" s="8" t="s">
        <v>1533</v>
      </c>
      <c r="E429" s="33" t="s">
        <v>936</v>
      </c>
      <c r="U429"/>
      <c r="Y429"/>
      <c r="Z429"/>
      <c r="AG429" s="43">
        <v>126</v>
      </c>
      <c r="AH429" t="s">
        <v>102</v>
      </c>
      <c r="AI429" s="8" t="s">
        <v>135</v>
      </c>
      <c r="AJ429" t="s">
        <v>138</v>
      </c>
      <c r="AK429" s="17">
        <v>1284</v>
      </c>
      <c r="AL429" s="19">
        <v>43204</v>
      </c>
      <c r="AM429" s="19">
        <v>43204</v>
      </c>
      <c r="AN429" t="s">
        <v>949</v>
      </c>
      <c r="AQ429"/>
      <c r="AR429" t="b">
        <f t="shared" si="12"/>
        <v>1</v>
      </c>
      <c r="AS429" t="b">
        <f t="shared" si="13"/>
        <v>1</v>
      </c>
    </row>
    <row r="430" spans="2:45" ht="14.25" customHeight="1" x14ac:dyDescent="0.3">
      <c r="B430" s="7" t="s">
        <v>1532</v>
      </c>
      <c r="C430" t="s">
        <v>3100</v>
      </c>
      <c r="D430" s="8" t="s">
        <v>1533</v>
      </c>
      <c r="E430" s="33" t="s">
        <v>936</v>
      </c>
      <c r="U430"/>
      <c r="Y430"/>
      <c r="Z430"/>
      <c r="AG430" s="43">
        <v>122</v>
      </c>
      <c r="AH430" t="s">
        <v>102</v>
      </c>
      <c r="AI430" s="8" t="s">
        <v>130</v>
      </c>
      <c r="AJ430" t="s">
        <v>133</v>
      </c>
      <c r="AK430" s="17">
        <v>1265</v>
      </c>
      <c r="AL430" s="19">
        <v>43211</v>
      </c>
      <c r="AM430" s="19">
        <v>43211</v>
      </c>
      <c r="AN430" t="s">
        <v>931</v>
      </c>
      <c r="AQ430"/>
      <c r="AR430" t="b">
        <f t="shared" si="12"/>
        <v>1</v>
      </c>
      <c r="AS430" t="b">
        <f t="shared" si="13"/>
        <v>1</v>
      </c>
    </row>
    <row r="431" spans="2:45" ht="14.25" customHeight="1" x14ac:dyDescent="0.3">
      <c r="B431" s="7" t="s">
        <v>1532</v>
      </c>
      <c r="C431" t="s">
        <v>3100</v>
      </c>
      <c r="D431" s="8" t="s">
        <v>1533</v>
      </c>
      <c r="E431" s="33" t="s">
        <v>936</v>
      </c>
      <c r="U431"/>
      <c r="Y431"/>
      <c r="Z431"/>
      <c r="AG431" s="43">
        <v>126</v>
      </c>
      <c r="AH431" t="s">
        <v>102</v>
      </c>
      <c r="AI431" s="8" t="s">
        <v>135</v>
      </c>
      <c r="AJ431" t="s">
        <v>138</v>
      </c>
      <c r="AK431" s="17">
        <v>1337.5</v>
      </c>
      <c r="AL431" s="19">
        <v>43211</v>
      </c>
      <c r="AM431" s="19">
        <v>43211</v>
      </c>
      <c r="AN431" t="s">
        <v>949</v>
      </c>
      <c r="AQ431"/>
      <c r="AR431" t="b">
        <f t="shared" si="12"/>
        <v>1</v>
      </c>
      <c r="AS431" t="b">
        <f t="shared" si="13"/>
        <v>1</v>
      </c>
    </row>
    <row r="432" spans="2:45" ht="14.25" customHeight="1" x14ac:dyDescent="0.3">
      <c r="B432" s="7" t="s">
        <v>1536</v>
      </c>
      <c r="C432" t="s">
        <v>3100</v>
      </c>
      <c r="D432" s="8" t="s">
        <v>1537</v>
      </c>
      <c r="E432" s="33" t="s">
        <v>1538</v>
      </c>
      <c r="M432" s="16">
        <v>0.2</v>
      </c>
      <c r="N432" t="s">
        <v>648</v>
      </c>
      <c r="O432" t="s">
        <v>649</v>
      </c>
      <c r="P432" s="17">
        <v>22477</v>
      </c>
      <c r="Y432"/>
      <c r="AC432" t="s">
        <v>929</v>
      </c>
      <c r="AD432" t="s">
        <v>3376</v>
      </c>
      <c r="AF432" s="16">
        <v>0.37404182070731318</v>
      </c>
      <c r="AG432" s="43">
        <v>121</v>
      </c>
      <c r="AH432" t="s">
        <v>102</v>
      </c>
      <c r="AI432" s="8" t="s">
        <v>130</v>
      </c>
      <c r="AJ432" t="s">
        <v>132</v>
      </c>
      <c r="AK432" s="17">
        <v>1277.6499999999999</v>
      </c>
      <c r="AL432" s="19">
        <v>43205</v>
      </c>
      <c r="AM432" s="19">
        <v>43205</v>
      </c>
      <c r="AN432" t="s">
        <v>931</v>
      </c>
      <c r="AQ432" s="17">
        <f>SUMIF(B:B,B432,P:P)-SUMIF(B:B,B432,AK:AK)</f>
        <v>3896.6000000000022</v>
      </c>
      <c r="AR432" t="b">
        <f t="shared" si="12"/>
        <v>0</v>
      </c>
      <c r="AS432" t="b">
        <f t="shared" si="13"/>
        <v>0</v>
      </c>
    </row>
    <row r="433" spans="2:45" ht="14.25" customHeight="1" x14ac:dyDescent="0.3">
      <c r="B433" s="7" t="s">
        <v>1536</v>
      </c>
      <c r="C433" t="s">
        <v>3100</v>
      </c>
      <c r="D433" s="8" t="s">
        <v>1537</v>
      </c>
      <c r="E433" s="33" t="s">
        <v>936</v>
      </c>
      <c r="U433"/>
      <c r="Y433"/>
      <c r="Z433"/>
      <c r="AG433" s="43">
        <v>126</v>
      </c>
      <c r="AH433" t="s">
        <v>102</v>
      </c>
      <c r="AI433" s="8" t="s">
        <v>135</v>
      </c>
      <c r="AJ433" t="s">
        <v>138</v>
      </c>
      <c r="AK433" s="17">
        <v>1647.8000000000002</v>
      </c>
      <c r="AL433" s="19">
        <v>43205</v>
      </c>
      <c r="AM433" s="19">
        <v>43205</v>
      </c>
      <c r="AN433" t="s">
        <v>949</v>
      </c>
      <c r="AQ433"/>
      <c r="AR433" t="b">
        <f t="shared" si="12"/>
        <v>1</v>
      </c>
      <c r="AS433" t="b">
        <f t="shared" si="13"/>
        <v>1</v>
      </c>
    </row>
    <row r="434" spans="2:45" ht="14.25" customHeight="1" x14ac:dyDescent="0.3">
      <c r="B434" s="7" t="s">
        <v>1536</v>
      </c>
      <c r="C434" t="s">
        <v>3100</v>
      </c>
      <c r="D434" s="8" t="s">
        <v>1537</v>
      </c>
      <c r="E434" s="33" t="s">
        <v>936</v>
      </c>
      <c r="AG434" s="43">
        <v>121</v>
      </c>
      <c r="AH434" t="s">
        <v>102</v>
      </c>
      <c r="AI434" s="8" t="s">
        <v>130</v>
      </c>
      <c r="AJ434" t="s">
        <v>132</v>
      </c>
      <c r="AK434" s="17">
        <v>1277.6499999999999</v>
      </c>
      <c r="AL434" s="19">
        <v>43205</v>
      </c>
      <c r="AM434" s="19">
        <v>43205</v>
      </c>
      <c r="AN434" t="s">
        <v>931</v>
      </c>
      <c r="AQ434"/>
      <c r="AR434" t="b">
        <f t="shared" si="12"/>
        <v>1</v>
      </c>
      <c r="AS434" t="b">
        <f t="shared" si="13"/>
        <v>1</v>
      </c>
    </row>
    <row r="435" spans="2:45" ht="14.25" customHeight="1" x14ac:dyDescent="0.3">
      <c r="B435" s="7" t="s">
        <v>1536</v>
      </c>
      <c r="C435" t="s">
        <v>3100</v>
      </c>
      <c r="D435" s="8" t="s">
        <v>1537</v>
      </c>
      <c r="E435" s="33" t="s">
        <v>936</v>
      </c>
      <c r="U435"/>
      <c r="Y435"/>
      <c r="Z435"/>
      <c r="AG435" s="43">
        <v>126</v>
      </c>
      <c r="AH435" t="s">
        <v>102</v>
      </c>
      <c r="AI435" s="8" t="s">
        <v>135</v>
      </c>
      <c r="AJ435" t="s">
        <v>138</v>
      </c>
      <c r="AK435" s="17">
        <v>1765.5</v>
      </c>
      <c r="AL435" s="19">
        <v>43205</v>
      </c>
      <c r="AM435" s="19">
        <v>43205</v>
      </c>
      <c r="AN435" t="s">
        <v>949</v>
      </c>
      <c r="AQ435"/>
      <c r="AR435" t="b">
        <f t="shared" si="12"/>
        <v>1</v>
      </c>
      <c r="AS435" t="b">
        <f t="shared" si="13"/>
        <v>1</v>
      </c>
    </row>
    <row r="436" spans="2:45" ht="14.25" customHeight="1" x14ac:dyDescent="0.3">
      <c r="B436" s="7" t="s">
        <v>1536</v>
      </c>
      <c r="C436" t="s">
        <v>3100</v>
      </c>
      <c r="D436" s="8" t="s">
        <v>1537</v>
      </c>
      <c r="E436" s="33" t="s">
        <v>936</v>
      </c>
      <c r="U436"/>
      <c r="Y436"/>
      <c r="Z436"/>
      <c r="AG436" s="43">
        <v>113</v>
      </c>
      <c r="AH436" t="s">
        <v>102</v>
      </c>
      <c r="AI436" s="8" t="s">
        <v>122</v>
      </c>
      <c r="AJ436" t="s">
        <v>123</v>
      </c>
      <c r="AK436" s="17">
        <v>1070</v>
      </c>
      <c r="AL436" s="19">
        <v>43224</v>
      </c>
      <c r="AM436" s="19">
        <v>43224</v>
      </c>
      <c r="AN436" t="s">
        <v>949</v>
      </c>
      <c r="AQ436"/>
      <c r="AR436" t="b">
        <f t="shared" si="12"/>
        <v>1</v>
      </c>
      <c r="AS436" t="b">
        <f t="shared" si="13"/>
        <v>1</v>
      </c>
    </row>
    <row r="437" spans="2:45" ht="14.25" customHeight="1" x14ac:dyDescent="0.3">
      <c r="B437" s="7" t="s">
        <v>1536</v>
      </c>
      <c r="C437" t="s">
        <v>3100</v>
      </c>
      <c r="D437" s="8" t="s">
        <v>1537</v>
      </c>
      <c r="E437" s="33" t="s">
        <v>936</v>
      </c>
      <c r="U437"/>
      <c r="Y437"/>
      <c r="Z437"/>
      <c r="AG437" s="43">
        <v>111</v>
      </c>
      <c r="AH437" t="s">
        <v>102</v>
      </c>
      <c r="AI437" s="8" t="s">
        <v>119</v>
      </c>
      <c r="AJ437" t="s">
        <v>121</v>
      </c>
      <c r="AK437" s="17">
        <v>736</v>
      </c>
      <c r="AL437" s="19">
        <v>43224</v>
      </c>
      <c r="AM437" s="19">
        <v>43224</v>
      </c>
      <c r="AN437" t="s">
        <v>931</v>
      </c>
      <c r="AQ437"/>
      <c r="AR437" t="b">
        <f t="shared" si="12"/>
        <v>1</v>
      </c>
      <c r="AS437" t="b">
        <f t="shared" si="13"/>
        <v>1</v>
      </c>
    </row>
    <row r="438" spans="2:45" ht="14.25" customHeight="1" x14ac:dyDescent="0.3">
      <c r="B438" s="7" t="s">
        <v>1536</v>
      </c>
      <c r="C438" t="s">
        <v>3100</v>
      </c>
      <c r="D438" s="8" t="s">
        <v>1537</v>
      </c>
      <c r="E438" s="33" t="s">
        <v>936</v>
      </c>
      <c r="U438"/>
      <c r="Y438"/>
      <c r="Z438"/>
      <c r="AG438" s="43">
        <v>113</v>
      </c>
      <c r="AH438" t="s">
        <v>102</v>
      </c>
      <c r="AI438" s="8" t="s">
        <v>122</v>
      </c>
      <c r="AJ438" t="s">
        <v>123</v>
      </c>
      <c r="AK438" s="17">
        <v>856</v>
      </c>
      <c r="AL438" s="19">
        <v>43237</v>
      </c>
      <c r="AM438" s="19">
        <v>43237</v>
      </c>
      <c r="AN438" t="s">
        <v>949</v>
      </c>
      <c r="AQ438"/>
      <c r="AR438" t="b">
        <f t="shared" si="12"/>
        <v>1</v>
      </c>
      <c r="AS438" t="b">
        <f t="shared" si="13"/>
        <v>1</v>
      </c>
    </row>
    <row r="439" spans="2:45" ht="14.25" customHeight="1" x14ac:dyDescent="0.3">
      <c r="B439" s="7" t="s">
        <v>1536</v>
      </c>
      <c r="C439" t="s">
        <v>3100</v>
      </c>
      <c r="D439" s="8" t="s">
        <v>1537</v>
      </c>
      <c r="E439" s="33" t="s">
        <v>936</v>
      </c>
      <c r="U439"/>
      <c r="Y439"/>
      <c r="Z439"/>
      <c r="AG439" s="43">
        <v>110</v>
      </c>
      <c r="AH439" t="s">
        <v>102</v>
      </c>
      <c r="AI439" s="8" t="s">
        <v>119</v>
      </c>
      <c r="AJ439" t="s">
        <v>120</v>
      </c>
      <c r="AK439" s="17">
        <v>542.79999999999995</v>
      </c>
      <c r="AL439" s="19">
        <v>43237</v>
      </c>
      <c r="AM439" s="19">
        <v>43237</v>
      </c>
      <c r="AN439" t="s">
        <v>931</v>
      </c>
      <c r="AQ439"/>
      <c r="AR439" t="b">
        <f t="shared" si="12"/>
        <v>1</v>
      </c>
      <c r="AS439" t="b">
        <f t="shared" si="13"/>
        <v>1</v>
      </c>
    </row>
    <row r="440" spans="2:45" ht="14.25" customHeight="1" x14ac:dyDescent="0.3">
      <c r="B440" s="7" t="s">
        <v>1536</v>
      </c>
      <c r="C440" t="s">
        <v>3100</v>
      </c>
      <c r="D440" s="8" t="s">
        <v>1537</v>
      </c>
      <c r="E440" s="33" t="s">
        <v>936</v>
      </c>
      <c r="U440"/>
      <c r="Y440"/>
      <c r="Z440"/>
      <c r="AG440" s="43">
        <v>116</v>
      </c>
      <c r="AH440" t="s">
        <v>102</v>
      </c>
      <c r="AI440" s="8" t="s">
        <v>122</v>
      </c>
      <c r="AJ440" t="s">
        <v>127</v>
      </c>
      <c r="AK440" s="17">
        <v>1630</v>
      </c>
      <c r="AL440" s="19">
        <v>43204</v>
      </c>
      <c r="AM440" s="19">
        <v>43204</v>
      </c>
      <c r="AN440" t="s">
        <v>1337</v>
      </c>
      <c r="AQ440"/>
      <c r="AR440" t="b">
        <f t="shared" si="12"/>
        <v>1</v>
      </c>
      <c r="AS440" t="b">
        <f t="shared" si="13"/>
        <v>1</v>
      </c>
    </row>
    <row r="441" spans="2:45" ht="14.25" customHeight="1" x14ac:dyDescent="0.3">
      <c r="B441" s="7" t="s">
        <v>1536</v>
      </c>
      <c r="C441" t="s">
        <v>3100</v>
      </c>
      <c r="D441" s="8" t="s">
        <v>1537</v>
      </c>
      <c r="E441" s="33" t="s">
        <v>936</v>
      </c>
      <c r="U441"/>
      <c r="Y441"/>
      <c r="Z441"/>
      <c r="AG441" s="43">
        <v>116</v>
      </c>
      <c r="AH441" t="s">
        <v>102</v>
      </c>
      <c r="AI441" s="8" t="s">
        <v>122</v>
      </c>
      <c r="AJ441" t="s">
        <v>127</v>
      </c>
      <c r="AK441" s="17">
        <v>1460</v>
      </c>
      <c r="AL441" s="19">
        <v>43205</v>
      </c>
      <c r="AM441" s="19">
        <v>43205</v>
      </c>
      <c r="AN441" t="s">
        <v>1337</v>
      </c>
      <c r="AQ441"/>
      <c r="AR441" t="b">
        <f t="shared" si="12"/>
        <v>1</v>
      </c>
      <c r="AS441" t="b">
        <f t="shared" si="13"/>
        <v>1</v>
      </c>
    </row>
    <row r="442" spans="2:45" ht="14.25" customHeight="1" x14ac:dyDescent="0.3">
      <c r="B442" s="7" t="s">
        <v>1536</v>
      </c>
      <c r="C442" t="s">
        <v>3100</v>
      </c>
      <c r="D442" s="8" t="s">
        <v>1537</v>
      </c>
      <c r="E442" s="33" t="s">
        <v>936</v>
      </c>
      <c r="U442"/>
      <c r="Y442"/>
      <c r="Z442"/>
      <c r="AG442" s="43">
        <v>116</v>
      </c>
      <c r="AH442" t="s">
        <v>102</v>
      </c>
      <c r="AI442" s="8" t="s">
        <v>122</v>
      </c>
      <c r="AJ442" t="s">
        <v>127</v>
      </c>
      <c r="AK442" s="17">
        <v>1522</v>
      </c>
      <c r="AL442" s="19">
        <v>43211</v>
      </c>
      <c r="AM442" s="19">
        <v>43211</v>
      </c>
      <c r="AN442" t="s">
        <v>1337</v>
      </c>
      <c r="AQ442"/>
      <c r="AR442" t="b">
        <f t="shared" si="12"/>
        <v>1</v>
      </c>
      <c r="AS442" t="b">
        <f t="shared" si="13"/>
        <v>1</v>
      </c>
    </row>
    <row r="443" spans="2:45" ht="14.25" customHeight="1" x14ac:dyDescent="0.3">
      <c r="B443" s="7" t="s">
        <v>1536</v>
      </c>
      <c r="C443" t="s">
        <v>3100</v>
      </c>
      <c r="D443" s="8" t="s">
        <v>1537</v>
      </c>
      <c r="E443" s="33" t="s">
        <v>936</v>
      </c>
      <c r="U443"/>
      <c r="Y443"/>
      <c r="Z443"/>
      <c r="AG443" s="43">
        <v>116</v>
      </c>
      <c r="AH443" t="s">
        <v>102</v>
      </c>
      <c r="AI443" s="8" t="s">
        <v>122</v>
      </c>
      <c r="AJ443" t="s">
        <v>127</v>
      </c>
      <c r="AK443" s="17">
        <v>1630</v>
      </c>
      <c r="AL443" s="19">
        <v>43212</v>
      </c>
      <c r="AM443" s="19">
        <v>43212</v>
      </c>
      <c r="AN443" t="s">
        <v>1337</v>
      </c>
      <c r="AQ443"/>
      <c r="AR443" t="b">
        <f t="shared" si="12"/>
        <v>1</v>
      </c>
      <c r="AS443" t="b">
        <f t="shared" si="13"/>
        <v>1</v>
      </c>
    </row>
    <row r="444" spans="2:45" ht="14.25" customHeight="1" x14ac:dyDescent="0.3">
      <c r="B444" s="7" t="s">
        <v>1536</v>
      </c>
      <c r="C444" t="s">
        <v>3100</v>
      </c>
      <c r="D444" s="8" t="s">
        <v>1537</v>
      </c>
      <c r="E444" s="33" t="s">
        <v>936</v>
      </c>
      <c r="U444"/>
      <c r="Y444"/>
      <c r="Z444"/>
      <c r="AG444" s="43">
        <v>116</v>
      </c>
      <c r="AH444" t="s">
        <v>102</v>
      </c>
      <c r="AI444" s="8" t="s">
        <v>122</v>
      </c>
      <c r="AJ444" t="s">
        <v>127</v>
      </c>
      <c r="AK444" s="17">
        <v>1415</v>
      </c>
      <c r="AL444" s="19">
        <v>43216</v>
      </c>
      <c r="AM444" s="19">
        <v>43216</v>
      </c>
      <c r="AN444" t="s">
        <v>1337</v>
      </c>
      <c r="AQ444"/>
      <c r="AR444" t="b">
        <f t="shared" si="12"/>
        <v>1</v>
      </c>
      <c r="AS444" t="b">
        <f t="shared" si="13"/>
        <v>1</v>
      </c>
    </row>
    <row r="445" spans="2:45" ht="14.25" customHeight="1" x14ac:dyDescent="0.3">
      <c r="B445" s="7" t="s">
        <v>1536</v>
      </c>
      <c r="C445" t="s">
        <v>3100</v>
      </c>
      <c r="D445" s="8" t="s">
        <v>1537</v>
      </c>
      <c r="E445" s="33" t="s">
        <v>936</v>
      </c>
      <c r="U445"/>
      <c r="Y445"/>
      <c r="Z445"/>
      <c r="AG445" s="43">
        <v>116</v>
      </c>
      <c r="AH445" t="s">
        <v>102</v>
      </c>
      <c r="AI445" s="8" t="s">
        <v>122</v>
      </c>
      <c r="AJ445" t="s">
        <v>127</v>
      </c>
      <c r="AK445" s="17">
        <v>1750</v>
      </c>
      <c r="AL445" s="19">
        <v>43217</v>
      </c>
      <c r="AM445" s="19">
        <v>43217</v>
      </c>
      <c r="AN445" t="s">
        <v>1337</v>
      </c>
      <c r="AQ445"/>
      <c r="AR445" t="b">
        <f t="shared" si="12"/>
        <v>1</v>
      </c>
      <c r="AS445" t="b">
        <f t="shared" si="13"/>
        <v>1</v>
      </c>
    </row>
    <row r="446" spans="2:45" ht="14.25" customHeight="1" x14ac:dyDescent="0.3">
      <c r="B446" s="7" t="s">
        <v>1539</v>
      </c>
      <c r="C446" t="s">
        <v>3100</v>
      </c>
      <c r="D446" s="8" t="s">
        <v>1540</v>
      </c>
      <c r="E446" s="33" t="s">
        <v>1541</v>
      </c>
      <c r="M446" s="16">
        <v>0.17</v>
      </c>
      <c r="N446" t="s">
        <v>648</v>
      </c>
      <c r="O446" t="s">
        <v>649</v>
      </c>
      <c r="P446" s="17">
        <v>11507.5</v>
      </c>
      <c r="Y446"/>
      <c r="AC446" t="s">
        <v>929</v>
      </c>
      <c r="AD446" t="s">
        <v>3376</v>
      </c>
      <c r="AF446" s="16">
        <v>0.33326555907022515</v>
      </c>
      <c r="AG446" s="43">
        <v>121</v>
      </c>
      <c r="AH446" t="s">
        <v>102</v>
      </c>
      <c r="AI446" s="8" t="s">
        <v>130</v>
      </c>
      <c r="AJ446" t="s">
        <v>132</v>
      </c>
      <c r="AK446" s="17">
        <v>1396.1</v>
      </c>
      <c r="AL446" s="19">
        <v>43204</v>
      </c>
      <c r="AM446" s="19">
        <v>43204</v>
      </c>
      <c r="AN446" t="s">
        <v>931</v>
      </c>
      <c r="AQ446" s="17">
        <f>SUMIF(B:B,B446,P:P)-SUMIF(B:B,B446,AK:AK)</f>
        <v>7434.15</v>
      </c>
      <c r="AR446" t="b">
        <f t="shared" si="12"/>
        <v>0</v>
      </c>
      <c r="AS446" t="b">
        <f t="shared" si="13"/>
        <v>0</v>
      </c>
    </row>
    <row r="447" spans="2:45" ht="14.25" customHeight="1" x14ac:dyDescent="0.3">
      <c r="B447" s="7" t="s">
        <v>1539</v>
      </c>
      <c r="C447" t="s">
        <v>3100</v>
      </c>
      <c r="D447" s="8" t="s">
        <v>1540</v>
      </c>
      <c r="E447" s="33" t="s">
        <v>936</v>
      </c>
      <c r="U447"/>
      <c r="Y447"/>
      <c r="Z447"/>
      <c r="AG447" s="43">
        <v>126</v>
      </c>
      <c r="AH447" t="s">
        <v>102</v>
      </c>
      <c r="AI447" s="8" t="s">
        <v>135</v>
      </c>
      <c r="AJ447" t="s">
        <v>138</v>
      </c>
      <c r="AK447" s="17">
        <v>1498</v>
      </c>
      <c r="AL447" s="19">
        <v>43204</v>
      </c>
      <c r="AM447" s="19">
        <v>43204</v>
      </c>
      <c r="AN447" t="s">
        <v>949</v>
      </c>
      <c r="AQ447"/>
      <c r="AR447" t="b">
        <f t="shared" si="12"/>
        <v>1</v>
      </c>
      <c r="AS447" t="b">
        <f t="shared" si="13"/>
        <v>1</v>
      </c>
    </row>
    <row r="448" spans="2:45" ht="14.25" customHeight="1" x14ac:dyDescent="0.3">
      <c r="B448" s="7" t="s">
        <v>1539</v>
      </c>
      <c r="C448" t="s">
        <v>3100</v>
      </c>
      <c r="D448" s="8" t="s">
        <v>1540</v>
      </c>
      <c r="E448" s="33" t="s">
        <v>936</v>
      </c>
      <c r="U448"/>
      <c r="Y448"/>
      <c r="Z448"/>
      <c r="AG448" s="43">
        <v>120</v>
      </c>
      <c r="AH448" t="s">
        <v>102</v>
      </c>
      <c r="AI448" s="8" t="s">
        <v>130</v>
      </c>
      <c r="AJ448" t="s">
        <v>131</v>
      </c>
      <c r="AK448" s="17">
        <v>435</v>
      </c>
      <c r="AL448" s="19">
        <v>43204</v>
      </c>
      <c r="AM448" s="19">
        <v>43204</v>
      </c>
      <c r="AN448" t="s">
        <v>1036</v>
      </c>
      <c r="AQ448"/>
      <c r="AR448" t="b">
        <f t="shared" si="12"/>
        <v>1</v>
      </c>
      <c r="AS448" t="b">
        <f t="shared" si="13"/>
        <v>1</v>
      </c>
    </row>
    <row r="449" spans="2:45" ht="14.25" customHeight="1" x14ac:dyDescent="0.3">
      <c r="B449" s="7" t="s">
        <v>1539</v>
      </c>
      <c r="C449" t="s">
        <v>3100</v>
      </c>
      <c r="D449" s="8" t="s">
        <v>1540</v>
      </c>
      <c r="E449" s="33" t="s">
        <v>936</v>
      </c>
      <c r="AG449" s="43">
        <v>121</v>
      </c>
      <c r="AH449" t="s">
        <v>102</v>
      </c>
      <c r="AI449" s="8" t="s">
        <v>130</v>
      </c>
      <c r="AJ449" t="s">
        <v>132</v>
      </c>
      <c r="AK449" s="17">
        <v>569.25</v>
      </c>
      <c r="AL449" s="19">
        <v>43219</v>
      </c>
      <c r="AM449" s="19">
        <v>43219</v>
      </c>
      <c r="AN449" t="s">
        <v>931</v>
      </c>
      <c r="AQ449"/>
      <c r="AR449" t="b">
        <f t="shared" si="12"/>
        <v>1</v>
      </c>
      <c r="AS449" t="b">
        <f t="shared" si="13"/>
        <v>1</v>
      </c>
    </row>
    <row r="450" spans="2:45" ht="14.25" customHeight="1" x14ac:dyDescent="0.3">
      <c r="B450" s="7" t="s">
        <v>1539</v>
      </c>
      <c r="C450" t="s">
        <v>3100</v>
      </c>
      <c r="D450" s="8" t="s">
        <v>1540</v>
      </c>
      <c r="E450" s="33" t="s">
        <v>936</v>
      </c>
      <c r="U450"/>
      <c r="Y450"/>
      <c r="Z450"/>
      <c r="AG450" s="43">
        <v>120</v>
      </c>
      <c r="AH450" t="s">
        <v>102</v>
      </c>
      <c r="AI450" s="8" t="s">
        <v>130</v>
      </c>
      <c r="AJ450" t="s">
        <v>131</v>
      </c>
      <c r="AK450" s="17">
        <v>175</v>
      </c>
      <c r="AL450" s="19">
        <v>43219</v>
      </c>
      <c r="AM450" s="19">
        <v>43219</v>
      </c>
      <c r="AN450" t="s">
        <v>1036</v>
      </c>
      <c r="AQ450"/>
      <c r="AR450" t="b">
        <f t="shared" si="12"/>
        <v>1</v>
      </c>
      <c r="AS450" t="b">
        <f t="shared" si="13"/>
        <v>1</v>
      </c>
    </row>
    <row r="451" spans="2:45" ht="14.25" customHeight="1" x14ac:dyDescent="0.3">
      <c r="B451" s="7" t="s">
        <v>1542</v>
      </c>
      <c r="C451" t="s">
        <v>3100</v>
      </c>
      <c r="D451" s="8" t="s">
        <v>1543</v>
      </c>
      <c r="E451" s="33" t="s">
        <v>1544</v>
      </c>
      <c r="M451" s="16">
        <v>0.17</v>
      </c>
      <c r="N451" t="s">
        <v>648</v>
      </c>
      <c r="O451" t="s">
        <v>649</v>
      </c>
      <c r="P451" s="17">
        <v>9933</v>
      </c>
      <c r="U451"/>
      <c r="Y451"/>
      <c r="Z451"/>
      <c r="AC451" t="s">
        <v>929</v>
      </c>
      <c r="AD451" t="s">
        <v>3376</v>
      </c>
      <c r="AF451" s="16">
        <v>0.2091669844307148</v>
      </c>
      <c r="AG451" s="43">
        <v>59</v>
      </c>
      <c r="AH451" t="s">
        <v>57</v>
      </c>
      <c r="AI451" s="8" t="s">
        <v>64</v>
      </c>
      <c r="AJ451" t="s">
        <v>323</v>
      </c>
      <c r="AK451" s="17">
        <v>4966.5</v>
      </c>
      <c r="AL451" s="19">
        <v>43209</v>
      </c>
      <c r="AM451" s="19">
        <v>43209</v>
      </c>
      <c r="AN451" t="s">
        <v>941</v>
      </c>
      <c r="AQ451" s="17">
        <f>SUMIF(B:B,B451,P:P)-SUMIF(B:B,B451,AK:AK)</f>
        <v>0</v>
      </c>
      <c r="AR451" t="b">
        <f t="shared" si="12"/>
        <v>0</v>
      </c>
      <c r="AS451" t="b">
        <f t="shared" si="13"/>
        <v>0</v>
      </c>
    </row>
    <row r="452" spans="2:45" ht="14.25" customHeight="1" x14ac:dyDescent="0.3">
      <c r="B452" s="7" t="s">
        <v>1542</v>
      </c>
      <c r="C452" t="s">
        <v>3100</v>
      </c>
      <c r="D452" s="8" t="s">
        <v>1543</v>
      </c>
      <c r="E452" s="33" t="s">
        <v>936</v>
      </c>
      <c r="U452"/>
      <c r="Y452"/>
      <c r="Z452"/>
      <c r="AG452" s="43">
        <v>59</v>
      </c>
      <c r="AH452" t="s">
        <v>57</v>
      </c>
      <c r="AI452" s="8" t="s">
        <v>64</v>
      </c>
      <c r="AJ452" t="s">
        <v>323</v>
      </c>
      <c r="AK452" s="17">
        <v>4966.5</v>
      </c>
      <c r="AL452" s="19">
        <v>43209</v>
      </c>
      <c r="AM452" s="19">
        <v>43209</v>
      </c>
      <c r="AN452" t="s">
        <v>941</v>
      </c>
      <c r="AQ452"/>
      <c r="AR452" t="b">
        <f t="shared" si="12"/>
        <v>1</v>
      </c>
      <c r="AS452" t="b">
        <f t="shared" si="13"/>
        <v>1</v>
      </c>
    </row>
    <row r="453" spans="2:45" ht="14.25" customHeight="1" x14ac:dyDescent="0.3">
      <c r="B453" s="7" t="s">
        <v>1545</v>
      </c>
      <c r="C453" t="s">
        <v>3100</v>
      </c>
      <c r="D453" s="8" t="s">
        <v>1546</v>
      </c>
      <c r="E453" s="33" t="s">
        <v>1547</v>
      </c>
      <c r="M453" s="16">
        <v>0.2</v>
      </c>
      <c r="N453" t="s">
        <v>648</v>
      </c>
      <c r="O453" t="s">
        <v>649</v>
      </c>
      <c r="P453" s="17">
        <v>8849.5</v>
      </c>
      <c r="U453"/>
      <c r="Y453"/>
      <c r="Z453"/>
      <c r="AC453" t="s">
        <v>929</v>
      </c>
      <c r="AD453" t="s">
        <v>3376</v>
      </c>
      <c r="AF453" s="16">
        <v>0.37200481461538459</v>
      </c>
      <c r="AG453" s="43">
        <v>121</v>
      </c>
      <c r="AH453" t="s">
        <v>102</v>
      </c>
      <c r="AI453" s="8" t="s">
        <v>130</v>
      </c>
      <c r="AJ453" t="s">
        <v>132</v>
      </c>
      <c r="AK453" s="17">
        <v>853.3</v>
      </c>
      <c r="AL453" s="19">
        <v>43205</v>
      </c>
      <c r="AM453" s="19">
        <v>43205</v>
      </c>
      <c r="AN453" t="s">
        <v>931</v>
      </c>
      <c r="AQ453" s="17">
        <f>SUMIF(B:B,B453,P:P)-SUMIF(B:B,B453,AK:AK)</f>
        <v>197.40000000000146</v>
      </c>
      <c r="AR453" t="b">
        <f t="shared" ref="AR453:AR516" si="14">B453=B452</f>
        <v>0</v>
      </c>
      <c r="AS453" t="b">
        <f t="shared" ref="AS453:AS516" si="15">D453=D452</f>
        <v>0</v>
      </c>
    </row>
    <row r="454" spans="2:45" ht="14.25" customHeight="1" x14ac:dyDescent="0.3">
      <c r="B454" s="7" t="s">
        <v>1545</v>
      </c>
      <c r="C454" t="s">
        <v>3100</v>
      </c>
      <c r="D454" s="8" t="s">
        <v>1546</v>
      </c>
      <c r="E454" s="33" t="s">
        <v>936</v>
      </c>
      <c r="U454"/>
      <c r="Y454"/>
      <c r="Z454"/>
      <c r="AG454" s="43">
        <v>126</v>
      </c>
      <c r="AH454" t="s">
        <v>102</v>
      </c>
      <c r="AI454" s="8" t="s">
        <v>135</v>
      </c>
      <c r="AJ454" t="s">
        <v>138</v>
      </c>
      <c r="AK454" s="17">
        <v>898.8</v>
      </c>
      <c r="AL454" s="19">
        <v>43205</v>
      </c>
      <c r="AM454" s="19">
        <v>43205</v>
      </c>
      <c r="AN454" t="s">
        <v>949</v>
      </c>
      <c r="AQ454"/>
      <c r="AR454" t="b">
        <f t="shared" si="14"/>
        <v>1</v>
      </c>
      <c r="AS454" t="b">
        <f t="shared" si="15"/>
        <v>1</v>
      </c>
    </row>
    <row r="455" spans="2:45" ht="14.25" customHeight="1" x14ac:dyDescent="0.3">
      <c r="B455" s="7" t="s">
        <v>1545</v>
      </c>
      <c r="C455" t="s">
        <v>3100</v>
      </c>
      <c r="D455" s="8" t="s">
        <v>1546</v>
      </c>
      <c r="E455" s="33" t="s">
        <v>936</v>
      </c>
      <c r="U455"/>
      <c r="Y455"/>
      <c r="Z455"/>
      <c r="AG455" s="43">
        <v>108</v>
      </c>
      <c r="AH455" t="s">
        <v>102</v>
      </c>
      <c r="AI455" s="8" t="s">
        <v>103</v>
      </c>
      <c r="AJ455" t="s">
        <v>1548</v>
      </c>
      <c r="AK455" s="17">
        <v>6899.9999999999991</v>
      </c>
      <c r="AL455" s="19">
        <v>43205</v>
      </c>
      <c r="AM455" s="19">
        <v>43205</v>
      </c>
      <c r="AN455" t="s">
        <v>931</v>
      </c>
      <c r="AQ455"/>
      <c r="AR455" t="b">
        <f t="shared" si="14"/>
        <v>1</v>
      </c>
      <c r="AS455" t="b">
        <f t="shared" si="15"/>
        <v>1</v>
      </c>
    </row>
    <row r="456" spans="2:45" ht="14.25" customHeight="1" x14ac:dyDescent="0.3">
      <c r="B456" s="7" t="s">
        <v>1549</v>
      </c>
      <c r="C456" t="s">
        <v>3100</v>
      </c>
      <c r="D456" s="8" t="s">
        <v>1550</v>
      </c>
      <c r="E456" s="33" t="s">
        <v>1551</v>
      </c>
      <c r="M456" s="16">
        <v>0.2</v>
      </c>
      <c r="N456" t="s">
        <v>648</v>
      </c>
      <c r="O456" t="s">
        <v>649</v>
      </c>
      <c r="P456" s="17">
        <v>9635</v>
      </c>
      <c r="U456"/>
      <c r="Y456"/>
      <c r="Z456"/>
      <c r="AC456" t="s">
        <v>929</v>
      </c>
      <c r="AD456" t="s">
        <v>3376</v>
      </c>
      <c r="AF456" s="16">
        <v>0.35384134769230768</v>
      </c>
      <c r="AG456" s="43">
        <v>116</v>
      </c>
      <c r="AH456" t="s">
        <v>102</v>
      </c>
      <c r="AI456" s="8" t="s">
        <v>122</v>
      </c>
      <c r="AJ456" t="s">
        <v>1552</v>
      </c>
      <c r="AK456" s="17">
        <v>1684.8</v>
      </c>
      <c r="AL456" s="19">
        <v>43204</v>
      </c>
      <c r="AM456" s="19">
        <v>43204</v>
      </c>
      <c r="AN456" t="s">
        <v>1337</v>
      </c>
      <c r="AQ456" s="17">
        <f>SUMIF(B:B,B456,P:P)-SUMIF(B:B,B456,AK:AK)</f>
        <v>2643.2249999999995</v>
      </c>
      <c r="AR456" t="b">
        <f t="shared" si="14"/>
        <v>0</v>
      </c>
      <c r="AS456" t="b">
        <f t="shared" si="15"/>
        <v>0</v>
      </c>
    </row>
    <row r="457" spans="2:45" ht="14.25" customHeight="1" x14ac:dyDescent="0.3">
      <c r="B457" s="7" t="s">
        <v>1549</v>
      </c>
      <c r="C457" t="s">
        <v>3100</v>
      </c>
      <c r="D457" s="8" t="s">
        <v>1550</v>
      </c>
      <c r="E457" s="33" t="s">
        <v>936</v>
      </c>
      <c r="U457"/>
      <c r="Y457"/>
      <c r="Z457"/>
      <c r="AG457" s="43">
        <v>115</v>
      </c>
      <c r="AH457" t="s">
        <v>102</v>
      </c>
      <c r="AI457" s="8" t="s">
        <v>122</v>
      </c>
      <c r="AJ457" t="s">
        <v>1553</v>
      </c>
      <c r="AK457" s="17">
        <v>1738.8</v>
      </c>
      <c r="AL457" s="19">
        <v>43205</v>
      </c>
      <c r="AM457" s="19">
        <v>43205</v>
      </c>
      <c r="AN457" t="s">
        <v>1337</v>
      </c>
      <c r="AQ457"/>
      <c r="AR457" t="b">
        <f t="shared" si="14"/>
        <v>1</v>
      </c>
      <c r="AS457" t="b">
        <f t="shared" si="15"/>
        <v>1</v>
      </c>
    </row>
    <row r="458" spans="2:45" ht="14.25" customHeight="1" x14ac:dyDescent="0.3">
      <c r="B458" s="7" t="s">
        <v>1549</v>
      </c>
      <c r="C458" t="s">
        <v>3100</v>
      </c>
      <c r="D458" s="8" t="s">
        <v>1550</v>
      </c>
      <c r="E458" s="33" t="s">
        <v>936</v>
      </c>
      <c r="AG458" s="43">
        <v>126</v>
      </c>
      <c r="AH458" t="s">
        <v>102</v>
      </c>
      <c r="AI458" s="8" t="s">
        <v>135</v>
      </c>
      <c r="AJ458" t="s">
        <v>138</v>
      </c>
      <c r="AK458" s="17">
        <v>1872.5</v>
      </c>
      <c r="AL458" s="19">
        <v>43204</v>
      </c>
      <c r="AM458" s="19">
        <v>43204</v>
      </c>
      <c r="AN458" t="s">
        <v>949</v>
      </c>
      <c r="AQ458"/>
      <c r="AR458" t="b">
        <f t="shared" si="14"/>
        <v>1</v>
      </c>
      <c r="AS458" t="b">
        <f t="shared" si="15"/>
        <v>1</v>
      </c>
    </row>
    <row r="459" spans="2:45" ht="14.25" customHeight="1" x14ac:dyDescent="0.3">
      <c r="B459" s="7" t="s">
        <v>1549</v>
      </c>
      <c r="C459" t="s">
        <v>3100</v>
      </c>
      <c r="D459" s="8" t="s">
        <v>1550</v>
      </c>
      <c r="E459" s="33" t="s">
        <v>936</v>
      </c>
      <c r="U459"/>
      <c r="Y459"/>
      <c r="Z459"/>
      <c r="AG459" s="43">
        <v>121</v>
      </c>
      <c r="AH459" t="s">
        <v>102</v>
      </c>
      <c r="AI459" s="8" t="s">
        <v>130</v>
      </c>
      <c r="AJ459" t="s">
        <v>132</v>
      </c>
      <c r="AK459" s="17">
        <v>1695.675</v>
      </c>
      <c r="AL459" s="19">
        <v>43204</v>
      </c>
      <c r="AM459" s="19">
        <v>43204</v>
      </c>
      <c r="AN459" t="s">
        <v>931</v>
      </c>
      <c r="AQ459"/>
      <c r="AR459" t="b">
        <f t="shared" si="14"/>
        <v>1</v>
      </c>
      <c r="AS459" t="b">
        <f t="shared" si="15"/>
        <v>1</v>
      </c>
    </row>
    <row r="460" spans="2:45" ht="14.25" customHeight="1" x14ac:dyDescent="0.3">
      <c r="B460" s="7" t="s">
        <v>1554</v>
      </c>
      <c r="C460" t="s">
        <v>3100</v>
      </c>
      <c r="D460" s="8" t="s">
        <v>1555</v>
      </c>
      <c r="E460" s="33" t="s">
        <v>2326</v>
      </c>
      <c r="M460" s="16">
        <v>0.17</v>
      </c>
      <c r="N460" t="s">
        <v>648</v>
      </c>
      <c r="O460" t="s">
        <v>649</v>
      </c>
      <c r="P460" s="17">
        <v>17915</v>
      </c>
      <c r="U460"/>
      <c r="Y460"/>
      <c r="Z460"/>
      <c r="AC460" t="s">
        <v>929</v>
      </c>
      <c r="AD460" t="s">
        <v>3376</v>
      </c>
      <c r="AF460" s="16">
        <v>0.32486094747474747</v>
      </c>
      <c r="AG460" s="43">
        <v>121</v>
      </c>
      <c r="AH460" t="s">
        <v>102</v>
      </c>
      <c r="AI460" s="8" t="s">
        <v>130</v>
      </c>
      <c r="AJ460" t="s">
        <v>132</v>
      </c>
      <c r="AK460" s="17">
        <v>1483.4999999999998</v>
      </c>
      <c r="AL460" s="19">
        <v>43220</v>
      </c>
      <c r="AM460" s="19">
        <v>43220</v>
      </c>
      <c r="AN460" t="s">
        <v>931</v>
      </c>
      <c r="AQ460" s="17">
        <f>SUMIF(B:B,B460,P:P)-SUMIF(B:B,B460,AK:AK)</f>
        <v>9320.7000000000007</v>
      </c>
      <c r="AR460" t="b">
        <f t="shared" si="14"/>
        <v>0</v>
      </c>
      <c r="AS460" t="b">
        <f t="shared" si="15"/>
        <v>0</v>
      </c>
    </row>
    <row r="461" spans="2:45" ht="14.25" customHeight="1" x14ac:dyDescent="0.3">
      <c r="B461" s="7" t="s">
        <v>1554</v>
      </c>
      <c r="C461" t="s">
        <v>3100</v>
      </c>
      <c r="D461" s="8" t="s">
        <v>1555</v>
      </c>
      <c r="E461" s="33" t="s">
        <v>936</v>
      </c>
      <c r="U461"/>
      <c r="Y461"/>
      <c r="Z461"/>
      <c r="AG461" s="43">
        <v>120</v>
      </c>
      <c r="AH461" t="s">
        <v>102</v>
      </c>
      <c r="AI461" s="8" t="s">
        <v>130</v>
      </c>
      <c r="AJ461" t="s">
        <v>131</v>
      </c>
      <c r="AK461" s="17">
        <v>480</v>
      </c>
      <c r="AL461" s="19">
        <v>43220</v>
      </c>
      <c r="AM461" s="19">
        <v>43220</v>
      </c>
      <c r="AN461" t="s">
        <v>1036</v>
      </c>
      <c r="AQ461"/>
      <c r="AR461" t="b">
        <f t="shared" si="14"/>
        <v>1</v>
      </c>
      <c r="AS461" t="b">
        <f t="shared" si="15"/>
        <v>1</v>
      </c>
    </row>
    <row r="462" spans="2:45" ht="14.25" customHeight="1" x14ac:dyDescent="0.3">
      <c r="B462" s="7" t="s">
        <v>1554</v>
      </c>
      <c r="C462" t="s">
        <v>3100</v>
      </c>
      <c r="D462" s="8" t="s">
        <v>1555</v>
      </c>
      <c r="E462" s="33" t="s">
        <v>936</v>
      </c>
      <c r="U462"/>
      <c r="Y462"/>
      <c r="Z462"/>
      <c r="AG462" s="43">
        <v>10</v>
      </c>
      <c r="AH462" t="s">
        <v>16</v>
      </c>
      <c r="AI462" s="8" t="s">
        <v>17</v>
      </c>
      <c r="AK462" s="17">
        <v>5000</v>
      </c>
      <c r="AL462" s="19">
        <v>43201</v>
      </c>
      <c r="AM462" s="19">
        <v>43231</v>
      </c>
      <c r="AN462" t="s">
        <v>1360</v>
      </c>
      <c r="AQ462"/>
      <c r="AR462" t="b">
        <f t="shared" si="14"/>
        <v>1</v>
      </c>
      <c r="AS462" t="b">
        <f t="shared" si="15"/>
        <v>1</v>
      </c>
    </row>
    <row r="463" spans="2:45" ht="14.25" customHeight="1" x14ac:dyDescent="0.3">
      <c r="B463" s="7" t="s">
        <v>1554</v>
      </c>
      <c r="C463" t="s">
        <v>3100</v>
      </c>
      <c r="D463" s="8" t="s">
        <v>1555</v>
      </c>
      <c r="E463" s="33" t="s">
        <v>936</v>
      </c>
      <c r="U463"/>
      <c r="Y463"/>
      <c r="Z463"/>
      <c r="AG463" s="43">
        <v>116</v>
      </c>
      <c r="AH463" t="s">
        <v>102</v>
      </c>
      <c r="AI463" s="8" t="s">
        <v>122</v>
      </c>
      <c r="AJ463" t="s">
        <v>127</v>
      </c>
      <c r="AK463" s="17">
        <v>1630.8</v>
      </c>
      <c r="AL463" s="19">
        <v>43209</v>
      </c>
      <c r="AM463" s="19">
        <v>43209</v>
      </c>
      <c r="AN463" t="s">
        <v>1337</v>
      </c>
      <c r="AQ463"/>
      <c r="AR463" t="b">
        <f t="shared" si="14"/>
        <v>1</v>
      </c>
      <c r="AS463" t="b">
        <f t="shared" si="15"/>
        <v>1</v>
      </c>
    </row>
    <row r="464" spans="2:45" ht="14.25" customHeight="1" x14ac:dyDescent="0.3">
      <c r="B464" s="7" t="s">
        <v>1556</v>
      </c>
      <c r="C464" t="s">
        <v>3100</v>
      </c>
      <c r="D464" s="8" t="s">
        <v>1557</v>
      </c>
      <c r="E464" s="33" t="s">
        <v>1558</v>
      </c>
      <c r="M464" s="16">
        <v>0.2</v>
      </c>
      <c r="N464" t="s">
        <v>648</v>
      </c>
      <c r="O464" t="s">
        <v>649</v>
      </c>
      <c r="P464" s="17">
        <v>10175</v>
      </c>
      <c r="Y464"/>
      <c r="AC464" t="s">
        <v>929</v>
      </c>
      <c r="AD464" t="s">
        <v>3376</v>
      </c>
      <c r="AF464" s="16">
        <v>0.34715133645546381</v>
      </c>
      <c r="AG464" s="43">
        <v>121</v>
      </c>
      <c r="AH464" t="s">
        <v>102</v>
      </c>
      <c r="AI464" s="8" t="s">
        <v>130</v>
      </c>
      <c r="AJ464" t="s">
        <v>132</v>
      </c>
      <c r="AK464" s="17">
        <v>1658.3</v>
      </c>
      <c r="AL464" s="19">
        <v>43220</v>
      </c>
      <c r="AM464" s="19">
        <v>43220</v>
      </c>
      <c r="AN464" t="s">
        <v>931</v>
      </c>
      <c r="AQ464" s="17">
        <f>SUMIF(B:B,B464,P:P)-SUMIF(B:B,B464,AK:AK)</f>
        <v>2364.0999999999995</v>
      </c>
      <c r="AR464" t="b">
        <f t="shared" si="14"/>
        <v>0</v>
      </c>
      <c r="AS464" t="b">
        <f t="shared" si="15"/>
        <v>0</v>
      </c>
    </row>
    <row r="465" spans="2:45" ht="14.25" customHeight="1" x14ac:dyDescent="0.3">
      <c r="B465" s="7" t="s">
        <v>1556</v>
      </c>
      <c r="C465" t="s">
        <v>3100</v>
      </c>
      <c r="D465" s="8" t="s">
        <v>1557</v>
      </c>
      <c r="E465" s="33" t="s">
        <v>936</v>
      </c>
      <c r="U465"/>
      <c r="Y465"/>
      <c r="Z465"/>
      <c r="AG465" s="43">
        <v>126</v>
      </c>
      <c r="AH465" t="s">
        <v>102</v>
      </c>
      <c r="AI465" s="8" t="s">
        <v>135</v>
      </c>
      <c r="AJ465" t="s">
        <v>138</v>
      </c>
      <c r="AK465" s="17">
        <v>2675</v>
      </c>
      <c r="AL465" s="19">
        <v>43220</v>
      </c>
      <c r="AM465" s="19">
        <v>43220</v>
      </c>
      <c r="AN465" t="s">
        <v>949</v>
      </c>
      <c r="AQ465"/>
      <c r="AR465" t="b">
        <f t="shared" si="14"/>
        <v>1</v>
      </c>
      <c r="AS465" t="b">
        <f t="shared" si="15"/>
        <v>1</v>
      </c>
    </row>
    <row r="466" spans="2:45" ht="14.25" customHeight="1" x14ac:dyDescent="0.3">
      <c r="B466" s="7" t="s">
        <v>1556</v>
      </c>
      <c r="C466" t="s">
        <v>3100</v>
      </c>
      <c r="D466" s="8" t="s">
        <v>1557</v>
      </c>
      <c r="E466" s="33" t="s">
        <v>936</v>
      </c>
      <c r="U466"/>
      <c r="Y466"/>
      <c r="Z466"/>
      <c r="AG466" s="43">
        <v>115</v>
      </c>
      <c r="AH466" t="s">
        <v>102</v>
      </c>
      <c r="AI466" s="8" t="s">
        <v>122</v>
      </c>
      <c r="AJ466" t="s">
        <v>1559</v>
      </c>
      <c r="AK466" s="17">
        <v>1738.8</v>
      </c>
      <c r="AL466" s="19">
        <v>43209</v>
      </c>
      <c r="AM466" s="19">
        <v>43209</v>
      </c>
      <c r="AN466" t="s">
        <v>1337</v>
      </c>
      <c r="AQ466"/>
      <c r="AR466" t="b">
        <f t="shared" si="14"/>
        <v>1</v>
      </c>
      <c r="AS466" t="b">
        <f t="shared" si="15"/>
        <v>1</v>
      </c>
    </row>
    <row r="467" spans="2:45" ht="14.25" customHeight="1" x14ac:dyDescent="0.3">
      <c r="B467" s="7" t="s">
        <v>1556</v>
      </c>
      <c r="C467" t="s">
        <v>3100</v>
      </c>
      <c r="D467" s="8" t="s">
        <v>1557</v>
      </c>
      <c r="E467" s="33" t="s">
        <v>936</v>
      </c>
      <c r="U467"/>
      <c r="Y467"/>
      <c r="Z467"/>
      <c r="AG467" s="43">
        <v>115</v>
      </c>
      <c r="AH467" t="s">
        <v>102</v>
      </c>
      <c r="AI467" s="8" t="s">
        <v>122</v>
      </c>
      <c r="AJ467" t="s">
        <v>1560</v>
      </c>
      <c r="AK467" s="17">
        <v>1738.8</v>
      </c>
      <c r="AL467" s="19">
        <v>43210</v>
      </c>
      <c r="AM467" s="19">
        <v>43210</v>
      </c>
      <c r="AN467" t="s">
        <v>1337</v>
      </c>
      <c r="AQ467"/>
      <c r="AR467" t="b">
        <f t="shared" si="14"/>
        <v>1</v>
      </c>
      <c r="AS467" t="b">
        <f t="shared" si="15"/>
        <v>1</v>
      </c>
    </row>
    <row r="468" spans="2:45" ht="14.25" customHeight="1" x14ac:dyDescent="0.3">
      <c r="B468" s="7" t="s">
        <v>994</v>
      </c>
      <c r="C468" t="s">
        <v>3326</v>
      </c>
      <c r="D468" t="s">
        <v>995</v>
      </c>
      <c r="E468" s="33" t="s">
        <v>996</v>
      </c>
      <c r="M468" s="16">
        <v>0.19</v>
      </c>
      <c r="N468" t="s">
        <v>648</v>
      </c>
      <c r="O468" t="s">
        <v>649</v>
      </c>
      <c r="P468" s="17">
        <v>21386.2</v>
      </c>
      <c r="U468"/>
      <c r="Y468"/>
      <c r="Z468"/>
      <c r="AC468" t="s">
        <v>929</v>
      </c>
      <c r="AD468" t="s">
        <v>3378</v>
      </c>
      <c r="AF468" s="16">
        <v>0.34712262240000002</v>
      </c>
      <c r="AG468" s="43">
        <v>96</v>
      </c>
      <c r="AH468" t="s">
        <v>102</v>
      </c>
      <c r="AI468" s="8" t="s">
        <v>103</v>
      </c>
      <c r="AJ468" t="s">
        <v>106</v>
      </c>
      <c r="AK468" s="17">
        <v>14378.2</v>
      </c>
      <c r="AL468" s="19">
        <v>43204</v>
      </c>
      <c r="AM468" s="19">
        <v>43204</v>
      </c>
      <c r="AN468" t="s">
        <v>242</v>
      </c>
      <c r="AQ468" s="17">
        <f>SUMIF(B:B,B468,P:P)-SUMIF(B:B,B468,AK:AK)</f>
        <v>432</v>
      </c>
      <c r="AR468" t="b">
        <f t="shared" si="14"/>
        <v>0</v>
      </c>
      <c r="AS468" t="b">
        <f t="shared" si="15"/>
        <v>0</v>
      </c>
    </row>
    <row r="469" spans="2:45" ht="14.25" customHeight="1" x14ac:dyDescent="0.3">
      <c r="B469" s="7" t="s">
        <v>994</v>
      </c>
      <c r="C469" t="s">
        <v>3326</v>
      </c>
      <c r="D469" t="s">
        <v>995</v>
      </c>
      <c r="E469" s="33" t="s">
        <v>936</v>
      </c>
      <c r="U469"/>
      <c r="Y469"/>
      <c r="Z469"/>
      <c r="AG469" s="43">
        <v>96</v>
      </c>
      <c r="AH469" t="s">
        <v>102</v>
      </c>
      <c r="AI469" s="8" t="s">
        <v>103</v>
      </c>
      <c r="AJ469" t="s">
        <v>106</v>
      </c>
      <c r="AK469" s="17">
        <v>5916</v>
      </c>
      <c r="AL469" s="19">
        <v>43204</v>
      </c>
      <c r="AM469" s="19">
        <v>43204</v>
      </c>
      <c r="AN469" t="s">
        <v>997</v>
      </c>
      <c r="AQ469"/>
      <c r="AR469" t="b">
        <f t="shared" si="14"/>
        <v>1</v>
      </c>
      <c r="AS469" t="b">
        <f t="shared" si="15"/>
        <v>1</v>
      </c>
    </row>
    <row r="470" spans="2:45" ht="14.25" customHeight="1" x14ac:dyDescent="0.3">
      <c r="B470" s="7" t="s">
        <v>994</v>
      </c>
      <c r="C470" t="s">
        <v>3326</v>
      </c>
      <c r="D470" t="s">
        <v>995</v>
      </c>
      <c r="E470" s="33" t="s">
        <v>936</v>
      </c>
      <c r="U470"/>
      <c r="Y470"/>
      <c r="Z470"/>
      <c r="AG470" s="43">
        <v>73</v>
      </c>
      <c r="AH470" t="s">
        <v>83</v>
      </c>
      <c r="AI470" s="8" t="s">
        <v>84</v>
      </c>
      <c r="AJ470" t="s">
        <v>864</v>
      </c>
      <c r="AK470" s="17">
        <v>660</v>
      </c>
      <c r="AL470" s="19">
        <v>43191</v>
      </c>
      <c r="AM470" s="19">
        <v>43220</v>
      </c>
      <c r="AN470" t="s">
        <v>3360</v>
      </c>
      <c r="AQ470"/>
      <c r="AR470" t="b">
        <f t="shared" si="14"/>
        <v>1</v>
      </c>
      <c r="AS470" t="b">
        <f t="shared" si="15"/>
        <v>1</v>
      </c>
    </row>
    <row r="471" spans="2:45" ht="14.25" customHeight="1" x14ac:dyDescent="0.3">
      <c r="B471" s="7" t="s">
        <v>1561</v>
      </c>
      <c r="C471" t="s">
        <v>3100</v>
      </c>
      <c r="D471" s="8" t="s">
        <v>1562</v>
      </c>
      <c r="E471" s="33" t="s">
        <v>1563</v>
      </c>
      <c r="M471" s="16">
        <v>0.2</v>
      </c>
      <c r="N471" t="s">
        <v>648</v>
      </c>
      <c r="O471" t="s">
        <v>649</v>
      </c>
      <c r="P471" s="17">
        <v>4425</v>
      </c>
      <c r="Y471"/>
      <c r="AC471" t="s">
        <v>929</v>
      </c>
      <c r="AD471" t="s">
        <v>3376</v>
      </c>
      <c r="AF471" s="16">
        <v>0.34163589743589745</v>
      </c>
      <c r="AG471" s="43">
        <v>121</v>
      </c>
      <c r="AH471" t="s">
        <v>102</v>
      </c>
      <c r="AI471" s="8" t="s">
        <v>130</v>
      </c>
      <c r="AJ471" t="s">
        <v>132</v>
      </c>
      <c r="AK471" s="17">
        <v>1416.8</v>
      </c>
      <c r="AL471" s="19">
        <v>43211</v>
      </c>
      <c r="AM471" s="19">
        <v>43211</v>
      </c>
      <c r="AN471" t="s">
        <v>931</v>
      </c>
      <c r="AQ471" s="17">
        <f>SUMIF(B:B,B471,P:P)-SUMIF(B:B,B471,AK:AK)</f>
        <v>333.19999999999982</v>
      </c>
      <c r="AR471" t="b">
        <f t="shared" si="14"/>
        <v>0</v>
      </c>
      <c r="AS471" t="b">
        <f t="shared" si="15"/>
        <v>0</v>
      </c>
    </row>
    <row r="472" spans="2:45" ht="14.25" customHeight="1" x14ac:dyDescent="0.3">
      <c r="B472" s="7" t="s">
        <v>1561</v>
      </c>
      <c r="C472" t="s">
        <v>3100</v>
      </c>
      <c r="D472" s="8" t="s">
        <v>1562</v>
      </c>
      <c r="E472" s="33" t="s">
        <v>936</v>
      </c>
      <c r="U472"/>
      <c r="Y472"/>
      <c r="Z472"/>
      <c r="AG472" s="43">
        <v>126</v>
      </c>
      <c r="AH472" t="s">
        <v>102</v>
      </c>
      <c r="AI472" s="8" t="s">
        <v>135</v>
      </c>
      <c r="AJ472" t="s">
        <v>138</v>
      </c>
      <c r="AK472" s="17">
        <v>2675</v>
      </c>
      <c r="AL472" s="19">
        <v>43211</v>
      </c>
      <c r="AM472" s="19">
        <v>43211</v>
      </c>
      <c r="AN472" t="s">
        <v>949</v>
      </c>
      <c r="AQ472"/>
      <c r="AR472" t="b">
        <f t="shared" si="14"/>
        <v>1</v>
      </c>
      <c r="AS472" t="b">
        <f t="shared" si="15"/>
        <v>1</v>
      </c>
    </row>
    <row r="473" spans="2:45" ht="14.25" customHeight="1" x14ac:dyDescent="0.3">
      <c r="B473" s="7" t="s">
        <v>1564</v>
      </c>
      <c r="C473" t="s">
        <v>3100</v>
      </c>
      <c r="D473" s="8" t="s">
        <v>1565</v>
      </c>
      <c r="E473" s="33" t="s">
        <v>1566</v>
      </c>
      <c r="M473" s="16">
        <v>0.17</v>
      </c>
      <c r="N473" t="s">
        <v>648</v>
      </c>
      <c r="O473" t="s">
        <v>649</v>
      </c>
      <c r="P473" s="17">
        <v>47826.64</v>
      </c>
      <c r="U473"/>
      <c r="Y473"/>
      <c r="Z473"/>
      <c r="AC473" t="s">
        <v>929</v>
      </c>
      <c r="AD473" t="s">
        <v>3376</v>
      </c>
      <c r="AF473" s="16">
        <v>0.33239685280000003</v>
      </c>
      <c r="AG473" s="43">
        <v>101</v>
      </c>
      <c r="AH473" t="s">
        <v>102</v>
      </c>
      <c r="AI473" s="8" t="s">
        <v>103</v>
      </c>
      <c r="AJ473" t="s">
        <v>1567</v>
      </c>
      <c r="AK473" s="17">
        <v>869.5</v>
      </c>
      <c r="AL473" s="19">
        <v>43210</v>
      </c>
      <c r="AM473" s="19">
        <v>43210</v>
      </c>
      <c r="AN473" t="s">
        <v>931</v>
      </c>
      <c r="AQ473" s="17">
        <f>SUMIF(B:B,B473,P:P)-SUMIF(B:B,B473,AK:AK)</f>
        <v>11235.839999999997</v>
      </c>
      <c r="AR473" t="b">
        <f t="shared" si="14"/>
        <v>0</v>
      </c>
      <c r="AS473" t="b">
        <f t="shared" si="15"/>
        <v>0</v>
      </c>
    </row>
    <row r="474" spans="2:45" ht="14.25" customHeight="1" x14ac:dyDescent="0.3">
      <c r="B474" s="7" t="s">
        <v>1564</v>
      </c>
      <c r="C474" t="s">
        <v>3100</v>
      </c>
      <c r="D474" s="8" t="s">
        <v>1565</v>
      </c>
      <c r="E474" s="33" t="s">
        <v>936</v>
      </c>
      <c r="U474"/>
      <c r="Y474"/>
      <c r="Z474"/>
      <c r="AG474" s="43">
        <v>99</v>
      </c>
      <c r="AH474" t="s">
        <v>102</v>
      </c>
      <c r="AI474" s="8" t="s">
        <v>103</v>
      </c>
      <c r="AJ474" t="s">
        <v>109</v>
      </c>
      <c r="AK474" s="17">
        <v>6300</v>
      </c>
      <c r="AL474" s="19">
        <v>43211</v>
      </c>
      <c r="AM474" s="19">
        <v>43211</v>
      </c>
      <c r="AN474" t="s">
        <v>1472</v>
      </c>
      <c r="AQ474"/>
      <c r="AR474" t="b">
        <f t="shared" si="14"/>
        <v>1</v>
      </c>
      <c r="AS474" t="b">
        <f t="shared" si="15"/>
        <v>1</v>
      </c>
    </row>
    <row r="475" spans="2:45" ht="14.25" customHeight="1" x14ac:dyDescent="0.3">
      <c r="B475" s="7" t="s">
        <v>1564</v>
      </c>
      <c r="C475" t="s">
        <v>3100</v>
      </c>
      <c r="D475" s="8" t="s">
        <v>1565</v>
      </c>
      <c r="E475" s="33" t="s">
        <v>936</v>
      </c>
      <c r="U475"/>
      <c r="Y475"/>
      <c r="Z475"/>
      <c r="AG475" s="43">
        <v>98</v>
      </c>
      <c r="AH475" t="s">
        <v>102</v>
      </c>
      <c r="AI475" s="8" t="s">
        <v>103</v>
      </c>
      <c r="AJ475" t="s">
        <v>1535</v>
      </c>
      <c r="AK475" s="17">
        <v>8190</v>
      </c>
      <c r="AL475" s="19">
        <v>43253</v>
      </c>
      <c r="AM475" s="19">
        <v>43253</v>
      </c>
      <c r="AN475" t="s">
        <v>931</v>
      </c>
      <c r="AP475" t="s">
        <v>1568</v>
      </c>
      <c r="AQ475"/>
      <c r="AR475" t="b">
        <f t="shared" si="14"/>
        <v>1</v>
      </c>
      <c r="AS475" t="b">
        <f t="shared" si="15"/>
        <v>1</v>
      </c>
    </row>
    <row r="476" spans="2:45" ht="14.25" customHeight="1" x14ac:dyDescent="0.3">
      <c r="B476" s="7" t="s">
        <v>1564</v>
      </c>
      <c r="C476" t="s">
        <v>3100</v>
      </c>
      <c r="D476" s="8" t="s">
        <v>1565</v>
      </c>
      <c r="E476" s="33" t="s">
        <v>936</v>
      </c>
      <c r="U476"/>
      <c r="Y476"/>
      <c r="Z476"/>
      <c r="AG476" s="43">
        <v>98</v>
      </c>
      <c r="AH476" t="s">
        <v>102</v>
      </c>
      <c r="AI476" s="8" t="s">
        <v>103</v>
      </c>
      <c r="AJ476" t="s">
        <v>1535</v>
      </c>
      <c r="AK476" s="17">
        <v>7790</v>
      </c>
      <c r="AL476" s="19">
        <v>43247</v>
      </c>
      <c r="AM476" s="19">
        <v>43247</v>
      </c>
      <c r="AN476" t="s">
        <v>931</v>
      </c>
      <c r="AP476" t="s">
        <v>1569</v>
      </c>
      <c r="AQ476"/>
      <c r="AR476" t="b">
        <f t="shared" si="14"/>
        <v>1</v>
      </c>
      <c r="AS476" t="b">
        <f t="shared" si="15"/>
        <v>1</v>
      </c>
    </row>
    <row r="477" spans="2:45" ht="14.25" customHeight="1" x14ac:dyDescent="0.3">
      <c r="B477" s="7" t="s">
        <v>1564</v>
      </c>
      <c r="C477" t="s">
        <v>3100</v>
      </c>
      <c r="D477" s="8" t="s">
        <v>1565</v>
      </c>
      <c r="U477"/>
      <c r="Y477"/>
      <c r="Z477"/>
      <c r="AG477" s="43">
        <v>10</v>
      </c>
      <c r="AH477" t="s">
        <v>16</v>
      </c>
      <c r="AI477" s="8" t="s">
        <v>17</v>
      </c>
      <c r="AK477" s="17">
        <v>1036</v>
      </c>
      <c r="AL477" s="19">
        <v>43226</v>
      </c>
      <c r="AM477" s="19">
        <v>43252</v>
      </c>
      <c r="AN477" t="s">
        <v>1473</v>
      </c>
      <c r="AQ477"/>
      <c r="AR477" t="b">
        <f t="shared" si="14"/>
        <v>1</v>
      </c>
      <c r="AS477" t="b">
        <f t="shared" si="15"/>
        <v>1</v>
      </c>
    </row>
    <row r="478" spans="2:45" ht="14.25" customHeight="1" x14ac:dyDescent="0.3">
      <c r="B478" s="7" t="s">
        <v>1564</v>
      </c>
      <c r="C478" t="s">
        <v>3100</v>
      </c>
      <c r="D478" s="8" t="s">
        <v>1565</v>
      </c>
      <c r="E478" s="33" t="s">
        <v>936</v>
      </c>
      <c r="U478"/>
      <c r="Y478"/>
      <c r="Z478"/>
      <c r="AG478" s="43">
        <v>10</v>
      </c>
      <c r="AH478" t="s">
        <v>16</v>
      </c>
      <c r="AI478" s="8" t="s">
        <v>17</v>
      </c>
      <c r="AK478" s="17">
        <v>1036</v>
      </c>
      <c r="AL478" s="19">
        <v>43246</v>
      </c>
      <c r="AM478" s="19">
        <v>43273</v>
      </c>
      <c r="AN478" t="s">
        <v>1473</v>
      </c>
      <c r="AQ478"/>
      <c r="AR478" t="b">
        <f t="shared" si="14"/>
        <v>1</v>
      </c>
      <c r="AS478" t="b">
        <f t="shared" si="15"/>
        <v>1</v>
      </c>
    </row>
    <row r="479" spans="2:45" ht="14.25" customHeight="1" x14ac:dyDescent="0.3">
      <c r="B479" s="7" t="s">
        <v>1564</v>
      </c>
      <c r="C479" t="s">
        <v>3100</v>
      </c>
      <c r="D479" s="8" t="s">
        <v>1565</v>
      </c>
      <c r="E479" s="33" t="s">
        <v>936</v>
      </c>
      <c r="AG479" s="43">
        <v>122</v>
      </c>
      <c r="AH479" t="s">
        <v>102</v>
      </c>
      <c r="AI479" s="8" t="s">
        <v>130</v>
      </c>
      <c r="AJ479" t="s">
        <v>133</v>
      </c>
      <c r="AK479" s="17">
        <v>1329.4</v>
      </c>
      <c r="AL479" s="19">
        <v>43212</v>
      </c>
      <c r="AM479" s="19">
        <v>43212</v>
      </c>
      <c r="AN479" t="s">
        <v>931</v>
      </c>
      <c r="AQ479"/>
      <c r="AR479" t="b">
        <f t="shared" si="14"/>
        <v>1</v>
      </c>
      <c r="AS479" t="b">
        <f t="shared" si="15"/>
        <v>1</v>
      </c>
    </row>
    <row r="480" spans="2:45" ht="14.25" customHeight="1" x14ac:dyDescent="0.3">
      <c r="B480" s="7" t="s">
        <v>1564</v>
      </c>
      <c r="C480" t="s">
        <v>3100</v>
      </c>
      <c r="D480" s="8" t="s">
        <v>1565</v>
      </c>
      <c r="E480" s="33" t="s">
        <v>936</v>
      </c>
      <c r="U480"/>
      <c r="Y480"/>
      <c r="Z480"/>
      <c r="AG480" s="43">
        <v>126</v>
      </c>
      <c r="AH480" t="s">
        <v>102</v>
      </c>
      <c r="AI480" s="8" t="s">
        <v>135</v>
      </c>
      <c r="AJ480" t="s">
        <v>138</v>
      </c>
      <c r="AK480" s="17">
        <v>1498</v>
      </c>
      <c r="AL480" s="19">
        <v>43212</v>
      </c>
      <c r="AM480" s="19">
        <v>43212</v>
      </c>
      <c r="AN480" t="s">
        <v>949</v>
      </c>
      <c r="AQ480"/>
      <c r="AR480" t="b">
        <f t="shared" si="14"/>
        <v>1</v>
      </c>
      <c r="AS480" t="b">
        <f t="shared" si="15"/>
        <v>1</v>
      </c>
    </row>
    <row r="481" spans="2:45" ht="14.25" customHeight="1" x14ac:dyDescent="0.3">
      <c r="B481" s="7" t="s">
        <v>1564</v>
      </c>
      <c r="C481" t="s">
        <v>3100</v>
      </c>
      <c r="D481" s="8" t="s">
        <v>1565</v>
      </c>
      <c r="E481" s="33" t="s">
        <v>936</v>
      </c>
      <c r="AG481" s="43">
        <v>122</v>
      </c>
      <c r="AH481" t="s">
        <v>102</v>
      </c>
      <c r="AI481" s="8" t="s">
        <v>130</v>
      </c>
      <c r="AJ481" t="s">
        <v>133</v>
      </c>
      <c r="AK481" s="17">
        <v>1329.4</v>
      </c>
      <c r="AL481" s="19">
        <v>43219</v>
      </c>
      <c r="AM481" s="19">
        <v>43219</v>
      </c>
      <c r="AN481" t="s">
        <v>931</v>
      </c>
      <c r="AQ481"/>
      <c r="AR481" t="b">
        <f t="shared" si="14"/>
        <v>1</v>
      </c>
      <c r="AS481" t="b">
        <f t="shared" si="15"/>
        <v>1</v>
      </c>
    </row>
    <row r="482" spans="2:45" ht="14.25" customHeight="1" x14ac:dyDescent="0.3">
      <c r="B482" s="7" t="s">
        <v>1564</v>
      </c>
      <c r="C482" t="s">
        <v>3100</v>
      </c>
      <c r="D482" s="8" t="s">
        <v>1565</v>
      </c>
      <c r="E482" s="33" t="s">
        <v>936</v>
      </c>
      <c r="U482"/>
      <c r="Y482"/>
      <c r="Z482"/>
      <c r="AG482" s="43">
        <v>126</v>
      </c>
      <c r="AH482" t="s">
        <v>102</v>
      </c>
      <c r="AI482" s="8" t="s">
        <v>135</v>
      </c>
      <c r="AJ482" t="s">
        <v>138</v>
      </c>
      <c r="AK482" s="17">
        <v>749</v>
      </c>
      <c r="AL482" s="19">
        <v>43219</v>
      </c>
      <c r="AM482" s="19">
        <v>43219</v>
      </c>
      <c r="AN482" t="s">
        <v>949</v>
      </c>
      <c r="AQ482"/>
      <c r="AR482" t="b">
        <f t="shared" si="14"/>
        <v>1</v>
      </c>
      <c r="AS482" t="b">
        <f t="shared" si="15"/>
        <v>1</v>
      </c>
    </row>
    <row r="483" spans="2:45" ht="14.25" customHeight="1" x14ac:dyDescent="0.3">
      <c r="B483" s="7" t="s">
        <v>1564</v>
      </c>
      <c r="C483" t="s">
        <v>3100</v>
      </c>
      <c r="D483" s="8" t="s">
        <v>1565</v>
      </c>
      <c r="E483" s="33" t="s">
        <v>936</v>
      </c>
      <c r="U483"/>
      <c r="Y483"/>
      <c r="Z483"/>
      <c r="AG483" s="43">
        <v>122</v>
      </c>
      <c r="AH483" t="s">
        <v>102</v>
      </c>
      <c r="AI483" s="8" t="s">
        <v>130</v>
      </c>
      <c r="AJ483" t="s">
        <v>133</v>
      </c>
      <c r="AK483" s="17">
        <v>1291.4499999999998</v>
      </c>
      <c r="AL483" s="19">
        <v>43253</v>
      </c>
      <c r="AM483" s="19">
        <v>43253</v>
      </c>
      <c r="AN483" t="s">
        <v>931</v>
      </c>
      <c r="AQ483"/>
      <c r="AR483" t="b">
        <f t="shared" si="14"/>
        <v>1</v>
      </c>
      <c r="AS483" t="b">
        <f t="shared" si="15"/>
        <v>1</v>
      </c>
    </row>
    <row r="484" spans="2:45" ht="14.25" customHeight="1" x14ac:dyDescent="0.3">
      <c r="B484" s="7" t="s">
        <v>1564</v>
      </c>
      <c r="C484" t="s">
        <v>3100</v>
      </c>
      <c r="D484" s="8" t="s">
        <v>1565</v>
      </c>
      <c r="E484" s="33" t="s">
        <v>936</v>
      </c>
      <c r="U484"/>
      <c r="Y484"/>
      <c r="Z484"/>
      <c r="AG484" s="43">
        <v>125</v>
      </c>
      <c r="AH484" t="s">
        <v>102</v>
      </c>
      <c r="AI484" s="8" t="s">
        <v>135</v>
      </c>
      <c r="AJ484" t="s">
        <v>1570</v>
      </c>
      <c r="AK484" s="17">
        <v>1070</v>
      </c>
      <c r="AL484" s="19">
        <v>43253</v>
      </c>
      <c r="AM484" s="19">
        <v>43253</v>
      </c>
      <c r="AN484" t="s">
        <v>949</v>
      </c>
      <c r="AQ484"/>
      <c r="AR484" t="b">
        <f t="shared" si="14"/>
        <v>1</v>
      </c>
      <c r="AS484" t="b">
        <f t="shared" si="15"/>
        <v>1</v>
      </c>
    </row>
    <row r="485" spans="2:45" ht="14.25" customHeight="1" x14ac:dyDescent="0.3">
      <c r="B485" s="7" t="s">
        <v>1564</v>
      </c>
      <c r="C485" t="s">
        <v>3100</v>
      </c>
      <c r="D485" s="8" t="s">
        <v>1565</v>
      </c>
      <c r="E485" s="33" t="s">
        <v>936</v>
      </c>
      <c r="U485"/>
      <c r="Y485"/>
      <c r="Z485"/>
      <c r="AG485" s="43">
        <v>121</v>
      </c>
      <c r="AH485" t="s">
        <v>102</v>
      </c>
      <c r="AI485" s="8" t="s">
        <v>130</v>
      </c>
      <c r="AJ485" t="s">
        <v>132</v>
      </c>
      <c r="AK485" s="17">
        <v>1710.05</v>
      </c>
      <c r="AL485" s="19">
        <v>43281</v>
      </c>
      <c r="AM485" s="19">
        <v>43281</v>
      </c>
      <c r="AN485" t="s">
        <v>931</v>
      </c>
      <c r="AQ485"/>
      <c r="AR485" t="b">
        <f t="shared" si="14"/>
        <v>1</v>
      </c>
      <c r="AS485" t="b">
        <f t="shared" si="15"/>
        <v>1</v>
      </c>
    </row>
    <row r="486" spans="2:45" ht="14.25" customHeight="1" x14ac:dyDescent="0.3">
      <c r="B486" s="7" t="s">
        <v>1564</v>
      </c>
      <c r="C486" t="s">
        <v>3100</v>
      </c>
      <c r="D486" s="8" t="s">
        <v>1565</v>
      </c>
      <c r="E486" s="33" t="s">
        <v>936</v>
      </c>
      <c r="U486"/>
      <c r="Y486"/>
      <c r="Z486"/>
      <c r="AG486" s="43">
        <v>125</v>
      </c>
      <c r="AH486" t="s">
        <v>102</v>
      </c>
      <c r="AI486" s="8" t="s">
        <v>135</v>
      </c>
      <c r="AJ486" t="s">
        <v>1570</v>
      </c>
      <c r="AK486" s="17">
        <v>642</v>
      </c>
      <c r="AL486" s="19">
        <v>43281</v>
      </c>
      <c r="AM486" s="19">
        <v>43281</v>
      </c>
      <c r="AN486" t="s">
        <v>949</v>
      </c>
      <c r="AQ486"/>
      <c r="AR486" t="b">
        <f t="shared" si="14"/>
        <v>1</v>
      </c>
      <c r="AS486" t="b">
        <f t="shared" si="15"/>
        <v>1</v>
      </c>
    </row>
    <row r="487" spans="2:45" ht="14.25" customHeight="1" x14ac:dyDescent="0.3">
      <c r="B487" s="7" t="s">
        <v>1564</v>
      </c>
      <c r="C487" t="s">
        <v>3100</v>
      </c>
      <c r="D487" s="8" t="s">
        <v>1565</v>
      </c>
      <c r="E487" s="33" t="s">
        <v>936</v>
      </c>
      <c r="U487"/>
      <c r="Y487"/>
      <c r="Z487"/>
      <c r="AG487" s="43">
        <v>120</v>
      </c>
      <c r="AH487" t="s">
        <v>102</v>
      </c>
      <c r="AI487" s="8" t="s">
        <v>130</v>
      </c>
      <c r="AJ487" t="s">
        <v>131</v>
      </c>
      <c r="AK487" s="17">
        <v>1750</v>
      </c>
      <c r="AL487" s="19">
        <v>43281</v>
      </c>
      <c r="AM487" s="19">
        <v>43281</v>
      </c>
      <c r="AN487" t="s">
        <v>1036</v>
      </c>
      <c r="AQ487"/>
      <c r="AR487" t="b">
        <f t="shared" si="14"/>
        <v>1</v>
      </c>
      <c r="AS487" t="b">
        <f t="shared" si="15"/>
        <v>1</v>
      </c>
    </row>
    <row r="488" spans="2:45" ht="14.25" customHeight="1" x14ac:dyDescent="0.3">
      <c r="B488" s="7" t="s">
        <v>1571</v>
      </c>
      <c r="C488" t="s">
        <v>3100</v>
      </c>
      <c r="D488" s="8" t="s">
        <v>1572</v>
      </c>
      <c r="E488" s="33" t="s">
        <v>1573</v>
      </c>
      <c r="M488" s="16">
        <v>0.17</v>
      </c>
      <c r="N488" t="s">
        <v>648</v>
      </c>
      <c r="O488" t="s">
        <v>649</v>
      </c>
      <c r="P488" s="17">
        <v>18012.5</v>
      </c>
      <c r="U488"/>
      <c r="Y488"/>
      <c r="Z488"/>
      <c r="AC488" t="s">
        <v>929</v>
      </c>
      <c r="AD488" t="s">
        <v>3376</v>
      </c>
      <c r="AF488" s="16">
        <v>0.32049492445714284</v>
      </c>
      <c r="AG488" s="43">
        <v>98</v>
      </c>
      <c r="AH488" t="s">
        <v>102</v>
      </c>
      <c r="AI488" s="8" t="s">
        <v>103</v>
      </c>
      <c r="AJ488" t="s">
        <v>1574</v>
      </c>
      <c r="AK488" s="17">
        <v>12500</v>
      </c>
      <c r="AL488" s="19">
        <v>43219</v>
      </c>
      <c r="AM488" s="19">
        <v>43221</v>
      </c>
      <c r="AN488" t="s">
        <v>1575</v>
      </c>
      <c r="AQ488" s="17">
        <f>SUMIF(B:B,B488,P:P)-SUMIF(B:B,B488,AK:AK)</f>
        <v>2890.4500000000007</v>
      </c>
      <c r="AR488" t="b">
        <f t="shared" si="14"/>
        <v>0</v>
      </c>
      <c r="AS488" t="b">
        <f t="shared" si="15"/>
        <v>0</v>
      </c>
    </row>
    <row r="489" spans="2:45" ht="14.25" customHeight="1" x14ac:dyDescent="0.3">
      <c r="B489" s="7" t="s">
        <v>1571</v>
      </c>
      <c r="C489" t="s">
        <v>3100</v>
      </c>
      <c r="D489" s="8" t="s">
        <v>1572</v>
      </c>
      <c r="E489" s="33" t="s">
        <v>936</v>
      </c>
      <c r="AG489" s="43">
        <v>122</v>
      </c>
      <c r="AH489" t="s">
        <v>102</v>
      </c>
      <c r="AI489" s="8" t="s">
        <v>130</v>
      </c>
      <c r="AJ489" t="s">
        <v>133</v>
      </c>
      <c r="AK489" s="17">
        <v>1284.55</v>
      </c>
      <c r="AL489" s="19">
        <v>43220</v>
      </c>
      <c r="AM489" s="19">
        <v>43220</v>
      </c>
      <c r="AN489" t="s">
        <v>931</v>
      </c>
      <c r="AQ489"/>
      <c r="AR489" t="b">
        <f t="shared" si="14"/>
        <v>1</v>
      </c>
      <c r="AS489" t="b">
        <f t="shared" si="15"/>
        <v>1</v>
      </c>
    </row>
    <row r="490" spans="2:45" ht="14.25" customHeight="1" x14ac:dyDescent="0.3">
      <c r="B490" s="7" t="s">
        <v>1571</v>
      </c>
      <c r="C490" t="s">
        <v>3100</v>
      </c>
      <c r="D490" s="8" t="s">
        <v>1572</v>
      </c>
      <c r="E490" s="33" t="s">
        <v>936</v>
      </c>
      <c r="U490"/>
      <c r="Y490"/>
      <c r="Z490"/>
      <c r="AG490" s="43">
        <v>126</v>
      </c>
      <c r="AH490" t="s">
        <v>102</v>
      </c>
      <c r="AI490" s="8" t="s">
        <v>135</v>
      </c>
      <c r="AJ490" t="s">
        <v>138</v>
      </c>
      <c r="AK490" s="17">
        <v>1337.5</v>
      </c>
      <c r="AL490" s="19">
        <v>43220</v>
      </c>
      <c r="AM490" s="19">
        <v>43220</v>
      </c>
      <c r="AN490" t="s">
        <v>949</v>
      </c>
      <c r="AQ490"/>
      <c r="AR490" t="b">
        <f t="shared" si="14"/>
        <v>1</v>
      </c>
      <c r="AS490" t="b">
        <f t="shared" si="15"/>
        <v>1</v>
      </c>
    </row>
    <row r="491" spans="2:45" ht="14.25" customHeight="1" x14ac:dyDescent="0.3">
      <c r="B491" s="7" t="s">
        <v>1576</v>
      </c>
      <c r="C491" t="s">
        <v>3100</v>
      </c>
      <c r="D491" s="8" t="s">
        <v>1577</v>
      </c>
      <c r="E491" s="33" t="s">
        <v>1578</v>
      </c>
      <c r="M491" s="16">
        <v>0.2</v>
      </c>
      <c r="N491" t="s">
        <v>648</v>
      </c>
      <c r="O491" t="s">
        <v>649</v>
      </c>
      <c r="P491" s="17">
        <v>4475</v>
      </c>
      <c r="U491"/>
      <c r="Y491"/>
      <c r="Z491"/>
      <c r="AC491" t="s">
        <v>929</v>
      </c>
      <c r="AD491" t="s">
        <v>3376</v>
      </c>
      <c r="AF491" s="16">
        <v>0.30422399737015116</v>
      </c>
      <c r="AG491" s="43">
        <v>121</v>
      </c>
      <c r="AH491" t="s">
        <v>102</v>
      </c>
      <c r="AI491" s="8" t="s">
        <v>130</v>
      </c>
      <c r="AJ491" t="s">
        <v>132</v>
      </c>
      <c r="AK491" s="17">
        <v>1532.9499999999998</v>
      </c>
      <c r="AL491" s="19">
        <v>43220</v>
      </c>
      <c r="AM491" s="19">
        <v>43220</v>
      </c>
      <c r="AN491" t="s">
        <v>931</v>
      </c>
      <c r="AQ491" s="17">
        <f>SUMIF(B:B,B491,P:P)-SUMIF(B:B,B491,AK:AK)</f>
        <v>267.05000000000018</v>
      </c>
      <c r="AR491" t="b">
        <f t="shared" si="14"/>
        <v>0</v>
      </c>
      <c r="AS491" t="b">
        <f t="shared" si="15"/>
        <v>0</v>
      </c>
    </row>
    <row r="492" spans="2:45" ht="14.25" customHeight="1" x14ac:dyDescent="0.3">
      <c r="B492" s="7" t="s">
        <v>1576</v>
      </c>
      <c r="C492" t="s">
        <v>3100</v>
      </c>
      <c r="D492" s="8" t="s">
        <v>1577</v>
      </c>
      <c r="E492" s="33" t="s">
        <v>936</v>
      </c>
      <c r="AG492" s="43">
        <v>126</v>
      </c>
      <c r="AH492" t="s">
        <v>102</v>
      </c>
      <c r="AI492" s="8" t="s">
        <v>135</v>
      </c>
      <c r="AJ492" t="s">
        <v>138</v>
      </c>
      <c r="AK492" s="17">
        <v>2675</v>
      </c>
      <c r="AL492" s="19">
        <v>43220</v>
      </c>
      <c r="AM492" s="19">
        <v>43220</v>
      </c>
      <c r="AN492" t="s">
        <v>949</v>
      </c>
      <c r="AQ492"/>
      <c r="AR492" t="b">
        <f t="shared" si="14"/>
        <v>1</v>
      </c>
      <c r="AS492" t="b">
        <f t="shared" si="15"/>
        <v>1</v>
      </c>
    </row>
    <row r="493" spans="2:45" ht="14.25" customHeight="1" x14ac:dyDescent="0.3">
      <c r="B493" s="7" t="s">
        <v>1579</v>
      </c>
      <c r="C493" t="s">
        <v>3100</v>
      </c>
      <c r="D493" s="8" t="s">
        <v>1580</v>
      </c>
      <c r="E493" s="33" t="s">
        <v>1581</v>
      </c>
      <c r="M493" s="16">
        <v>0.2</v>
      </c>
      <c r="N493" t="s">
        <v>648</v>
      </c>
      <c r="O493" t="s">
        <v>649</v>
      </c>
      <c r="P493" s="17">
        <v>5337.5</v>
      </c>
      <c r="Y493"/>
      <c r="AC493" t="s">
        <v>929</v>
      </c>
      <c r="AD493" t="s">
        <v>3376</v>
      </c>
      <c r="AF493" s="16">
        <v>0.31112564102564105</v>
      </c>
      <c r="AG493" s="43">
        <v>121</v>
      </c>
      <c r="AH493" t="s">
        <v>102</v>
      </c>
      <c r="AI493" s="8" t="s">
        <v>130</v>
      </c>
      <c r="AJ493" t="s">
        <v>132</v>
      </c>
      <c r="AK493" s="17">
        <v>1414.5</v>
      </c>
      <c r="AL493" s="19">
        <v>43219</v>
      </c>
      <c r="AM493" s="19">
        <v>43219</v>
      </c>
      <c r="AN493" t="s">
        <v>931</v>
      </c>
      <c r="AQ493" s="17">
        <f>SUMIF(B:B,B493,P:P)-SUMIF(B:B,B493,AK:AK)</f>
        <v>2104</v>
      </c>
      <c r="AR493" t="b">
        <f t="shared" si="14"/>
        <v>0</v>
      </c>
      <c r="AS493" t="b">
        <f t="shared" si="15"/>
        <v>0</v>
      </c>
    </row>
    <row r="494" spans="2:45" ht="14.25" customHeight="1" x14ac:dyDescent="0.3">
      <c r="B494" s="7" t="s">
        <v>1579</v>
      </c>
      <c r="C494" t="s">
        <v>3100</v>
      </c>
      <c r="D494" s="8" t="s">
        <v>1580</v>
      </c>
      <c r="E494" s="33" t="s">
        <v>936</v>
      </c>
      <c r="U494"/>
      <c r="Y494"/>
      <c r="Z494"/>
      <c r="AG494" s="43">
        <v>126</v>
      </c>
      <c r="AH494" t="s">
        <v>102</v>
      </c>
      <c r="AI494" s="8" t="s">
        <v>135</v>
      </c>
      <c r="AJ494" t="s">
        <v>138</v>
      </c>
      <c r="AK494" s="17">
        <v>1819</v>
      </c>
      <c r="AL494" s="19">
        <v>43219</v>
      </c>
      <c r="AM494" s="19">
        <v>43219</v>
      </c>
      <c r="AN494" t="s">
        <v>949</v>
      </c>
      <c r="AQ494"/>
      <c r="AR494" t="b">
        <f t="shared" si="14"/>
        <v>1</v>
      </c>
      <c r="AS494" t="b">
        <f t="shared" si="15"/>
        <v>1</v>
      </c>
    </row>
    <row r="495" spans="2:45" ht="14.25" customHeight="1" x14ac:dyDescent="0.3">
      <c r="B495" s="7" t="s">
        <v>1582</v>
      </c>
      <c r="C495" t="s">
        <v>3100</v>
      </c>
      <c r="D495" s="8" t="s">
        <v>1583</v>
      </c>
      <c r="E495" s="33" t="s">
        <v>1584</v>
      </c>
      <c r="M495" s="16">
        <v>0.17</v>
      </c>
      <c r="N495" t="s">
        <v>648</v>
      </c>
      <c r="O495" t="s">
        <v>649</v>
      </c>
      <c r="P495" s="17">
        <v>32290</v>
      </c>
      <c r="U495"/>
      <c r="Y495"/>
      <c r="Z495"/>
      <c r="AC495" t="s">
        <v>929</v>
      </c>
      <c r="AD495" t="s">
        <v>3376</v>
      </c>
      <c r="AF495" s="16">
        <v>0.34990330400000003</v>
      </c>
      <c r="AG495" s="43">
        <v>101</v>
      </c>
      <c r="AH495" t="s">
        <v>102</v>
      </c>
      <c r="AI495" s="8" t="s">
        <v>103</v>
      </c>
      <c r="AJ495" t="s">
        <v>1567</v>
      </c>
      <c r="AK495" s="17">
        <v>8560</v>
      </c>
      <c r="AL495" s="19">
        <v>43233</v>
      </c>
      <c r="AM495" s="19">
        <v>43233</v>
      </c>
      <c r="AN495" t="s">
        <v>949</v>
      </c>
      <c r="AQ495" s="17">
        <f>SUMIF(B:B,B495,P:P)-SUMIF(B:B,B495,AK:AK)</f>
        <v>4683.1500000000015</v>
      </c>
      <c r="AR495" t="b">
        <f t="shared" si="14"/>
        <v>0</v>
      </c>
      <c r="AS495" t="b">
        <f t="shared" si="15"/>
        <v>0</v>
      </c>
    </row>
    <row r="496" spans="2:45" ht="14.25" customHeight="1" x14ac:dyDescent="0.3">
      <c r="B496" s="7" t="s">
        <v>1582</v>
      </c>
      <c r="C496" t="s">
        <v>3100</v>
      </c>
      <c r="D496" s="8" t="s">
        <v>1583</v>
      </c>
      <c r="E496" s="33" t="s">
        <v>936</v>
      </c>
      <c r="U496"/>
      <c r="Y496"/>
      <c r="Z496"/>
      <c r="AG496" s="43">
        <v>101</v>
      </c>
      <c r="AH496" t="s">
        <v>102</v>
      </c>
      <c r="AI496" s="8" t="s">
        <v>103</v>
      </c>
      <c r="AJ496" t="s">
        <v>1567</v>
      </c>
      <c r="AK496" s="17">
        <v>8560</v>
      </c>
      <c r="AL496" s="19">
        <v>43233</v>
      </c>
      <c r="AM496" s="19">
        <v>43233</v>
      </c>
      <c r="AN496" t="s">
        <v>949</v>
      </c>
      <c r="AQ496"/>
      <c r="AR496" t="b">
        <f t="shared" si="14"/>
        <v>1</v>
      </c>
      <c r="AS496" t="b">
        <f t="shared" si="15"/>
        <v>1</v>
      </c>
    </row>
    <row r="497" spans="2:45" ht="14.25" customHeight="1" x14ac:dyDescent="0.3">
      <c r="B497" s="7" t="s">
        <v>1582</v>
      </c>
      <c r="C497" t="s">
        <v>3100</v>
      </c>
      <c r="D497" s="8" t="s">
        <v>1583</v>
      </c>
      <c r="E497" s="33" t="s">
        <v>936</v>
      </c>
      <c r="U497"/>
      <c r="Y497"/>
      <c r="Z497"/>
      <c r="AG497" s="43">
        <v>101</v>
      </c>
      <c r="AH497" t="s">
        <v>102</v>
      </c>
      <c r="AI497" s="8" t="s">
        <v>103</v>
      </c>
      <c r="AJ497" t="s">
        <v>1567</v>
      </c>
      <c r="AK497" s="17">
        <v>10000</v>
      </c>
      <c r="AL497" s="19">
        <v>43240</v>
      </c>
      <c r="AM497" s="19">
        <v>43240</v>
      </c>
      <c r="AN497" t="s">
        <v>1585</v>
      </c>
      <c r="AQ497"/>
      <c r="AR497" t="b">
        <f t="shared" si="14"/>
        <v>1</v>
      </c>
      <c r="AS497" t="b">
        <f t="shared" si="15"/>
        <v>1</v>
      </c>
    </row>
    <row r="498" spans="2:45" ht="14.25" customHeight="1" x14ac:dyDescent="0.3">
      <c r="B498" s="7" t="s">
        <v>1582</v>
      </c>
      <c r="C498" t="s">
        <v>3100</v>
      </c>
      <c r="D498" s="8" t="s">
        <v>1583</v>
      </c>
      <c r="E498" s="33" t="s">
        <v>936</v>
      </c>
      <c r="U498"/>
      <c r="Y498"/>
      <c r="Z498"/>
      <c r="AG498" s="43">
        <v>126</v>
      </c>
      <c r="AH498" t="s">
        <v>102</v>
      </c>
      <c r="AI498" s="8" t="s">
        <v>135</v>
      </c>
      <c r="AJ498" t="s">
        <v>138</v>
      </c>
      <c r="AK498" s="17">
        <v>486.85</v>
      </c>
      <c r="AL498" s="19">
        <v>43240</v>
      </c>
      <c r="AM498" s="19">
        <v>43240</v>
      </c>
      <c r="AN498" t="s">
        <v>949</v>
      </c>
      <c r="AQ498"/>
      <c r="AR498" t="b">
        <f t="shared" si="14"/>
        <v>1</v>
      </c>
      <c r="AS498" t="b">
        <f t="shared" si="15"/>
        <v>1</v>
      </c>
    </row>
    <row r="499" spans="2:45" ht="14.25" customHeight="1" x14ac:dyDescent="0.3">
      <c r="B499" s="7" t="s">
        <v>1586</v>
      </c>
      <c r="C499" t="s">
        <v>3100</v>
      </c>
      <c r="D499" s="8" t="s">
        <v>1587</v>
      </c>
      <c r="E499" s="33" t="s">
        <v>1588</v>
      </c>
      <c r="M499" s="16">
        <v>0.2</v>
      </c>
      <c r="N499" t="s">
        <v>648</v>
      </c>
      <c r="O499" t="s">
        <v>649</v>
      </c>
      <c r="P499" s="17">
        <v>26845.7</v>
      </c>
      <c r="U499"/>
      <c r="Y499"/>
      <c r="Z499"/>
      <c r="AC499" t="s">
        <v>929</v>
      </c>
      <c r="AD499" t="s">
        <v>3376</v>
      </c>
      <c r="AF499" s="16">
        <v>0.37723984640000002</v>
      </c>
      <c r="AG499" s="43">
        <v>116</v>
      </c>
      <c r="AH499" t="s">
        <v>102</v>
      </c>
      <c r="AI499" s="8" t="s">
        <v>122</v>
      </c>
      <c r="AJ499" t="s">
        <v>127</v>
      </c>
      <c r="AK499" s="17">
        <v>1414.8</v>
      </c>
      <c r="AL499" s="19">
        <v>43227</v>
      </c>
      <c r="AM499" s="19">
        <v>43227</v>
      </c>
      <c r="AN499" t="s">
        <v>1337</v>
      </c>
      <c r="AQ499" s="17">
        <f>SUMIF(B:B,B499,P:P)-SUMIF(B:B,B499,AK:AK)</f>
        <v>16037.225</v>
      </c>
      <c r="AR499" t="b">
        <f t="shared" si="14"/>
        <v>0</v>
      </c>
      <c r="AS499" t="b">
        <f t="shared" si="15"/>
        <v>0</v>
      </c>
    </row>
    <row r="500" spans="2:45" ht="14.25" customHeight="1" x14ac:dyDescent="0.3">
      <c r="B500" s="7" t="s">
        <v>1586</v>
      </c>
      <c r="C500" t="s">
        <v>3100</v>
      </c>
      <c r="D500" s="8" t="s">
        <v>1587</v>
      </c>
      <c r="E500" s="33" t="s">
        <v>936</v>
      </c>
      <c r="U500"/>
      <c r="Y500"/>
      <c r="Z500"/>
      <c r="AG500" s="43">
        <v>116</v>
      </c>
      <c r="AH500" t="s">
        <v>102</v>
      </c>
      <c r="AI500" s="8" t="s">
        <v>122</v>
      </c>
      <c r="AJ500" t="s">
        <v>127</v>
      </c>
      <c r="AK500" s="17">
        <v>1630.8</v>
      </c>
      <c r="AL500" s="19">
        <v>43228</v>
      </c>
      <c r="AM500" s="19">
        <v>43228</v>
      </c>
      <c r="AN500" t="s">
        <v>1337</v>
      </c>
      <c r="AQ500"/>
      <c r="AR500" t="b">
        <f t="shared" si="14"/>
        <v>1</v>
      </c>
      <c r="AS500" t="b">
        <f t="shared" si="15"/>
        <v>1</v>
      </c>
    </row>
    <row r="501" spans="2:45" ht="14.25" customHeight="1" x14ac:dyDescent="0.3">
      <c r="B501" s="7" t="s">
        <v>1586</v>
      </c>
      <c r="C501" t="s">
        <v>3100</v>
      </c>
      <c r="D501" s="8" t="s">
        <v>1587</v>
      </c>
      <c r="E501" s="33" t="s">
        <v>936</v>
      </c>
      <c r="U501"/>
      <c r="Y501"/>
      <c r="Z501"/>
      <c r="AG501" s="43">
        <v>116</v>
      </c>
      <c r="AH501" t="s">
        <v>102</v>
      </c>
      <c r="AI501" s="8" t="s">
        <v>122</v>
      </c>
      <c r="AJ501" t="s">
        <v>127</v>
      </c>
      <c r="AK501" s="17">
        <v>1468.8</v>
      </c>
      <c r="AL501" s="19">
        <v>43229</v>
      </c>
      <c r="AM501" s="19">
        <v>43229</v>
      </c>
      <c r="AN501" t="s">
        <v>1337</v>
      </c>
      <c r="AQ501"/>
      <c r="AR501" t="b">
        <f t="shared" si="14"/>
        <v>1</v>
      </c>
      <c r="AS501" t="b">
        <f t="shared" si="15"/>
        <v>1</v>
      </c>
    </row>
    <row r="502" spans="2:45" ht="14.25" customHeight="1" x14ac:dyDescent="0.3">
      <c r="B502" s="7" t="s">
        <v>1586</v>
      </c>
      <c r="C502" t="s">
        <v>3100</v>
      </c>
      <c r="D502" s="8" t="s">
        <v>1587</v>
      </c>
      <c r="E502" s="33" t="s">
        <v>936</v>
      </c>
      <c r="U502"/>
      <c r="Y502"/>
      <c r="Z502"/>
      <c r="AG502" s="43">
        <v>116</v>
      </c>
      <c r="AH502" t="s">
        <v>102</v>
      </c>
      <c r="AI502" s="8" t="s">
        <v>122</v>
      </c>
      <c r="AJ502" t="s">
        <v>127</v>
      </c>
      <c r="AK502" s="17">
        <v>1684.8</v>
      </c>
      <c r="AL502" s="19">
        <v>43230</v>
      </c>
      <c r="AM502" s="19">
        <v>43230</v>
      </c>
      <c r="AN502" t="s">
        <v>1337</v>
      </c>
      <c r="AQ502"/>
      <c r="AR502" t="b">
        <f t="shared" si="14"/>
        <v>1</v>
      </c>
      <c r="AS502" t="b">
        <f t="shared" si="15"/>
        <v>1</v>
      </c>
    </row>
    <row r="503" spans="2:45" ht="14.25" customHeight="1" x14ac:dyDescent="0.3">
      <c r="B503" s="7" t="s">
        <v>1586</v>
      </c>
      <c r="C503" t="s">
        <v>3100</v>
      </c>
      <c r="D503" s="8" t="s">
        <v>1587</v>
      </c>
      <c r="E503" s="33" t="s">
        <v>936</v>
      </c>
      <c r="U503"/>
      <c r="Y503"/>
      <c r="Z503"/>
      <c r="AG503" s="43">
        <v>116</v>
      </c>
      <c r="AH503" t="s">
        <v>102</v>
      </c>
      <c r="AI503" s="8" t="s">
        <v>122</v>
      </c>
      <c r="AJ503" t="s">
        <v>127</v>
      </c>
      <c r="AK503" s="17">
        <v>1522.8</v>
      </c>
      <c r="AL503" s="19">
        <v>43232</v>
      </c>
      <c r="AM503" s="19">
        <v>43232</v>
      </c>
      <c r="AN503" t="s">
        <v>1337</v>
      </c>
      <c r="AQ503"/>
      <c r="AR503" t="b">
        <f t="shared" si="14"/>
        <v>1</v>
      </c>
      <c r="AS503" t="b">
        <f t="shared" si="15"/>
        <v>1</v>
      </c>
    </row>
    <row r="504" spans="2:45" ht="14.25" customHeight="1" x14ac:dyDescent="0.3">
      <c r="B504" s="7" t="s">
        <v>1586</v>
      </c>
      <c r="C504" t="s">
        <v>3100</v>
      </c>
      <c r="D504" s="8" t="s">
        <v>1587</v>
      </c>
      <c r="E504" s="33" t="s">
        <v>936</v>
      </c>
      <c r="AG504" s="43">
        <v>121</v>
      </c>
      <c r="AH504" t="s">
        <v>102</v>
      </c>
      <c r="AI504" s="8" t="s">
        <v>130</v>
      </c>
      <c r="AJ504" t="s">
        <v>132</v>
      </c>
      <c r="AK504" s="17">
        <v>811.32500000000005</v>
      </c>
      <c r="AL504" s="19">
        <v>43219</v>
      </c>
      <c r="AM504" s="19">
        <v>43219</v>
      </c>
      <c r="AN504" t="s">
        <v>931</v>
      </c>
      <c r="AQ504"/>
      <c r="AR504" t="b">
        <f t="shared" si="14"/>
        <v>1</v>
      </c>
      <c r="AS504" t="b">
        <f t="shared" si="15"/>
        <v>1</v>
      </c>
    </row>
    <row r="505" spans="2:45" ht="14.25" customHeight="1" x14ac:dyDescent="0.3">
      <c r="B505" s="7" t="s">
        <v>1586</v>
      </c>
      <c r="C505" t="s">
        <v>3100</v>
      </c>
      <c r="D505" s="8" t="s">
        <v>1587</v>
      </c>
      <c r="E505" s="33" t="s">
        <v>936</v>
      </c>
      <c r="U505"/>
      <c r="Y505"/>
      <c r="Z505"/>
      <c r="AG505" s="43">
        <v>120</v>
      </c>
      <c r="AH505" t="s">
        <v>102</v>
      </c>
      <c r="AI505" s="8" t="s">
        <v>130</v>
      </c>
      <c r="AJ505" t="s">
        <v>131</v>
      </c>
      <c r="AK505" s="17">
        <v>352.5</v>
      </c>
      <c r="AL505" s="19">
        <v>43219</v>
      </c>
      <c r="AM505" s="19">
        <v>43219</v>
      </c>
      <c r="AN505" t="s">
        <v>1036</v>
      </c>
      <c r="AQ505"/>
      <c r="AR505" t="b">
        <f t="shared" si="14"/>
        <v>1</v>
      </c>
      <c r="AS505" t="b">
        <f t="shared" si="15"/>
        <v>1</v>
      </c>
    </row>
    <row r="506" spans="2:45" ht="14.25" customHeight="1" x14ac:dyDescent="0.3">
      <c r="B506" s="7" t="s">
        <v>1586</v>
      </c>
      <c r="C506" t="s">
        <v>3100</v>
      </c>
      <c r="D506" s="8" t="s">
        <v>1587</v>
      </c>
      <c r="E506" s="33" t="s">
        <v>936</v>
      </c>
      <c r="AG506" s="43">
        <v>121</v>
      </c>
      <c r="AH506" t="s">
        <v>102</v>
      </c>
      <c r="AI506" s="8" t="s">
        <v>130</v>
      </c>
      <c r="AJ506" t="s">
        <v>132</v>
      </c>
      <c r="AK506" s="17">
        <v>806.15</v>
      </c>
      <c r="AL506" s="19">
        <v>43232</v>
      </c>
      <c r="AM506" s="19">
        <v>43232</v>
      </c>
      <c r="AN506" t="s">
        <v>931</v>
      </c>
      <c r="AQ506"/>
      <c r="AR506" t="b">
        <f t="shared" si="14"/>
        <v>1</v>
      </c>
      <c r="AS506" t="b">
        <f t="shared" si="15"/>
        <v>1</v>
      </c>
    </row>
    <row r="507" spans="2:45" ht="14.25" customHeight="1" x14ac:dyDescent="0.3">
      <c r="B507" s="7" t="s">
        <v>1586</v>
      </c>
      <c r="C507" t="s">
        <v>3100</v>
      </c>
      <c r="D507" s="8" t="s">
        <v>1587</v>
      </c>
      <c r="E507" s="33" t="s">
        <v>936</v>
      </c>
      <c r="U507"/>
      <c r="Y507"/>
      <c r="Z507"/>
      <c r="AG507" s="43">
        <v>120</v>
      </c>
      <c r="AH507" t="s">
        <v>102</v>
      </c>
      <c r="AI507" s="8" t="s">
        <v>130</v>
      </c>
      <c r="AJ507" t="s">
        <v>131</v>
      </c>
      <c r="AK507" s="17">
        <v>277.5</v>
      </c>
      <c r="AL507" s="19">
        <v>43232</v>
      </c>
      <c r="AM507" s="19">
        <v>43232</v>
      </c>
      <c r="AN507" t="s">
        <v>1036</v>
      </c>
      <c r="AQ507"/>
      <c r="AR507" t="b">
        <f t="shared" si="14"/>
        <v>1</v>
      </c>
      <c r="AS507" t="b">
        <f t="shared" si="15"/>
        <v>1</v>
      </c>
    </row>
    <row r="508" spans="2:45" ht="14.25" customHeight="1" x14ac:dyDescent="0.3">
      <c r="B508" s="7" t="s">
        <v>1586</v>
      </c>
      <c r="C508" t="s">
        <v>3100</v>
      </c>
      <c r="D508" s="8" t="s">
        <v>1587</v>
      </c>
      <c r="E508" s="33" t="s">
        <v>936</v>
      </c>
      <c r="U508"/>
      <c r="Y508"/>
      <c r="Z508"/>
      <c r="AG508" s="43">
        <v>126</v>
      </c>
      <c r="AH508" t="s">
        <v>102</v>
      </c>
      <c r="AI508" s="8" t="s">
        <v>135</v>
      </c>
      <c r="AJ508" t="s">
        <v>138</v>
      </c>
      <c r="AK508" s="17">
        <v>321</v>
      </c>
      <c r="AL508" s="19">
        <v>43232</v>
      </c>
      <c r="AM508" s="19">
        <v>43232</v>
      </c>
      <c r="AN508" t="s">
        <v>949</v>
      </c>
      <c r="AQ508"/>
      <c r="AR508" t="b">
        <f t="shared" si="14"/>
        <v>1</v>
      </c>
      <c r="AS508" t="b">
        <f t="shared" si="15"/>
        <v>1</v>
      </c>
    </row>
    <row r="509" spans="2:45" ht="14.25" customHeight="1" x14ac:dyDescent="0.3">
      <c r="B509" s="7" t="s">
        <v>1586</v>
      </c>
      <c r="C509" t="s">
        <v>3100</v>
      </c>
      <c r="D509" s="8" t="s">
        <v>1587</v>
      </c>
      <c r="E509" s="33" t="s">
        <v>936</v>
      </c>
      <c r="U509"/>
      <c r="Y509"/>
      <c r="Z509"/>
      <c r="AG509" s="43">
        <v>10</v>
      </c>
      <c r="AH509" t="s">
        <v>16</v>
      </c>
      <c r="AI509" s="8" t="s">
        <v>17</v>
      </c>
      <c r="AK509" s="17">
        <v>518</v>
      </c>
      <c r="AL509" s="19">
        <v>43260</v>
      </c>
      <c r="AM509" s="19">
        <v>43266</v>
      </c>
      <c r="AN509" t="s">
        <v>1473</v>
      </c>
      <c r="AQ509"/>
      <c r="AR509" t="b">
        <f t="shared" si="14"/>
        <v>1</v>
      </c>
      <c r="AS509" t="b">
        <f t="shared" si="15"/>
        <v>1</v>
      </c>
    </row>
    <row r="510" spans="2:45" ht="14.25" customHeight="1" x14ac:dyDescent="0.3">
      <c r="B510" s="7" t="s">
        <v>1589</v>
      </c>
      <c r="C510" t="s">
        <v>3100</v>
      </c>
      <c r="D510" s="8" t="s">
        <v>1590</v>
      </c>
      <c r="E510" s="33" t="s">
        <v>2327</v>
      </c>
      <c r="M510" s="16">
        <v>0.17</v>
      </c>
      <c r="N510" t="s">
        <v>648</v>
      </c>
      <c r="O510" t="s">
        <v>649</v>
      </c>
      <c r="P510" s="17">
        <v>9205</v>
      </c>
      <c r="AC510" t="s">
        <v>929</v>
      </c>
      <c r="AD510" t="s">
        <v>3376</v>
      </c>
      <c r="AF510" s="16">
        <v>0.32715358400000005</v>
      </c>
      <c r="AG510" s="43">
        <v>121</v>
      </c>
      <c r="AH510" t="s">
        <v>102</v>
      </c>
      <c r="AI510" s="8" t="s">
        <v>130</v>
      </c>
      <c r="AJ510" t="s">
        <v>132</v>
      </c>
      <c r="AK510" s="17">
        <v>569.25</v>
      </c>
      <c r="AL510" s="19">
        <v>43219</v>
      </c>
      <c r="AM510" s="19">
        <v>43219</v>
      </c>
      <c r="AN510" t="s">
        <v>931</v>
      </c>
      <c r="AQ510" s="17">
        <f>SUMIF(B:B,B510,P:P)-SUMIF(B:B,B510,AK:AK)</f>
        <v>8460.75</v>
      </c>
      <c r="AR510" t="b">
        <f t="shared" si="14"/>
        <v>0</v>
      </c>
      <c r="AS510" t="b">
        <f t="shared" si="15"/>
        <v>0</v>
      </c>
    </row>
    <row r="511" spans="2:45" ht="14.25" customHeight="1" x14ac:dyDescent="0.3">
      <c r="B511" s="7" t="s">
        <v>1589</v>
      </c>
      <c r="C511" t="s">
        <v>3100</v>
      </c>
      <c r="D511" s="8" t="s">
        <v>1590</v>
      </c>
      <c r="E511" s="33" t="s">
        <v>936</v>
      </c>
      <c r="U511"/>
      <c r="Y511"/>
      <c r="Z511"/>
      <c r="AG511" s="43">
        <v>120</v>
      </c>
      <c r="AH511" t="s">
        <v>102</v>
      </c>
      <c r="AI511" s="8" t="s">
        <v>130</v>
      </c>
      <c r="AJ511" t="s">
        <v>131</v>
      </c>
      <c r="AK511" s="17">
        <v>175</v>
      </c>
      <c r="AL511" s="19">
        <v>43219</v>
      </c>
      <c r="AM511" s="19">
        <v>43219</v>
      </c>
      <c r="AN511" t="s">
        <v>1036</v>
      </c>
      <c r="AQ511"/>
      <c r="AR511" t="b">
        <f t="shared" si="14"/>
        <v>1</v>
      </c>
      <c r="AS511" t="b">
        <f t="shared" si="15"/>
        <v>1</v>
      </c>
    </row>
    <row r="512" spans="2:45" ht="14.25" customHeight="1" x14ac:dyDescent="0.3">
      <c r="B512" s="7" t="s">
        <v>1591</v>
      </c>
      <c r="C512" t="s">
        <v>3100</v>
      </c>
      <c r="D512" s="8" t="s">
        <v>1592</v>
      </c>
      <c r="E512" s="33" t="s">
        <v>1593</v>
      </c>
      <c r="M512" s="16">
        <v>0.17</v>
      </c>
      <c r="N512" t="s">
        <v>648</v>
      </c>
      <c r="O512" t="s">
        <v>649</v>
      </c>
      <c r="P512" s="17">
        <v>3758.75</v>
      </c>
      <c r="Y512"/>
      <c r="AC512" t="s">
        <v>929</v>
      </c>
      <c r="AD512" t="s">
        <v>3376</v>
      </c>
      <c r="AF512" s="16">
        <v>0.28844428205128203</v>
      </c>
      <c r="AG512" s="43">
        <v>121</v>
      </c>
      <c r="AH512" t="s">
        <v>102</v>
      </c>
      <c r="AI512" s="8" t="s">
        <v>130</v>
      </c>
      <c r="AJ512" t="s">
        <v>132</v>
      </c>
      <c r="AK512" s="17">
        <v>710.125</v>
      </c>
      <c r="AL512" s="19">
        <v>43220</v>
      </c>
      <c r="AM512" s="19">
        <v>43220</v>
      </c>
      <c r="AN512" t="s">
        <v>931</v>
      </c>
      <c r="AQ512" s="17">
        <f>SUMIF(B:B,B512,P:P)-SUMIF(B:B,B512,AK:AK)</f>
        <v>1578.625</v>
      </c>
      <c r="AR512" t="b">
        <f t="shared" si="14"/>
        <v>0</v>
      </c>
      <c r="AS512" t="b">
        <f t="shared" si="15"/>
        <v>0</v>
      </c>
    </row>
    <row r="513" spans="2:45" ht="14.25" customHeight="1" x14ac:dyDescent="0.3">
      <c r="B513" s="7" t="s">
        <v>1591</v>
      </c>
      <c r="C513" t="s">
        <v>3100</v>
      </c>
      <c r="D513" s="8" t="s">
        <v>1592</v>
      </c>
      <c r="E513" s="33" t="s">
        <v>936</v>
      </c>
      <c r="U513"/>
      <c r="Y513"/>
      <c r="Z513"/>
      <c r="AG513" s="43">
        <v>126</v>
      </c>
      <c r="AH513" t="s">
        <v>102</v>
      </c>
      <c r="AI513" s="8" t="s">
        <v>135</v>
      </c>
      <c r="AJ513" t="s">
        <v>138</v>
      </c>
      <c r="AK513" s="17">
        <v>1123.5</v>
      </c>
      <c r="AL513" s="19">
        <v>43220</v>
      </c>
      <c r="AM513" s="19">
        <v>43220</v>
      </c>
      <c r="AN513" t="s">
        <v>949</v>
      </c>
      <c r="AQ513"/>
      <c r="AR513" t="b">
        <f t="shared" si="14"/>
        <v>1</v>
      </c>
      <c r="AS513" t="b">
        <f t="shared" si="15"/>
        <v>1</v>
      </c>
    </row>
    <row r="514" spans="2:45" ht="14.25" customHeight="1" x14ac:dyDescent="0.3">
      <c r="B514" s="7" t="s">
        <v>1591</v>
      </c>
      <c r="C514" t="s">
        <v>3100</v>
      </c>
      <c r="D514" s="8" t="s">
        <v>1592</v>
      </c>
      <c r="E514" s="33" t="s">
        <v>936</v>
      </c>
      <c r="U514"/>
      <c r="Y514"/>
      <c r="Z514"/>
      <c r="AG514" s="43">
        <v>120</v>
      </c>
      <c r="AH514" t="s">
        <v>102</v>
      </c>
      <c r="AI514" s="8" t="s">
        <v>130</v>
      </c>
      <c r="AJ514" t="s">
        <v>131</v>
      </c>
      <c r="AK514" s="17">
        <v>346.5</v>
      </c>
      <c r="AL514" s="19">
        <v>43220</v>
      </c>
      <c r="AM514" s="19">
        <v>43220</v>
      </c>
      <c r="AN514" t="s">
        <v>1036</v>
      </c>
      <c r="AQ514"/>
      <c r="AR514" t="b">
        <f t="shared" si="14"/>
        <v>1</v>
      </c>
      <c r="AS514" t="b">
        <f t="shared" si="15"/>
        <v>1</v>
      </c>
    </row>
    <row r="515" spans="2:45" ht="14.25" customHeight="1" x14ac:dyDescent="0.3">
      <c r="B515" s="7" t="s">
        <v>1594</v>
      </c>
      <c r="C515" t="s">
        <v>3100</v>
      </c>
      <c r="D515" s="8" t="s">
        <v>1595</v>
      </c>
      <c r="E515" s="33" t="s">
        <v>2328</v>
      </c>
      <c r="M515" s="16">
        <v>0.2</v>
      </c>
      <c r="N515" t="s">
        <v>648</v>
      </c>
      <c r="O515" t="s">
        <v>649</v>
      </c>
      <c r="P515" s="17">
        <v>17067.5</v>
      </c>
      <c r="AC515" t="s">
        <v>929</v>
      </c>
      <c r="AD515" t="s">
        <v>3376</v>
      </c>
      <c r="AF515" s="16">
        <v>0.32686609768888891</v>
      </c>
      <c r="AG515" s="43">
        <v>121</v>
      </c>
      <c r="AH515" t="s">
        <v>102</v>
      </c>
      <c r="AI515" s="8" t="s">
        <v>130</v>
      </c>
      <c r="AJ515" t="s">
        <v>132</v>
      </c>
      <c r="AK515" s="17">
        <v>871.7</v>
      </c>
      <c r="AL515" s="19">
        <v>43267</v>
      </c>
      <c r="AM515" s="19">
        <v>43267</v>
      </c>
      <c r="AN515" t="s">
        <v>931</v>
      </c>
      <c r="AQ515" s="17">
        <f>SUMIF(B:B,B515,P:P)-SUMIF(B:B,B515,AK:AK)</f>
        <v>12473.325000000001</v>
      </c>
      <c r="AR515" t="b">
        <f t="shared" si="14"/>
        <v>0</v>
      </c>
      <c r="AS515" t="b">
        <f t="shared" si="15"/>
        <v>0</v>
      </c>
    </row>
    <row r="516" spans="2:45" ht="14.25" customHeight="1" x14ac:dyDescent="0.3">
      <c r="B516" s="7" t="s">
        <v>1594</v>
      </c>
      <c r="C516" t="s">
        <v>3100</v>
      </c>
      <c r="D516" s="8" t="s">
        <v>1595</v>
      </c>
      <c r="E516" s="33" t="s">
        <v>936</v>
      </c>
      <c r="U516"/>
      <c r="Y516"/>
      <c r="Z516"/>
      <c r="AG516" s="43">
        <v>126</v>
      </c>
      <c r="AH516" t="s">
        <v>102</v>
      </c>
      <c r="AI516" s="8" t="s">
        <v>135</v>
      </c>
      <c r="AJ516" t="s">
        <v>138</v>
      </c>
      <c r="AK516" s="17">
        <v>492.20000000000005</v>
      </c>
      <c r="AL516" s="19">
        <v>43267</v>
      </c>
      <c r="AM516" s="19">
        <v>43267</v>
      </c>
      <c r="AN516" t="s">
        <v>949</v>
      </c>
      <c r="AQ516"/>
      <c r="AR516" t="b">
        <f t="shared" si="14"/>
        <v>1</v>
      </c>
      <c r="AS516" t="b">
        <f t="shared" si="15"/>
        <v>1</v>
      </c>
    </row>
    <row r="517" spans="2:45" ht="14.25" customHeight="1" x14ac:dyDescent="0.3">
      <c r="B517" s="7" t="s">
        <v>1594</v>
      </c>
      <c r="C517" t="s">
        <v>3100</v>
      </c>
      <c r="D517" s="8" t="s">
        <v>1595</v>
      </c>
      <c r="E517" s="33" t="s">
        <v>936</v>
      </c>
      <c r="AG517" s="43">
        <v>121</v>
      </c>
      <c r="AH517" t="s">
        <v>102</v>
      </c>
      <c r="AI517" s="8" t="s">
        <v>130</v>
      </c>
      <c r="AJ517" t="s">
        <v>132</v>
      </c>
      <c r="AK517" s="17">
        <v>781.42499999999995</v>
      </c>
      <c r="AL517" s="19">
        <v>43219</v>
      </c>
      <c r="AM517" s="19">
        <v>43219</v>
      </c>
      <c r="AN517" t="s">
        <v>931</v>
      </c>
      <c r="AQ517"/>
      <c r="AR517" t="b">
        <f t="shared" ref="AR517:AR580" si="16">B517=B516</f>
        <v>1</v>
      </c>
      <c r="AS517" t="b">
        <f t="shared" ref="AS517:AS580" si="17">D517=D516</f>
        <v>1</v>
      </c>
    </row>
    <row r="518" spans="2:45" ht="14.25" customHeight="1" x14ac:dyDescent="0.3">
      <c r="B518" s="7" t="s">
        <v>1594</v>
      </c>
      <c r="C518" t="s">
        <v>3100</v>
      </c>
      <c r="D518" s="8" t="s">
        <v>1595</v>
      </c>
      <c r="E518" s="33" t="s">
        <v>936</v>
      </c>
      <c r="U518"/>
      <c r="Y518"/>
      <c r="Z518"/>
      <c r="AG518" s="43">
        <v>126</v>
      </c>
      <c r="AH518" t="s">
        <v>102</v>
      </c>
      <c r="AI518" s="8" t="s">
        <v>135</v>
      </c>
      <c r="AJ518" t="s">
        <v>138</v>
      </c>
      <c r="AK518" s="17">
        <v>521.625</v>
      </c>
      <c r="AL518" s="19">
        <v>43219</v>
      </c>
      <c r="AM518" s="19">
        <v>43219</v>
      </c>
      <c r="AN518" t="s">
        <v>949</v>
      </c>
      <c r="AQ518"/>
      <c r="AR518" t="b">
        <f t="shared" si="16"/>
        <v>1</v>
      </c>
      <c r="AS518" t="b">
        <f t="shared" si="17"/>
        <v>1</v>
      </c>
    </row>
    <row r="519" spans="2:45" ht="14.25" customHeight="1" x14ac:dyDescent="0.3">
      <c r="B519" s="7" t="s">
        <v>1594</v>
      </c>
      <c r="C519" t="s">
        <v>3100</v>
      </c>
      <c r="D519" s="8" t="s">
        <v>1595</v>
      </c>
      <c r="E519" s="33" t="s">
        <v>936</v>
      </c>
      <c r="U519"/>
      <c r="Y519"/>
      <c r="Z519"/>
      <c r="AG519" s="43">
        <v>120</v>
      </c>
      <c r="AH519" t="s">
        <v>102</v>
      </c>
      <c r="AI519" s="8" t="s">
        <v>130</v>
      </c>
      <c r="AJ519" t="s">
        <v>131</v>
      </c>
      <c r="AK519" s="17">
        <v>165</v>
      </c>
      <c r="AL519" s="19">
        <v>43219</v>
      </c>
      <c r="AM519" s="19">
        <v>43219</v>
      </c>
      <c r="AN519" t="s">
        <v>1036</v>
      </c>
      <c r="AQ519"/>
      <c r="AR519" t="b">
        <f t="shared" si="16"/>
        <v>1</v>
      </c>
      <c r="AS519" t="b">
        <f t="shared" si="17"/>
        <v>1</v>
      </c>
    </row>
    <row r="520" spans="2:45" ht="14.25" customHeight="1" x14ac:dyDescent="0.3">
      <c r="B520" s="7" t="s">
        <v>1594</v>
      </c>
      <c r="C520" t="s">
        <v>3100</v>
      </c>
      <c r="D520" s="8" t="s">
        <v>1595</v>
      </c>
      <c r="E520" s="33" t="s">
        <v>936</v>
      </c>
      <c r="AG520" s="43">
        <v>121</v>
      </c>
      <c r="AH520" t="s">
        <v>102</v>
      </c>
      <c r="AI520" s="8" t="s">
        <v>130</v>
      </c>
      <c r="AJ520" t="s">
        <v>132</v>
      </c>
      <c r="AK520" s="17">
        <v>585.92499999999995</v>
      </c>
      <c r="AL520" s="19">
        <v>43246</v>
      </c>
      <c r="AM520" s="19">
        <v>43246</v>
      </c>
      <c r="AN520" t="s">
        <v>931</v>
      </c>
      <c r="AQ520"/>
      <c r="AR520" t="b">
        <f t="shared" si="16"/>
        <v>1</v>
      </c>
      <c r="AS520" t="b">
        <f t="shared" si="17"/>
        <v>1</v>
      </c>
    </row>
    <row r="521" spans="2:45" ht="14.25" customHeight="1" x14ac:dyDescent="0.3">
      <c r="B521" s="7" t="s">
        <v>1594</v>
      </c>
      <c r="C521" t="s">
        <v>3100</v>
      </c>
      <c r="D521" s="8" t="s">
        <v>1595</v>
      </c>
      <c r="E521" s="33" t="s">
        <v>936</v>
      </c>
      <c r="U521"/>
      <c r="Y521"/>
      <c r="Z521"/>
      <c r="AG521" s="43">
        <v>126</v>
      </c>
      <c r="AH521" t="s">
        <v>102</v>
      </c>
      <c r="AI521" s="8" t="s">
        <v>135</v>
      </c>
      <c r="AJ521" t="s">
        <v>138</v>
      </c>
      <c r="AK521" s="17">
        <v>374.5</v>
      </c>
      <c r="AL521" s="19">
        <v>43246</v>
      </c>
      <c r="AM521" s="19">
        <v>43246</v>
      </c>
      <c r="AN521" t="s">
        <v>949</v>
      </c>
      <c r="AQ521"/>
      <c r="AR521" t="b">
        <f t="shared" si="16"/>
        <v>1</v>
      </c>
      <c r="AS521" t="b">
        <f t="shared" si="17"/>
        <v>1</v>
      </c>
    </row>
    <row r="522" spans="2:45" ht="14.25" customHeight="1" x14ac:dyDescent="0.3">
      <c r="B522" s="7" t="s">
        <v>1594</v>
      </c>
      <c r="C522" t="s">
        <v>3100</v>
      </c>
      <c r="D522" s="8" t="s">
        <v>1595</v>
      </c>
      <c r="E522" s="33" t="s">
        <v>936</v>
      </c>
      <c r="U522"/>
      <c r="Y522"/>
      <c r="Z522"/>
      <c r="AG522" s="43">
        <v>120</v>
      </c>
      <c r="AH522" t="s">
        <v>102</v>
      </c>
      <c r="AI522" s="8" t="s">
        <v>130</v>
      </c>
      <c r="AJ522" t="s">
        <v>131</v>
      </c>
      <c r="AK522" s="17">
        <v>168</v>
      </c>
      <c r="AL522" s="19">
        <v>43246</v>
      </c>
      <c r="AM522" s="19">
        <v>43246</v>
      </c>
      <c r="AN522" t="s">
        <v>1036</v>
      </c>
      <c r="AQ522"/>
      <c r="AR522" t="b">
        <f t="shared" si="16"/>
        <v>1</v>
      </c>
      <c r="AS522" t="b">
        <f t="shared" si="17"/>
        <v>1</v>
      </c>
    </row>
    <row r="523" spans="2:45" ht="14.25" customHeight="1" x14ac:dyDescent="0.3">
      <c r="B523" s="7" t="s">
        <v>1594</v>
      </c>
      <c r="C523" t="s">
        <v>3100</v>
      </c>
      <c r="D523" s="8" t="s">
        <v>1595</v>
      </c>
      <c r="E523" s="33" t="s">
        <v>936</v>
      </c>
      <c r="U523"/>
      <c r="Y523"/>
      <c r="Z523"/>
      <c r="AG523" s="43">
        <v>113</v>
      </c>
      <c r="AH523" t="s">
        <v>102</v>
      </c>
      <c r="AI523" s="8" t="s">
        <v>122</v>
      </c>
      <c r="AJ523" t="s">
        <v>123</v>
      </c>
      <c r="AK523" s="17">
        <v>321</v>
      </c>
      <c r="AL523" s="19">
        <v>43238</v>
      </c>
      <c r="AM523" s="19">
        <v>43238</v>
      </c>
      <c r="AN523" t="s">
        <v>949</v>
      </c>
      <c r="AQ523"/>
      <c r="AR523" t="b">
        <f t="shared" si="16"/>
        <v>1</v>
      </c>
      <c r="AS523" t="b">
        <f t="shared" si="17"/>
        <v>1</v>
      </c>
    </row>
    <row r="524" spans="2:45" ht="14.25" customHeight="1" x14ac:dyDescent="0.3">
      <c r="B524" s="7" t="s">
        <v>1594</v>
      </c>
      <c r="C524" t="s">
        <v>3100</v>
      </c>
      <c r="D524" s="8" t="s">
        <v>1595</v>
      </c>
      <c r="E524" s="33" t="s">
        <v>936</v>
      </c>
      <c r="U524"/>
      <c r="Y524"/>
      <c r="Z524"/>
      <c r="AG524" s="43">
        <v>110</v>
      </c>
      <c r="AH524" t="s">
        <v>102</v>
      </c>
      <c r="AI524" s="8" t="s">
        <v>119</v>
      </c>
      <c r="AJ524" t="s">
        <v>120</v>
      </c>
      <c r="AK524" s="17">
        <v>312.79999999999995</v>
      </c>
      <c r="AL524" s="19">
        <v>43238</v>
      </c>
      <c r="AM524" s="19">
        <v>43238</v>
      </c>
      <c r="AN524" t="s">
        <v>931</v>
      </c>
      <c r="AQ524"/>
      <c r="AR524" t="b">
        <f t="shared" si="16"/>
        <v>1</v>
      </c>
      <c r="AS524" t="b">
        <f t="shared" si="17"/>
        <v>1</v>
      </c>
    </row>
    <row r="525" spans="2:45" ht="14.25" customHeight="1" x14ac:dyDescent="0.3">
      <c r="B525" s="7" t="s">
        <v>932</v>
      </c>
      <c r="C525" t="s">
        <v>3326</v>
      </c>
      <c r="D525" t="s">
        <v>933</v>
      </c>
      <c r="E525" s="33" t="s">
        <v>934</v>
      </c>
      <c r="M525" s="16">
        <v>0.18</v>
      </c>
      <c r="N525" t="s">
        <v>648</v>
      </c>
      <c r="O525" t="s">
        <v>649</v>
      </c>
      <c r="P525" s="17">
        <v>221100</v>
      </c>
      <c r="U525"/>
      <c r="Y525"/>
      <c r="Z525"/>
      <c r="AC525" t="s">
        <v>929</v>
      </c>
      <c r="AD525" t="s">
        <v>3378</v>
      </c>
      <c r="AF525" s="16">
        <v>0.52213071999999994</v>
      </c>
      <c r="AG525" s="43">
        <v>105</v>
      </c>
      <c r="AH525" t="s">
        <v>102</v>
      </c>
      <c r="AI525" s="8" t="s">
        <v>103</v>
      </c>
      <c r="AJ525" t="s">
        <v>115</v>
      </c>
      <c r="AK525" s="17">
        <v>68680</v>
      </c>
      <c r="AL525" s="19">
        <v>43126</v>
      </c>
      <c r="AM525" s="19">
        <v>43126</v>
      </c>
      <c r="AN525" t="s">
        <v>242</v>
      </c>
      <c r="AP525" t="s">
        <v>935</v>
      </c>
      <c r="AQ525" s="17">
        <f>SUMIF(B:B,B525,P:P)-SUMIF(B:B,B525,AK:AK)</f>
        <v>150120</v>
      </c>
      <c r="AR525" t="b">
        <f t="shared" si="16"/>
        <v>0</v>
      </c>
      <c r="AS525" t="b">
        <f t="shared" si="17"/>
        <v>0</v>
      </c>
    </row>
    <row r="526" spans="2:45" ht="14.25" customHeight="1" x14ac:dyDescent="0.3">
      <c r="B526" s="7" t="s">
        <v>932</v>
      </c>
      <c r="C526" t="s">
        <v>3326</v>
      </c>
      <c r="D526" t="s">
        <v>933</v>
      </c>
      <c r="E526" s="33" t="s">
        <v>936</v>
      </c>
      <c r="U526"/>
      <c r="Y526"/>
      <c r="Z526"/>
      <c r="AG526" s="43">
        <v>105</v>
      </c>
      <c r="AH526" t="s">
        <v>102</v>
      </c>
      <c r="AI526" s="8" t="s">
        <v>103</v>
      </c>
      <c r="AJ526" t="s">
        <v>115</v>
      </c>
      <c r="AK526" s="17">
        <v>2300</v>
      </c>
      <c r="AL526" s="19">
        <v>43126</v>
      </c>
      <c r="AM526" s="19">
        <v>43126</v>
      </c>
      <c r="AN526" t="s">
        <v>937</v>
      </c>
      <c r="AP526" t="s">
        <v>935</v>
      </c>
      <c r="AQ526"/>
      <c r="AR526" t="b">
        <f t="shared" si="16"/>
        <v>1</v>
      </c>
      <c r="AS526" t="b">
        <f t="shared" si="17"/>
        <v>1</v>
      </c>
    </row>
    <row r="527" spans="2:45" ht="14.25" customHeight="1" x14ac:dyDescent="0.3">
      <c r="B527" s="7" t="s">
        <v>998</v>
      </c>
      <c r="C527" t="s">
        <v>3326</v>
      </c>
      <c r="D527" t="s">
        <v>999</v>
      </c>
      <c r="E527" s="33" t="s">
        <v>391</v>
      </c>
      <c r="M527" s="16">
        <v>0.18</v>
      </c>
      <c r="N527" t="s">
        <v>648</v>
      </c>
      <c r="O527" t="s">
        <v>649</v>
      </c>
      <c r="P527" s="17">
        <v>9162</v>
      </c>
      <c r="U527"/>
      <c r="Y527"/>
      <c r="Z527"/>
      <c r="AC527" t="s">
        <v>929</v>
      </c>
      <c r="AD527" t="s">
        <v>3378</v>
      </c>
      <c r="AF527" s="16">
        <v>0.353771112</v>
      </c>
      <c r="AG527" s="43">
        <v>59</v>
      </c>
      <c r="AH527" t="s">
        <v>57</v>
      </c>
      <c r="AI527" s="8" t="s">
        <v>64</v>
      </c>
      <c r="AJ527" t="s">
        <v>323</v>
      </c>
      <c r="AK527" s="17">
        <v>7545.0374999999995</v>
      </c>
      <c r="AL527" s="19">
        <v>43252</v>
      </c>
      <c r="AM527" s="19">
        <v>43252</v>
      </c>
      <c r="AN527" t="s">
        <v>941</v>
      </c>
      <c r="AQ527" s="17">
        <f>SUMIF(B:B,B527,P:P)-SUMIF(B:B,B527,AK:AK)</f>
        <v>1616.9625000000005</v>
      </c>
      <c r="AR527" t="b">
        <f t="shared" si="16"/>
        <v>0</v>
      </c>
      <c r="AS527" t="b">
        <f t="shared" si="17"/>
        <v>0</v>
      </c>
    </row>
    <row r="528" spans="2:45" ht="14.25" customHeight="1" x14ac:dyDescent="0.3">
      <c r="B528" s="7" t="s">
        <v>1596</v>
      </c>
      <c r="C528" t="s">
        <v>3100</v>
      </c>
      <c r="D528" s="8" t="s">
        <v>1597</v>
      </c>
      <c r="E528" s="33" t="s">
        <v>1598</v>
      </c>
      <c r="M528" s="16">
        <v>0.17</v>
      </c>
      <c r="N528" t="s">
        <v>648</v>
      </c>
      <c r="O528" t="s">
        <v>649</v>
      </c>
      <c r="P528" s="17">
        <v>37274.080000000002</v>
      </c>
      <c r="U528"/>
      <c r="Y528"/>
      <c r="Z528"/>
      <c r="AC528" t="s">
        <v>929</v>
      </c>
      <c r="AD528" t="s">
        <v>3376</v>
      </c>
      <c r="AF528" s="16">
        <v>0.36173474133333333</v>
      </c>
      <c r="AG528" s="43">
        <v>98</v>
      </c>
      <c r="AH528" t="s">
        <v>102</v>
      </c>
      <c r="AI528" s="8" t="s">
        <v>103</v>
      </c>
      <c r="AJ528" t="s">
        <v>1574</v>
      </c>
      <c r="AK528" s="17">
        <v>9200</v>
      </c>
      <c r="AL528" s="19">
        <v>43282</v>
      </c>
      <c r="AM528" s="19">
        <v>43282</v>
      </c>
      <c r="AN528" t="s">
        <v>931</v>
      </c>
      <c r="AP528" t="s">
        <v>1515</v>
      </c>
      <c r="AQ528" s="17">
        <f>SUMIF(B:B,B528,P:P)-SUMIF(B:B,B528,AK:AK)</f>
        <v>7109.1549999999988</v>
      </c>
      <c r="AR528" t="b">
        <f t="shared" si="16"/>
        <v>0</v>
      </c>
      <c r="AS528" t="b">
        <f t="shared" si="17"/>
        <v>0</v>
      </c>
    </row>
    <row r="529" spans="2:45" ht="14.25" customHeight="1" x14ac:dyDescent="0.3">
      <c r="B529" s="7" t="s">
        <v>1596</v>
      </c>
      <c r="C529" t="s">
        <v>3100</v>
      </c>
      <c r="D529" s="8" t="s">
        <v>1597</v>
      </c>
      <c r="E529" s="33" t="s">
        <v>936</v>
      </c>
      <c r="U529"/>
      <c r="Y529"/>
      <c r="Z529"/>
      <c r="AG529" s="43">
        <v>98</v>
      </c>
      <c r="AH529" t="s">
        <v>102</v>
      </c>
      <c r="AI529" s="8" t="s">
        <v>103</v>
      </c>
      <c r="AJ529" t="s">
        <v>959</v>
      </c>
      <c r="AK529" s="17">
        <v>3413</v>
      </c>
      <c r="AL529" s="19">
        <v>43282</v>
      </c>
      <c r="AM529" s="19">
        <v>43282</v>
      </c>
      <c r="AN529" t="s">
        <v>931</v>
      </c>
      <c r="AP529" t="s">
        <v>1599</v>
      </c>
      <c r="AQ529"/>
      <c r="AR529" t="b">
        <f t="shared" si="16"/>
        <v>1</v>
      </c>
      <c r="AS529" t="b">
        <f t="shared" si="17"/>
        <v>1</v>
      </c>
    </row>
    <row r="530" spans="2:45" ht="14.25" customHeight="1" x14ac:dyDescent="0.3">
      <c r="B530" s="7" t="s">
        <v>1596</v>
      </c>
      <c r="C530" t="s">
        <v>3100</v>
      </c>
      <c r="D530" s="8" t="s">
        <v>1597</v>
      </c>
      <c r="E530" s="33" t="s">
        <v>936</v>
      </c>
      <c r="AG530" s="43">
        <v>122</v>
      </c>
      <c r="AH530" t="s">
        <v>102</v>
      </c>
      <c r="AI530" s="8" t="s">
        <v>130</v>
      </c>
      <c r="AJ530" t="s">
        <v>133</v>
      </c>
      <c r="AK530" s="17">
        <v>1210.9499999999998</v>
      </c>
      <c r="AL530" s="19">
        <v>43288</v>
      </c>
      <c r="AM530" s="19">
        <v>43288</v>
      </c>
      <c r="AN530" t="s">
        <v>931</v>
      </c>
      <c r="AQ530"/>
      <c r="AR530" t="b">
        <f t="shared" si="16"/>
        <v>1</v>
      </c>
      <c r="AS530" t="b">
        <f t="shared" si="17"/>
        <v>1</v>
      </c>
    </row>
    <row r="531" spans="2:45" ht="14.25" customHeight="1" x14ac:dyDescent="0.3">
      <c r="B531" s="7" t="s">
        <v>1596</v>
      </c>
      <c r="C531" t="s">
        <v>3100</v>
      </c>
      <c r="D531" s="8" t="s">
        <v>1597</v>
      </c>
      <c r="E531" s="33" t="s">
        <v>936</v>
      </c>
      <c r="U531"/>
      <c r="Y531"/>
      <c r="Z531"/>
      <c r="AG531" s="43">
        <v>126</v>
      </c>
      <c r="AH531" t="s">
        <v>102</v>
      </c>
      <c r="AI531" s="8" t="s">
        <v>135</v>
      </c>
      <c r="AJ531" t="s">
        <v>138</v>
      </c>
      <c r="AK531" s="17">
        <v>1926</v>
      </c>
      <c r="AL531" s="19">
        <v>43288</v>
      </c>
      <c r="AM531" s="19">
        <v>43288</v>
      </c>
      <c r="AN531" t="s">
        <v>949</v>
      </c>
      <c r="AQ531"/>
      <c r="AR531" t="b">
        <f t="shared" si="16"/>
        <v>1</v>
      </c>
      <c r="AS531" t="b">
        <f t="shared" si="17"/>
        <v>1</v>
      </c>
    </row>
    <row r="532" spans="2:45" ht="14.25" customHeight="1" x14ac:dyDescent="0.3">
      <c r="B532" s="7" t="s">
        <v>1596</v>
      </c>
      <c r="C532" t="s">
        <v>3100</v>
      </c>
      <c r="D532" s="8" t="s">
        <v>1597</v>
      </c>
      <c r="E532" s="33" t="s">
        <v>936</v>
      </c>
      <c r="AG532" s="43">
        <v>121</v>
      </c>
      <c r="AH532" t="s">
        <v>102</v>
      </c>
      <c r="AI532" s="8" t="s">
        <v>130</v>
      </c>
      <c r="AJ532" t="s">
        <v>132</v>
      </c>
      <c r="AK532" s="17">
        <v>811.32500000000005</v>
      </c>
      <c r="AL532" s="19">
        <v>43219</v>
      </c>
      <c r="AM532" s="19">
        <v>43219</v>
      </c>
      <c r="AN532" t="s">
        <v>931</v>
      </c>
      <c r="AQ532"/>
      <c r="AR532" t="b">
        <f t="shared" si="16"/>
        <v>1</v>
      </c>
      <c r="AS532" t="b">
        <f t="shared" si="17"/>
        <v>1</v>
      </c>
    </row>
    <row r="533" spans="2:45" ht="14.25" customHeight="1" x14ac:dyDescent="0.3">
      <c r="B533" s="7" t="s">
        <v>1596</v>
      </c>
      <c r="C533" t="s">
        <v>3100</v>
      </c>
      <c r="D533" s="8" t="s">
        <v>1597</v>
      </c>
      <c r="E533" s="33" t="s">
        <v>936</v>
      </c>
      <c r="U533"/>
      <c r="Y533"/>
      <c r="Z533"/>
      <c r="AG533" s="43">
        <v>120</v>
      </c>
      <c r="AH533" t="s">
        <v>102</v>
      </c>
      <c r="AI533" s="8" t="s">
        <v>130</v>
      </c>
      <c r="AJ533" t="s">
        <v>131</v>
      </c>
      <c r="AK533" s="17">
        <v>352.5</v>
      </c>
      <c r="AL533" s="19">
        <v>43219</v>
      </c>
      <c r="AM533" s="19">
        <v>43219</v>
      </c>
      <c r="AN533" t="s">
        <v>1036</v>
      </c>
      <c r="AQ533"/>
      <c r="AR533" t="b">
        <f t="shared" si="16"/>
        <v>1</v>
      </c>
      <c r="AS533" t="b">
        <f t="shared" si="17"/>
        <v>1</v>
      </c>
    </row>
    <row r="534" spans="2:45" ht="14.25" customHeight="1" x14ac:dyDescent="0.3">
      <c r="B534" s="7" t="s">
        <v>1596</v>
      </c>
      <c r="C534" t="s">
        <v>3100</v>
      </c>
      <c r="D534" s="8" t="s">
        <v>1597</v>
      </c>
      <c r="E534" s="33" t="s">
        <v>936</v>
      </c>
      <c r="AG534" s="43">
        <v>121</v>
      </c>
      <c r="AH534" t="s">
        <v>102</v>
      </c>
      <c r="AI534" s="8" t="s">
        <v>130</v>
      </c>
      <c r="AJ534" t="s">
        <v>132</v>
      </c>
      <c r="AK534" s="17">
        <v>1484.65</v>
      </c>
      <c r="AL534" s="19">
        <v>43220</v>
      </c>
      <c r="AM534" s="19">
        <v>43220</v>
      </c>
      <c r="AN534" t="s">
        <v>931</v>
      </c>
      <c r="AQ534"/>
      <c r="AR534" t="b">
        <f t="shared" si="16"/>
        <v>1</v>
      </c>
      <c r="AS534" t="b">
        <f t="shared" si="17"/>
        <v>1</v>
      </c>
    </row>
    <row r="535" spans="2:45" ht="14.25" customHeight="1" x14ac:dyDescent="0.3">
      <c r="B535" s="7" t="s">
        <v>1596</v>
      </c>
      <c r="C535" t="s">
        <v>3100</v>
      </c>
      <c r="D535" s="8" t="s">
        <v>1597</v>
      </c>
      <c r="E535" s="33" t="s">
        <v>936</v>
      </c>
      <c r="U535"/>
      <c r="Y535"/>
      <c r="Z535"/>
      <c r="AG535" s="43">
        <v>126</v>
      </c>
      <c r="AH535" t="s">
        <v>102</v>
      </c>
      <c r="AI535" s="8" t="s">
        <v>135</v>
      </c>
      <c r="AJ535" t="s">
        <v>138</v>
      </c>
      <c r="AK535" s="17">
        <v>1230.5</v>
      </c>
      <c r="AL535" s="19">
        <v>43220</v>
      </c>
      <c r="AM535" s="19">
        <v>43220</v>
      </c>
      <c r="AN535" t="s">
        <v>949</v>
      </c>
      <c r="AQ535"/>
      <c r="AR535" t="b">
        <f t="shared" si="16"/>
        <v>1</v>
      </c>
      <c r="AS535" t="b">
        <f t="shared" si="17"/>
        <v>1</v>
      </c>
    </row>
    <row r="536" spans="2:45" ht="14.25" customHeight="1" x14ac:dyDescent="0.3">
      <c r="B536" s="7" t="s">
        <v>1596</v>
      </c>
      <c r="C536" t="s">
        <v>3100</v>
      </c>
      <c r="D536" s="8" t="s">
        <v>1597</v>
      </c>
      <c r="E536" s="33" t="s">
        <v>936</v>
      </c>
      <c r="U536"/>
      <c r="Y536"/>
      <c r="Z536"/>
      <c r="AG536" s="43">
        <v>11</v>
      </c>
      <c r="AH536" t="s">
        <v>16</v>
      </c>
      <c r="AI536" s="8" t="s">
        <v>19</v>
      </c>
      <c r="AK536" s="17">
        <v>2300</v>
      </c>
      <c r="AL536" s="19">
        <v>43221</v>
      </c>
      <c r="AM536" s="19">
        <v>43250</v>
      </c>
      <c r="AN536" t="s">
        <v>1466</v>
      </c>
      <c r="AQ536"/>
      <c r="AR536" t="b">
        <f t="shared" si="16"/>
        <v>1</v>
      </c>
      <c r="AS536" t="b">
        <f t="shared" si="17"/>
        <v>1</v>
      </c>
    </row>
    <row r="537" spans="2:45" ht="14.25" customHeight="1" x14ac:dyDescent="0.3">
      <c r="B537" s="7" t="s">
        <v>1596</v>
      </c>
      <c r="C537" t="s">
        <v>3100</v>
      </c>
      <c r="D537" s="8" t="s">
        <v>1597</v>
      </c>
      <c r="E537" s="33" t="s">
        <v>936</v>
      </c>
      <c r="U537"/>
      <c r="Y537"/>
      <c r="Z537"/>
      <c r="AG537" s="43">
        <v>13</v>
      </c>
      <c r="AH537" t="s">
        <v>16</v>
      </c>
      <c r="AI537" s="8" t="s">
        <v>867</v>
      </c>
      <c r="AK537" s="17">
        <v>7200</v>
      </c>
      <c r="AL537" s="19">
        <v>43241</v>
      </c>
      <c r="AM537" s="19">
        <v>43301</v>
      </c>
      <c r="AN537" t="s">
        <v>1600</v>
      </c>
      <c r="AQ537"/>
      <c r="AR537" t="b">
        <f t="shared" si="16"/>
        <v>1</v>
      </c>
      <c r="AS537" t="b">
        <f t="shared" si="17"/>
        <v>1</v>
      </c>
    </row>
    <row r="538" spans="2:45" ht="14.25" customHeight="1" x14ac:dyDescent="0.3">
      <c r="B538" s="7" t="s">
        <v>1596</v>
      </c>
      <c r="C538" t="s">
        <v>3100</v>
      </c>
      <c r="D538" s="8" t="s">
        <v>1597</v>
      </c>
      <c r="E538" s="33" t="s">
        <v>936</v>
      </c>
      <c r="U538"/>
      <c r="Y538"/>
      <c r="Z538"/>
      <c r="AG538" s="43">
        <v>10</v>
      </c>
      <c r="AH538" t="s">
        <v>16</v>
      </c>
      <c r="AI538" s="8" t="s">
        <v>17</v>
      </c>
      <c r="AK538" s="17">
        <v>1036</v>
      </c>
      <c r="AL538" s="19">
        <v>43260</v>
      </c>
      <c r="AM538" s="19">
        <v>43287</v>
      </c>
      <c r="AN538" t="s">
        <v>1473</v>
      </c>
      <c r="AQ538"/>
      <c r="AR538" t="b">
        <f t="shared" si="16"/>
        <v>1</v>
      </c>
      <c r="AS538" t="b">
        <f t="shared" si="17"/>
        <v>1</v>
      </c>
    </row>
    <row r="539" spans="2:45" ht="14.25" customHeight="1" x14ac:dyDescent="0.3">
      <c r="B539" s="7" t="s">
        <v>1601</v>
      </c>
      <c r="C539" t="s">
        <v>3100</v>
      </c>
      <c r="D539" s="8" t="s">
        <v>1602</v>
      </c>
      <c r="E539" s="33" t="s">
        <v>1603</v>
      </c>
      <c r="M539" s="16">
        <v>0.17</v>
      </c>
      <c r="N539" t="s">
        <v>648</v>
      </c>
      <c r="O539" t="s">
        <v>649</v>
      </c>
      <c r="P539" s="17">
        <v>14704.75</v>
      </c>
      <c r="Y539"/>
      <c r="AC539" t="s">
        <v>929</v>
      </c>
      <c r="AD539" t="s">
        <v>3376</v>
      </c>
      <c r="AF539" s="16">
        <v>0.33588204800000004</v>
      </c>
      <c r="AG539" s="43">
        <v>121</v>
      </c>
      <c r="AH539" t="s">
        <v>102</v>
      </c>
      <c r="AI539" s="8" t="s">
        <v>130</v>
      </c>
      <c r="AJ539" t="s">
        <v>132</v>
      </c>
      <c r="AK539" s="17">
        <v>569.25</v>
      </c>
      <c r="AL539" s="19">
        <v>43219</v>
      </c>
      <c r="AM539" s="19">
        <v>43219</v>
      </c>
      <c r="AN539" t="s">
        <v>931</v>
      </c>
      <c r="AQ539" s="17">
        <f>SUMIF(B:B,B539,P:P)-SUMIF(B:B,B539,AK:AK)</f>
        <v>7815.65</v>
      </c>
      <c r="AR539" t="b">
        <f t="shared" si="16"/>
        <v>0</v>
      </c>
      <c r="AS539" t="b">
        <f t="shared" si="17"/>
        <v>0</v>
      </c>
    </row>
    <row r="540" spans="2:45" ht="14.25" customHeight="1" x14ac:dyDescent="0.3">
      <c r="B540" s="7" t="s">
        <v>1601</v>
      </c>
      <c r="C540" t="s">
        <v>3100</v>
      </c>
      <c r="D540" s="8" t="s">
        <v>1602</v>
      </c>
      <c r="E540" s="33" t="s">
        <v>936</v>
      </c>
      <c r="U540"/>
      <c r="Y540"/>
      <c r="Z540"/>
      <c r="AG540" s="43">
        <v>120</v>
      </c>
      <c r="AH540" t="s">
        <v>102</v>
      </c>
      <c r="AI540" s="8" t="s">
        <v>130</v>
      </c>
      <c r="AJ540" t="s">
        <v>131</v>
      </c>
      <c r="AK540" s="17">
        <v>175</v>
      </c>
      <c r="AL540" s="19">
        <v>43219</v>
      </c>
      <c r="AM540" s="19">
        <v>43219</v>
      </c>
      <c r="AN540" t="s">
        <v>1036</v>
      </c>
      <c r="AQ540"/>
      <c r="AR540" t="b">
        <f t="shared" si="16"/>
        <v>1</v>
      </c>
      <c r="AS540" t="b">
        <f t="shared" si="17"/>
        <v>1</v>
      </c>
    </row>
    <row r="541" spans="2:45" ht="14.25" customHeight="1" x14ac:dyDescent="0.3">
      <c r="B541" s="7" t="s">
        <v>1601</v>
      </c>
      <c r="C541" t="s">
        <v>3100</v>
      </c>
      <c r="D541" s="8" t="s">
        <v>1602</v>
      </c>
      <c r="E541" s="33" t="s">
        <v>936</v>
      </c>
      <c r="AG541" s="43">
        <v>121</v>
      </c>
      <c r="AH541" t="s">
        <v>102</v>
      </c>
      <c r="AI541" s="8" t="s">
        <v>130</v>
      </c>
      <c r="AJ541" t="s">
        <v>132</v>
      </c>
      <c r="AK541" s="17">
        <v>710.125</v>
      </c>
      <c r="AL541" s="19">
        <v>43220</v>
      </c>
      <c r="AM541" s="19">
        <v>43220</v>
      </c>
      <c r="AN541" t="s">
        <v>931</v>
      </c>
      <c r="AQ541"/>
      <c r="AR541" t="b">
        <f t="shared" si="16"/>
        <v>1</v>
      </c>
      <c r="AS541" t="b">
        <f t="shared" si="17"/>
        <v>1</v>
      </c>
    </row>
    <row r="542" spans="2:45" ht="14.25" customHeight="1" x14ac:dyDescent="0.3">
      <c r="B542" s="7" t="s">
        <v>1601</v>
      </c>
      <c r="C542" t="s">
        <v>3100</v>
      </c>
      <c r="D542" s="8" t="s">
        <v>1602</v>
      </c>
      <c r="E542" s="33" t="s">
        <v>936</v>
      </c>
      <c r="U542"/>
      <c r="Y542"/>
      <c r="Z542"/>
      <c r="AG542" s="43">
        <v>126</v>
      </c>
      <c r="AH542" t="s">
        <v>102</v>
      </c>
      <c r="AI542" s="8" t="s">
        <v>135</v>
      </c>
      <c r="AJ542" t="s">
        <v>138</v>
      </c>
      <c r="AK542" s="17">
        <v>1123.5</v>
      </c>
      <c r="AL542" s="19">
        <v>43220</v>
      </c>
      <c r="AM542" s="19">
        <v>43220</v>
      </c>
      <c r="AN542" t="s">
        <v>949</v>
      </c>
      <c r="AQ542"/>
      <c r="AR542" t="b">
        <f t="shared" si="16"/>
        <v>1</v>
      </c>
      <c r="AS542" t="b">
        <f t="shared" si="17"/>
        <v>1</v>
      </c>
    </row>
    <row r="543" spans="2:45" ht="14.25" customHeight="1" x14ac:dyDescent="0.3">
      <c r="B543" s="7" t="s">
        <v>1601</v>
      </c>
      <c r="C543" t="s">
        <v>3100</v>
      </c>
      <c r="D543" s="8" t="s">
        <v>1602</v>
      </c>
      <c r="E543" s="33" t="s">
        <v>936</v>
      </c>
      <c r="U543"/>
      <c r="Y543"/>
      <c r="Z543"/>
      <c r="AG543" s="43">
        <v>120</v>
      </c>
      <c r="AH543" t="s">
        <v>102</v>
      </c>
      <c r="AI543" s="8" t="s">
        <v>130</v>
      </c>
      <c r="AJ543" t="s">
        <v>131</v>
      </c>
      <c r="AK543" s="17">
        <v>346.5</v>
      </c>
      <c r="AL543" s="19">
        <v>43220</v>
      </c>
      <c r="AM543" s="19">
        <v>43220</v>
      </c>
      <c r="AN543" t="s">
        <v>1036</v>
      </c>
      <c r="AQ543"/>
      <c r="AR543" t="b">
        <f t="shared" si="16"/>
        <v>1</v>
      </c>
      <c r="AS543" t="b">
        <f t="shared" si="17"/>
        <v>1</v>
      </c>
    </row>
    <row r="544" spans="2:45" ht="14.25" customHeight="1" x14ac:dyDescent="0.3">
      <c r="B544" s="7" t="s">
        <v>1601</v>
      </c>
      <c r="C544" t="s">
        <v>3100</v>
      </c>
      <c r="D544" s="8" t="s">
        <v>1602</v>
      </c>
      <c r="E544" s="33" t="s">
        <v>936</v>
      </c>
      <c r="AG544" s="43">
        <v>121</v>
      </c>
      <c r="AH544" t="s">
        <v>102</v>
      </c>
      <c r="AI544" s="8" t="s">
        <v>130</v>
      </c>
      <c r="AJ544" t="s">
        <v>132</v>
      </c>
      <c r="AK544" s="17">
        <v>673.32499999999993</v>
      </c>
      <c r="AL544" s="19">
        <v>43246</v>
      </c>
      <c r="AM544" s="19">
        <v>43246</v>
      </c>
      <c r="AN544" t="s">
        <v>931</v>
      </c>
      <c r="AQ544"/>
      <c r="AR544" t="b">
        <f t="shared" si="16"/>
        <v>1</v>
      </c>
      <c r="AS544" t="b">
        <f t="shared" si="17"/>
        <v>1</v>
      </c>
    </row>
    <row r="545" spans="2:45" ht="14.25" customHeight="1" x14ac:dyDescent="0.3">
      <c r="B545" s="7" t="s">
        <v>1601</v>
      </c>
      <c r="C545" t="s">
        <v>3100</v>
      </c>
      <c r="D545" s="8" t="s">
        <v>1602</v>
      </c>
      <c r="E545" s="33" t="s">
        <v>936</v>
      </c>
      <c r="U545"/>
      <c r="Y545"/>
      <c r="Z545"/>
      <c r="AG545" s="43">
        <v>126</v>
      </c>
      <c r="AH545" t="s">
        <v>102</v>
      </c>
      <c r="AI545" s="8" t="s">
        <v>135</v>
      </c>
      <c r="AJ545" t="s">
        <v>138</v>
      </c>
      <c r="AK545" s="17">
        <v>449.4</v>
      </c>
      <c r="AL545" s="19">
        <v>43246</v>
      </c>
      <c r="AM545" s="19">
        <v>43246</v>
      </c>
      <c r="AN545" t="s">
        <v>949</v>
      </c>
      <c r="AQ545"/>
      <c r="AR545" t="b">
        <f t="shared" si="16"/>
        <v>1</v>
      </c>
      <c r="AS545" t="b">
        <f t="shared" si="17"/>
        <v>1</v>
      </c>
    </row>
    <row r="546" spans="2:45" ht="14.25" customHeight="1" x14ac:dyDescent="0.3">
      <c r="B546" s="7" t="s">
        <v>1601</v>
      </c>
      <c r="C546" t="s">
        <v>3100</v>
      </c>
      <c r="D546" s="8" t="s">
        <v>1602</v>
      </c>
      <c r="E546" s="33" t="s">
        <v>936</v>
      </c>
      <c r="U546"/>
      <c r="Y546"/>
      <c r="Z546"/>
      <c r="AG546" s="43">
        <v>120</v>
      </c>
      <c r="AH546" t="s">
        <v>102</v>
      </c>
      <c r="AI546" s="8" t="s">
        <v>130</v>
      </c>
      <c r="AJ546" t="s">
        <v>131</v>
      </c>
      <c r="AK546" s="17">
        <v>252</v>
      </c>
      <c r="AL546" s="19">
        <v>43246</v>
      </c>
      <c r="AM546" s="19">
        <v>43246</v>
      </c>
      <c r="AN546" t="s">
        <v>1036</v>
      </c>
      <c r="AQ546"/>
      <c r="AR546" t="b">
        <f t="shared" si="16"/>
        <v>1</v>
      </c>
      <c r="AS546" t="b">
        <f t="shared" si="17"/>
        <v>1</v>
      </c>
    </row>
    <row r="547" spans="2:45" ht="14.25" customHeight="1" x14ac:dyDescent="0.3">
      <c r="B547" s="7" t="s">
        <v>1601</v>
      </c>
      <c r="C547" t="s">
        <v>3100</v>
      </c>
      <c r="D547" s="8" t="s">
        <v>1602</v>
      </c>
      <c r="E547" s="33" t="s">
        <v>936</v>
      </c>
      <c r="U547"/>
      <c r="Y547"/>
      <c r="Z547"/>
      <c r="AG547" s="43">
        <v>10</v>
      </c>
      <c r="AH547" t="s">
        <v>16</v>
      </c>
      <c r="AI547" s="8" t="s">
        <v>17</v>
      </c>
      <c r="AK547" s="17">
        <v>2590</v>
      </c>
      <c r="AL547" s="19">
        <v>43239</v>
      </c>
      <c r="AM547" s="19">
        <v>43252</v>
      </c>
      <c r="AN547" t="s">
        <v>1473</v>
      </c>
      <c r="AQ547"/>
      <c r="AR547" t="b">
        <f t="shared" si="16"/>
        <v>1</v>
      </c>
      <c r="AS547" t="b">
        <f t="shared" si="17"/>
        <v>1</v>
      </c>
    </row>
    <row r="548" spans="2:45" ht="14.25" customHeight="1" x14ac:dyDescent="0.3">
      <c r="B548" s="7" t="s">
        <v>1604</v>
      </c>
      <c r="C548" t="s">
        <v>3100</v>
      </c>
      <c r="D548" s="8" t="s">
        <v>1605</v>
      </c>
      <c r="E548" s="33" t="s">
        <v>1606</v>
      </c>
      <c r="M548" s="16">
        <v>0.17</v>
      </c>
      <c r="N548" t="s">
        <v>648</v>
      </c>
      <c r="O548" t="s">
        <v>649</v>
      </c>
      <c r="P548" s="17">
        <v>31506</v>
      </c>
      <c r="U548"/>
      <c r="Y548"/>
      <c r="Z548"/>
      <c r="AC548" t="s">
        <v>929</v>
      </c>
      <c r="AD548" t="s">
        <v>3376</v>
      </c>
      <c r="AF548" s="16">
        <v>0.32643322249572643</v>
      </c>
      <c r="AG548" s="43">
        <v>126</v>
      </c>
      <c r="AH548" t="s">
        <v>102</v>
      </c>
      <c r="AI548" s="8" t="s">
        <v>135</v>
      </c>
      <c r="AJ548" t="s">
        <v>138</v>
      </c>
      <c r="AK548" s="17">
        <v>1926</v>
      </c>
      <c r="AL548" s="19">
        <v>43220</v>
      </c>
      <c r="AM548" s="19">
        <v>43220</v>
      </c>
      <c r="AN548" t="s">
        <v>949</v>
      </c>
      <c r="AQ548" s="17">
        <f>SUMIF(B:B,B548,P:P)-SUMIF(B:B,B548,AK:AK)</f>
        <v>28446</v>
      </c>
      <c r="AR548" t="b">
        <f t="shared" si="16"/>
        <v>0</v>
      </c>
      <c r="AS548" t="b">
        <f t="shared" si="17"/>
        <v>0</v>
      </c>
    </row>
    <row r="549" spans="2:45" ht="14.25" customHeight="1" x14ac:dyDescent="0.3">
      <c r="B549" s="7" t="s">
        <v>1604</v>
      </c>
      <c r="C549" t="s">
        <v>3100</v>
      </c>
      <c r="D549" s="8" t="s">
        <v>1605</v>
      </c>
      <c r="E549" s="33" t="s">
        <v>936</v>
      </c>
      <c r="U549"/>
      <c r="Y549"/>
      <c r="Z549"/>
      <c r="AG549" s="43">
        <v>113</v>
      </c>
      <c r="AH549" t="s">
        <v>102</v>
      </c>
      <c r="AI549" s="8" t="s">
        <v>122</v>
      </c>
      <c r="AJ549" t="s">
        <v>123</v>
      </c>
      <c r="AK549" s="17">
        <v>919.99999999999989</v>
      </c>
      <c r="AL549" s="19">
        <v>43223</v>
      </c>
      <c r="AM549" s="19">
        <v>43223</v>
      </c>
      <c r="AN549" t="s">
        <v>931</v>
      </c>
      <c r="AQ549"/>
      <c r="AR549" t="b">
        <f t="shared" si="16"/>
        <v>1</v>
      </c>
      <c r="AS549" t="b">
        <f t="shared" si="17"/>
        <v>1</v>
      </c>
    </row>
    <row r="550" spans="2:45" ht="14.25" customHeight="1" x14ac:dyDescent="0.3">
      <c r="B550" s="7" t="s">
        <v>1604</v>
      </c>
      <c r="C550" t="s">
        <v>3100</v>
      </c>
      <c r="D550" s="8" t="s">
        <v>1605</v>
      </c>
      <c r="E550" s="33" t="s">
        <v>936</v>
      </c>
      <c r="U550"/>
      <c r="Y550"/>
      <c r="Z550"/>
      <c r="AG550" s="43">
        <v>113</v>
      </c>
      <c r="AH550" t="s">
        <v>102</v>
      </c>
      <c r="AI550" s="8" t="s">
        <v>122</v>
      </c>
      <c r="AJ550" t="s">
        <v>123</v>
      </c>
      <c r="AK550" s="17">
        <v>214</v>
      </c>
      <c r="AL550" s="19">
        <v>43223</v>
      </c>
      <c r="AM550" s="19">
        <v>43223</v>
      </c>
      <c r="AN550" t="s">
        <v>949</v>
      </c>
      <c r="AQ550"/>
      <c r="AR550" t="b">
        <f t="shared" si="16"/>
        <v>1</v>
      </c>
      <c r="AS550" t="b">
        <f t="shared" si="17"/>
        <v>1</v>
      </c>
    </row>
    <row r="551" spans="2:45" ht="14.25" customHeight="1" x14ac:dyDescent="0.3">
      <c r="B551" s="7" t="s">
        <v>1607</v>
      </c>
      <c r="C551" t="s">
        <v>3100</v>
      </c>
      <c r="D551" s="8" t="s">
        <v>1608</v>
      </c>
      <c r="E551" s="33" t="s">
        <v>1609</v>
      </c>
      <c r="M551" s="16">
        <v>0.17</v>
      </c>
      <c r="N551" t="s">
        <v>648</v>
      </c>
      <c r="O551" t="s">
        <v>649</v>
      </c>
      <c r="P551" s="17">
        <v>17635</v>
      </c>
      <c r="Y551"/>
      <c r="AC551" t="s">
        <v>929</v>
      </c>
      <c r="AD551" t="s">
        <v>3376</v>
      </c>
      <c r="AF551" s="16">
        <v>0.29574968480000002</v>
      </c>
      <c r="AG551" s="43">
        <v>126</v>
      </c>
      <c r="AH551" t="s">
        <v>102</v>
      </c>
      <c r="AI551" s="8" t="s">
        <v>135</v>
      </c>
      <c r="AJ551" t="s">
        <v>138</v>
      </c>
      <c r="AK551" s="17">
        <v>1605</v>
      </c>
      <c r="AL551" s="19">
        <v>43219</v>
      </c>
      <c r="AM551" s="19">
        <v>43219</v>
      </c>
      <c r="AN551" t="s">
        <v>949</v>
      </c>
      <c r="AQ551" s="17">
        <f>SUMIF(B:B,B551,P:P)-SUMIF(B:B,B551,AK:AK)</f>
        <v>4479.7749999999996</v>
      </c>
      <c r="AR551" t="b">
        <f t="shared" si="16"/>
        <v>0</v>
      </c>
      <c r="AS551" t="b">
        <f t="shared" si="17"/>
        <v>0</v>
      </c>
    </row>
    <row r="552" spans="2:45" ht="14.25" customHeight="1" x14ac:dyDescent="0.3">
      <c r="B552" s="7" t="s">
        <v>1607</v>
      </c>
      <c r="C552" t="s">
        <v>3100</v>
      </c>
      <c r="D552" s="8" t="s">
        <v>1608</v>
      </c>
      <c r="E552" s="33" t="s">
        <v>936</v>
      </c>
      <c r="U552"/>
      <c r="Y552"/>
      <c r="Z552"/>
      <c r="AG552" s="43">
        <v>121</v>
      </c>
      <c r="AH552" t="s">
        <v>102</v>
      </c>
      <c r="AI552" s="8" t="s">
        <v>130</v>
      </c>
      <c r="AJ552" t="s">
        <v>132</v>
      </c>
      <c r="AK552" s="17">
        <v>1265</v>
      </c>
      <c r="AL552" s="19">
        <v>43219</v>
      </c>
      <c r="AM552" s="19">
        <v>43219</v>
      </c>
      <c r="AN552" t="s">
        <v>931</v>
      </c>
      <c r="AQ552"/>
      <c r="AR552" t="b">
        <f t="shared" si="16"/>
        <v>1</v>
      </c>
      <c r="AS552" t="b">
        <f t="shared" si="17"/>
        <v>1</v>
      </c>
    </row>
    <row r="553" spans="2:45" ht="14.25" customHeight="1" x14ac:dyDescent="0.3">
      <c r="B553" s="7" t="s">
        <v>1607</v>
      </c>
      <c r="C553" t="s">
        <v>3100</v>
      </c>
      <c r="D553" s="8" t="s">
        <v>1608</v>
      </c>
      <c r="E553" s="33" t="s">
        <v>936</v>
      </c>
      <c r="U553"/>
      <c r="Y553"/>
      <c r="Z553"/>
      <c r="AG553" s="43">
        <v>120</v>
      </c>
      <c r="AH553" t="s">
        <v>102</v>
      </c>
      <c r="AI553" s="8" t="s">
        <v>130</v>
      </c>
      <c r="AJ553" t="s">
        <v>131</v>
      </c>
      <c r="AK553" s="17">
        <v>540</v>
      </c>
      <c r="AL553" s="19">
        <v>43219</v>
      </c>
      <c r="AM553" s="19">
        <v>43219</v>
      </c>
      <c r="AN553" t="s">
        <v>1036</v>
      </c>
      <c r="AQ553"/>
      <c r="AR553" t="b">
        <f t="shared" si="16"/>
        <v>1</v>
      </c>
      <c r="AS553" t="b">
        <f t="shared" si="17"/>
        <v>1</v>
      </c>
    </row>
    <row r="554" spans="2:45" ht="14.25" customHeight="1" x14ac:dyDescent="0.3">
      <c r="B554" s="7" t="s">
        <v>1607</v>
      </c>
      <c r="C554" t="s">
        <v>3100</v>
      </c>
      <c r="D554" s="8" t="s">
        <v>1608</v>
      </c>
      <c r="E554" s="33" t="s">
        <v>936</v>
      </c>
      <c r="AG554" s="43">
        <v>121</v>
      </c>
      <c r="AH554" t="s">
        <v>102</v>
      </c>
      <c r="AI554" s="8" t="s">
        <v>130</v>
      </c>
      <c r="AJ554" t="s">
        <v>132</v>
      </c>
      <c r="AK554" s="17">
        <v>638.82499999999993</v>
      </c>
      <c r="AL554" s="19">
        <v>43232</v>
      </c>
      <c r="AM554" s="19">
        <v>43232</v>
      </c>
      <c r="AN554" t="s">
        <v>931</v>
      </c>
      <c r="AQ554"/>
      <c r="AR554" t="b">
        <f t="shared" si="16"/>
        <v>1</v>
      </c>
      <c r="AS554" t="b">
        <f t="shared" si="17"/>
        <v>1</v>
      </c>
    </row>
    <row r="555" spans="2:45" ht="14.25" customHeight="1" x14ac:dyDescent="0.3">
      <c r="B555" s="7" t="s">
        <v>1607</v>
      </c>
      <c r="C555" t="s">
        <v>3100</v>
      </c>
      <c r="D555" s="8" t="s">
        <v>1608</v>
      </c>
      <c r="E555" s="33" t="s">
        <v>936</v>
      </c>
      <c r="U555"/>
      <c r="Y555"/>
      <c r="Z555"/>
      <c r="AG555" s="43">
        <v>126</v>
      </c>
      <c r="AH555" t="s">
        <v>102</v>
      </c>
      <c r="AI555" s="8" t="s">
        <v>135</v>
      </c>
      <c r="AJ555" t="s">
        <v>138</v>
      </c>
      <c r="AK555" s="17">
        <v>802.5</v>
      </c>
      <c r="AL555" s="19">
        <v>43232</v>
      </c>
      <c r="AM555" s="19">
        <v>43232</v>
      </c>
      <c r="AN555" t="s">
        <v>949</v>
      </c>
      <c r="AQ555"/>
      <c r="AR555" t="b">
        <f t="shared" si="16"/>
        <v>1</v>
      </c>
      <c r="AS555" t="b">
        <f t="shared" si="17"/>
        <v>1</v>
      </c>
    </row>
    <row r="556" spans="2:45" ht="14.25" customHeight="1" x14ac:dyDescent="0.3">
      <c r="B556" s="7" t="s">
        <v>1607</v>
      </c>
      <c r="C556" t="s">
        <v>3100</v>
      </c>
      <c r="D556" s="8" t="s">
        <v>1608</v>
      </c>
      <c r="E556" s="33" t="s">
        <v>936</v>
      </c>
      <c r="U556"/>
      <c r="Y556"/>
      <c r="Z556"/>
      <c r="AG556" s="43">
        <v>120</v>
      </c>
      <c r="AH556" t="s">
        <v>102</v>
      </c>
      <c r="AI556" s="8" t="s">
        <v>130</v>
      </c>
      <c r="AJ556" t="s">
        <v>131</v>
      </c>
      <c r="AK556" s="17">
        <v>322.5</v>
      </c>
      <c r="AL556" s="19">
        <v>43232</v>
      </c>
      <c r="AM556" s="19">
        <v>43232</v>
      </c>
      <c r="AN556" t="s">
        <v>1036</v>
      </c>
      <c r="AQ556"/>
      <c r="AR556" t="b">
        <f t="shared" si="16"/>
        <v>1</v>
      </c>
      <c r="AS556" t="b">
        <f t="shared" si="17"/>
        <v>1</v>
      </c>
    </row>
    <row r="557" spans="2:45" ht="14.25" customHeight="1" x14ac:dyDescent="0.3">
      <c r="B557" s="7" t="s">
        <v>1607</v>
      </c>
      <c r="C557" t="s">
        <v>3100</v>
      </c>
      <c r="D557" s="8" t="s">
        <v>1608</v>
      </c>
      <c r="E557" s="33" t="s">
        <v>936</v>
      </c>
      <c r="U557"/>
      <c r="Y557"/>
      <c r="Z557"/>
      <c r="AG557" s="43">
        <v>121</v>
      </c>
      <c r="AH557" t="s">
        <v>102</v>
      </c>
      <c r="AI557" s="8" t="s">
        <v>130</v>
      </c>
      <c r="AJ557" t="s">
        <v>132</v>
      </c>
      <c r="AK557" s="17">
        <v>1155.75</v>
      </c>
      <c r="AL557" s="19">
        <v>43240</v>
      </c>
      <c r="AM557" s="19">
        <v>43240</v>
      </c>
      <c r="AN557" t="s">
        <v>931</v>
      </c>
      <c r="AQ557"/>
      <c r="AR557" t="b">
        <f t="shared" si="16"/>
        <v>1</v>
      </c>
      <c r="AS557" t="b">
        <f t="shared" si="17"/>
        <v>1</v>
      </c>
    </row>
    <row r="558" spans="2:45" ht="14.25" customHeight="1" x14ac:dyDescent="0.3">
      <c r="B558" s="7" t="s">
        <v>1607</v>
      </c>
      <c r="C558" t="s">
        <v>3100</v>
      </c>
      <c r="D558" s="8" t="s">
        <v>1608</v>
      </c>
      <c r="E558" s="33" t="s">
        <v>936</v>
      </c>
      <c r="U558"/>
      <c r="Y558"/>
      <c r="Z558"/>
      <c r="AG558" s="43">
        <v>125</v>
      </c>
      <c r="AH558" t="s">
        <v>102</v>
      </c>
      <c r="AI558" s="8" t="s">
        <v>135</v>
      </c>
      <c r="AJ558" t="s">
        <v>1610</v>
      </c>
      <c r="AK558" s="17">
        <v>1070</v>
      </c>
      <c r="AL558" s="19">
        <v>43240</v>
      </c>
      <c r="AM558" s="19">
        <v>43240</v>
      </c>
      <c r="AN558" t="s">
        <v>949</v>
      </c>
      <c r="AQ558"/>
      <c r="AR558" t="b">
        <f t="shared" si="16"/>
        <v>1</v>
      </c>
      <c r="AS558" t="b">
        <f t="shared" si="17"/>
        <v>1</v>
      </c>
    </row>
    <row r="559" spans="2:45" ht="14.25" customHeight="1" x14ac:dyDescent="0.3">
      <c r="B559" s="7" t="s">
        <v>1607</v>
      </c>
      <c r="C559" t="s">
        <v>3100</v>
      </c>
      <c r="D559" s="8" t="s">
        <v>1608</v>
      </c>
      <c r="E559" s="33" t="s">
        <v>936</v>
      </c>
      <c r="U559"/>
      <c r="Y559"/>
      <c r="Z559"/>
      <c r="AG559" s="43">
        <v>120</v>
      </c>
      <c r="AH559" t="s">
        <v>102</v>
      </c>
      <c r="AI559" s="8" t="s">
        <v>130</v>
      </c>
      <c r="AJ559" t="s">
        <v>131</v>
      </c>
      <c r="AK559" s="17">
        <v>1750</v>
      </c>
      <c r="AL559" s="19">
        <v>43240</v>
      </c>
      <c r="AM559" s="19">
        <v>43240</v>
      </c>
      <c r="AN559" t="s">
        <v>1036</v>
      </c>
      <c r="AQ559"/>
      <c r="AR559" t="b">
        <f t="shared" si="16"/>
        <v>1</v>
      </c>
      <c r="AS559" t="b">
        <f t="shared" si="17"/>
        <v>1</v>
      </c>
    </row>
    <row r="560" spans="2:45" ht="14.25" customHeight="1" x14ac:dyDescent="0.3">
      <c r="B560" s="7" t="s">
        <v>1607</v>
      </c>
      <c r="C560" t="s">
        <v>3100</v>
      </c>
      <c r="D560" s="8" t="s">
        <v>1608</v>
      </c>
      <c r="E560" s="33" t="s">
        <v>936</v>
      </c>
      <c r="U560"/>
      <c r="Y560"/>
      <c r="Z560"/>
      <c r="AG560" s="43">
        <v>121</v>
      </c>
      <c r="AH560" t="s">
        <v>102</v>
      </c>
      <c r="AI560" s="8" t="s">
        <v>130</v>
      </c>
      <c r="AJ560" t="s">
        <v>132</v>
      </c>
      <c r="AK560" s="17">
        <v>1185.6499999999999</v>
      </c>
      <c r="AL560" s="19">
        <v>43247</v>
      </c>
      <c r="AM560" s="19">
        <v>43247</v>
      </c>
      <c r="AN560" t="s">
        <v>931</v>
      </c>
      <c r="AQ560"/>
      <c r="AR560" t="b">
        <f t="shared" si="16"/>
        <v>1</v>
      </c>
      <c r="AS560" t="b">
        <f t="shared" si="17"/>
        <v>1</v>
      </c>
    </row>
    <row r="561" spans="2:45" ht="14.25" customHeight="1" x14ac:dyDescent="0.3">
      <c r="B561" s="7" t="s">
        <v>1607</v>
      </c>
      <c r="C561" t="s">
        <v>3100</v>
      </c>
      <c r="D561" s="8" t="s">
        <v>1608</v>
      </c>
      <c r="E561" s="33" t="s">
        <v>936</v>
      </c>
      <c r="U561"/>
      <c r="Y561"/>
      <c r="Z561"/>
      <c r="AG561" s="43">
        <v>120</v>
      </c>
      <c r="AH561" t="s">
        <v>102</v>
      </c>
      <c r="AI561" s="8" t="s">
        <v>130</v>
      </c>
      <c r="AJ561" t="s">
        <v>131</v>
      </c>
      <c r="AK561" s="17">
        <v>1750</v>
      </c>
      <c r="AL561" s="19">
        <v>43247</v>
      </c>
      <c r="AM561" s="19">
        <v>43247</v>
      </c>
      <c r="AN561" t="s">
        <v>1036</v>
      </c>
      <c r="AQ561"/>
      <c r="AR561" t="b">
        <f t="shared" si="16"/>
        <v>1</v>
      </c>
      <c r="AS561" t="b">
        <f t="shared" si="17"/>
        <v>1</v>
      </c>
    </row>
    <row r="562" spans="2:45" ht="14.25" customHeight="1" x14ac:dyDescent="0.3">
      <c r="B562" s="7" t="s">
        <v>1607</v>
      </c>
      <c r="C562" t="s">
        <v>3100</v>
      </c>
      <c r="D562" s="8" t="s">
        <v>1608</v>
      </c>
      <c r="E562" s="33" t="s">
        <v>936</v>
      </c>
      <c r="U562"/>
      <c r="Y562"/>
      <c r="Z562"/>
      <c r="AG562" s="43">
        <v>125</v>
      </c>
      <c r="AH562" t="s">
        <v>102</v>
      </c>
      <c r="AI562" s="8" t="s">
        <v>135</v>
      </c>
      <c r="AJ562" t="s">
        <v>1610</v>
      </c>
      <c r="AK562" s="17">
        <v>1070</v>
      </c>
      <c r="AL562" s="19">
        <v>43247</v>
      </c>
      <c r="AM562" s="19">
        <v>43247</v>
      </c>
      <c r="AN562" t="s">
        <v>949</v>
      </c>
      <c r="AQ562"/>
      <c r="AR562" t="b">
        <f t="shared" si="16"/>
        <v>1</v>
      </c>
      <c r="AS562" t="b">
        <f t="shared" si="17"/>
        <v>1</v>
      </c>
    </row>
    <row r="563" spans="2:45" ht="14.25" customHeight="1" x14ac:dyDescent="0.3">
      <c r="B563" s="7" t="s">
        <v>1611</v>
      </c>
      <c r="C563" t="s">
        <v>3100</v>
      </c>
      <c r="D563" s="8" t="s">
        <v>1612</v>
      </c>
      <c r="E563" s="33" t="s">
        <v>1613</v>
      </c>
      <c r="M563" s="16">
        <v>0.2</v>
      </c>
      <c r="N563" t="s">
        <v>648</v>
      </c>
      <c r="O563" t="s">
        <v>649</v>
      </c>
      <c r="P563" s="17">
        <v>5939</v>
      </c>
      <c r="U563"/>
      <c r="Y563"/>
      <c r="Z563"/>
      <c r="AC563" t="s">
        <v>929</v>
      </c>
      <c r="AD563" t="s">
        <v>3376</v>
      </c>
      <c r="AF563" s="16">
        <v>0.30679510133333338</v>
      </c>
      <c r="AG563" s="43">
        <v>110</v>
      </c>
      <c r="AH563" t="s">
        <v>102</v>
      </c>
      <c r="AI563" s="8" t="s">
        <v>119</v>
      </c>
      <c r="AJ563" t="s">
        <v>120</v>
      </c>
      <c r="AK563" s="17">
        <v>402.49999999999994</v>
      </c>
      <c r="AL563" s="19">
        <v>43279</v>
      </c>
      <c r="AM563" s="19">
        <v>43279</v>
      </c>
      <c r="AN563" t="s">
        <v>931</v>
      </c>
      <c r="AQ563" s="17">
        <f>SUMIF(B:B,B563,P:P)-SUMIF(B:B,B563,AK:AK)</f>
        <v>1457.5</v>
      </c>
      <c r="AR563" t="b">
        <f t="shared" si="16"/>
        <v>0</v>
      </c>
      <c r="AS563" t="b">
        <f t="shared" si="17"/>
        <v>0</v>
      </c>
    </row>
    <row r="564" spans="2:45" ht="14.25" customHeight="1" x14ac:dyDescent="0.3">
      <c r="B564" s="7" t="s">
        <v>1611</v>
      </c>
      <c r="C564" t="s">
        <v>3100</v>
      </c>
      <c r="D564" s="8" t="s">
        <v>1612</v>
      </c>
      <c r="E564" s="33" t="s">
        <v>936</v>
      </c>
      <c r="U564"/>
      <c r="Y564"/>
      <c r="Z564"/>
      <c r="AG564" s="43">
        <v>113</v>
      </c>
      <c r="AH564" t="s">
        <v>102</v>
      </c>
      <c r="AI564" s="8" t="s">
        <v>122</v>
      </c>
      <c r="AJ564" t="s">
        <v>123</v>
      </c>
      <c r="AK564" s="17">
        <v>214</v>
      </c>
      <c r="AL564" s="19">
        <v>43279</v>
      </c>
      <c r="AM564" s="19">
        <v>43279</v>
      </c>
      <c r="AN564" t="s">
        <v>949</v>
      </c>
      <c r="AQ564"/>
      <c r="AR564" t="b">
        <f t="shared" si="16"/>
        <v>1</v>
      </c>
      <c r="AS564" t="b">
        <f t="shared" si="17"/>
        <v>1</v>
      </c>
    </row>
    <row r="565" spans="2:45" ht="14.25" customHeight="1" x14ac:dyDescent="0.3">
      <c r="B565" s="7" t="s">
        <v>1611</v>
      </c>
      <c r="C565" t="s">
        <v>3100</v>
      </c>
      <c r="D565" s="8" t="s">
        <v>1612</v>
      </c>
      <c r="E565" s="33" t="s">
        <v>936</v>
      </c>
      <c r="AG565" s="43">
        <v>121</v>
      </c>
      <c r="AH565" t="s">
        <v>102</v>
      </c>
      <c r="AI565" s="8" t="s">
        <v>130</v>
      </c>
      <c r="AJ565" t="s">
        <v>132</v>
      </c>
      <c r="AK565" s="17">
        <v>1724.9999999999998</v>
      </c>
      <c r="AL565" s="19">
        <v>43225</v>
      </c>
      <c r="AM565" s="19">
        <v>43225</v>
      </c>
      <c r="AN565" t="s">
        <v>931</v>
      </c>
      <c r="AQ565"/>
      <c r="AR565" t="b">
        <f t="shared" si="16"/>
        <v>1</v>
      </c>
      <c r="AS565" t="b">
        <f t="shared" si="17"/>
        <v>1</v>
      </c>
    </row>
    <row r="566" spans="2:45" ht="14.25" customHeight="1" x14ac:dyDescent="0.3">
      <c r="B566" s="7" t="s">
        <v>1611</v>
      </c>
      <c r="C566" t="s">
        <v>3100</v>
      </c>
      <c r="D566" s="8" t="s">
        <v>1612</v>
      </c>
      <c r="E566" s="33" t="s">
        <v>936</v>
      </c>
      <c r="U566"/>
      <c r="Y566"/>
      <c r="Z566"/>
      <c r="AG566" s="43">
        <v>126</v>
      </c>
      <c r="AH566" t="s">
        <v>102</v>
      </c>
      <c r="AI566" s="8" t="s">
        <v>135</v>
      </c>
      <c r="AJ566" t="s">
        <v>138</v>
      </c>
      <c r="AK566" s="17">
        <v>2140</v>
      </c>
      <c r="AL566" s="19">
        <v>43225</v>
      </c>
      <c r="AM566" s="19">
        <v>43225</v>
      </c>
      <c r="AN566" t="s">
        <v>949</v>
      </c>
      <c r="AQ566"/>
      <c r="AR566" t="b">
        <f t="shared" si="16"/>
        <v>1</v>
      </c>
      <c r="AS566" t="b">
        <f t="shared" si="17"/>
        <v>1</v>
      </c>
    </row>
    <row r="567" spans="2:45" ht="14.25" customHeight="1" x14ac:dyDescent="0.3">
      <c r="B567" s="7" t="s">
        <v>1614</v>
      </c>
      <c r="C567" t="s">
        <v>3100</v>
      </c>
      <c r="D567" s="8" t="s">
        <v>1615</v>
      </c>
      <c r="E567" s="33" t="s">
        <v>1616</v>
      </c>
      <c r="M567" s="16">
        <v>0.2</v>
      </c>
      <c r="N567" t="s">
        <v>648</v>
      </c>
      <c r="O567" t="s">
        <v>649</v>
      </c>
      <c r="P567" s="17">
        <v>4520.7</v>
      </c>
      <c r="Y567"/>
      <c r="AC567" t="s">
        <v>929</v>
      </c>
      <c r="AD567" t="s">
        <v>3376</v>
      </c>
      <c r="AF567" s="16">
        <v>0.36321028</v>
      </c>
      <c r="AG567" s="43">
        <v>121</v>
      </c>
      <c r="AH567" t="s">
        <v>102</v>
      </c>
      <c r="AI567" s="8" t="s">
        <v>130</v>
      </c>
      <c r="AJ567" t="s">
        <v>132</v>
      </c>
      <c r="AK567" s="17">
        <v>1567.4499999999998</v>
      </c>
      <c r="AL567" s="19">
        <v>43225</v>
      </c>
      <c r="AM567" s="19">
        <v>43225</v>
      </c>
      <c r="AN567" t="s">
        <v>931</v>
      </c>
      <c r="AQ567" s="17">
        <f>SUMIF(B:B,B567,P:P)-SUMIF(B:B,B567,AK:AK)</f>
        <v>562.75</v>
      </c>
      <c r="AR567" t="b">
        <f t="shared" si="16"/>
        <v>0</v>
      </c>
      <c r="AS567" t="b">
        <f t="shared" si="17"/>
        <v>0</v>
      </c>
    </row>
    <row r="568" spans="2:45" ht="14.25" customHeight="1" x14ac:dyDescent="0.3">
      <c r="B568" s="7" t="s">
        <v>1614</v>
      </c>
      <c r="C568" t="s">
        <v>3100</v>
      </c>
      <c r="D568" s="8" t="s">
        <v>1615</v>
      </c>
      <c r="E568" s="33" t="s">
        <v>936</v>
      </c>
      <c r="U568"/>
      <c r="Y568"/>
      <c r="Z568"/>
      <c r="AG568" s="43">
        <v>126</v>
      </c>
      <c r="AH568" t="s">
        <v>102</v>
      </c>
      <c r="AI568" s="8" t="s">
        <v>135</v>
      </c>
      <c r="AJ568" t="s">
        <v>138</v>
      </c>
      <c r="AK568" s="17">
        <v>1872.5</v>
      </c>
      <c r="AL568" s="19">
        <v>43225</v>
      </c>
      <c r="AM568" s="19">
        <v>43225</v>
      </c>
      <c r="AN568" t="s">
        <v>949</v>
      </c>
      <c r="AQ568"/>
      <c r="AR568" t="b">
        <f t="shared" si="16"/>
        <v>1</v>
      </c>
      <c r="AS568" t="b">
        <f t="shared" si="17"/>
        <v>1</v>
      </c>
    </row>
    <row r="569" spans="2:45" ht="14.25" customHeight="1" x14ac:dyDescent="0.3">
      <c r="B569" s="7" t="s">
        <v>1614</v>
      </c>
      <c r="C569" t="s">
        <v>3100</v>
      </c>
      <c r="D569" s="8" t="s">
        <v>1615</v>
      </c>
      <c r="E569" s="33" t="s">
        <v>936</v>
      </c>
      <c r="U569"/>
      <c r="Y569"/>
      <c r="Z569"/>
      <c r="AG569" s="43">
        <v>10</v>
      </c>
      <c r="AH569" t="s">
        <v>16</v>
      </c>
      <c r="AI569" s="8" t="s">
        <v>17</v>
      </c>
      <c r="AK569" s="17">
        <v>518</v>
      </c>
      <c r="AL569" s="19">
        <v>43225</v>
      </c>
      <c r="AM569" s="19">
        <v>43231</v>
      </c>
      <c r="AN569" t="s">
        <v>1473</v>
      </c>
      <c r="AQ569"/>
      <c r="AR569" t="b">
        <f t="shared" si="16"/>
        <v>1</v>
      </c>
      <c r="AS569" t="b">
        <f t="shared" si="17"/>
        <v>1</v>
      </c>
    </row>
    <row r="570" spans="2:45" ht="14.25" customHeight="1" x14ac:dyDescent="0.3">
      <c r="B570" s="7" t="s">
        <v>1617</v>
      </c>
      <c r="C570" t="s">
        <v>3100</v>
      </c>
      <c r="D570" s="8" t="s">
        <v>1618</v>
      </c>
      <c r="E570" s="33" t="s">
        <v>1619</v>
      </c>
      <c r="M570" s="16">
        <v>0.17</v>
      </c>
      <c r="N570" t="s">
        <v>648</v>
      </c>
      <c r="O570" t="s">
        <v>649</v>
      </c>
      <c r="P570" s="17">
        <v>10293.419999999998</v>
      </c>
      <c r="U570"/>
      <c r="Y570"/>
      <c r="Z570"/>
      <c r="AC570" t="s">
        <v>929</v>
      </c>
      <c r="AD570" t="s">
        <v>3376</v>
      </c>
      <c r="AF570" s="16">
        <v>0.34304743600000004</v>
      </c>
      <c r="AG570" s="43">
        <v>10</v>
      </c>
      <c r="AH570" t="s">
        <v>16</v>
      </c>
      <c r="AI570" s="8" t="s">
        <v>17</v>
      </c>
      <c r="AK570" s="17">
        <v>2900.8</v>
      </c>
      <c r="AL570" s="19">
        <v>43218</v>
      </c>
      <c r="AM570" s="19">
        <v>43245</v>
      </c>
      <c r="AN570" t="s">
        <v>1473</v>
      </c>
      <c r="AQ570" s="17">
        <f>SUMIF(B:B,B570,P:P)-SUMIF(B:B,B570,AK:AK)</f>
        <v>1441.8199999999979</v>
      </c>
      <c r="AR570" t="b">
        <f t="shared" si="16"/>
        <v>0</v>
      </c>
      <c r="AS570" t="b">
        <f t="shared" si="17"/>
        <v>0</v>
      </c>
    </row>
    <row r="571" spans="2:45" ht="14.25" customHeight="1" x14ac:dyDescent="0.3">
      <c r="B571" s="7" t="s">
        <v>1617</v>
      </c>
      <c r="C571" t="s">
        <v>3100</v>
      </c>
      <c r="D571" s="8" t="s">
        <v>1618</v>
      </c>
      <c r="E571" s="33" t="s">
        <v>936</v>
      </c>
      <c r="U571"/>
      <c r="Y571"/>
      <c r="Z571"/>
      <c r="AG571" s="43">
        <v>118</v>
      </c>
      <c r="AH571" t="s">
        <v>102</v>
      </c>
      <c r="AI571" s="8" t="s">
        <v>122</v>
      </c>
      <c r="AJ571" t="s">
        <v>129</v>
      </c>
      <c r="AK571" s="17">
        <v>5950.8</v>
      </c>
      <c r="AL571" s="19">
        <v>43225</v>
      </c>
      <c r="AM571" s="19">
        <v>43225</v>
      </c>
      <c r="AN571" t="s">
        <v>1337</v>
      </c>
      <c r="AQ571"/>
      <c r="AR571" t="b">
        <f t="shared" si="16"/>
        <v>1</v>
      </c>
      <c r="AS571" t="b">
        <f t="shared" si="17"/>
        <v>1</v>
      </c>
    </row>
    <row r="572" spans="2:45" ht="14.25" customHeight="1" x14ac:dyDescent="0.3">
      <c r="B572" s="7" t="s">
        <v>1620</v>
      </c>
      <c r="C572" t="s">
        <v>3100</v>
      </c>
      <c r="D572" s="8" t="s">
        <v>1621</v>
      </c>
      <c r="E572" s="33" t="s">
        <v>1622</v>
      </c>
      <c r="M572" s="16">
        <v>0.17</v>
      </c>
      <c r="N572" t="s">
        <v>648</v>
      </c>
      <c r="O572" t="s">
        <v>649</v>
      </c>
      <c r="P572" s="17">
        <v>4702.5</v>
      </c>
      <c r="U572"/>
      <c r="Y572"/>
      <c r="Z572"/>
      <c r="AC572" t="s">
        <v>929</v>
      </c>
      <c r="AD572" t="s">
        <v>3376</v>
      </c>
      <c r="AF572" s="16">
        <v>0.23090249999999998</v>
      </c>
      <c r="AG572" s="43">
        <v>125</v>
      </c>
      <c r="AH572" t="s">
        <v>102</v>
      </c>
      <c r="AI572" s="8" t="s">
        <v>135</v>
      </c>
      <c r="AJ572" t="s">
        <v>1570</v>
      </c>
      <c r="AK572" s="17">
        <v>1070</v>
      </c>
      <c r="AL572" s="19">
        <v>43233</v>
      </c>
      <c r="AM572" s="19">
        <v>43233</v>
      </c>
      <c r="AN572" t="s">
        <v>949</v>
      </c>
      <c r="AQ572" s="17">
        <f>SUMIF(B:B,B572,P:P)-SUMIF(B:B,B572,AK:AK)</f>
        <v>698</v>
      </c>
      <c r="AR572" t="b">
        <f t="shared" si="16"/>
        <v>0</v>
      </c>
      <c r="AS572" t="b">
        <f t="shared" si="17"/>
        <v>0</v>
      </c>
    </row>
    <row r="573" spans="2:45" ht="14.25" customHeight="1" x14ac:dyDescent="0.3">
      <c r="B573" s="7" t="s">
        <v>1620</v>
      </c>
      <c r="C573" t="s">
        <v>3100</v>
      </c>
      <c r="D573" s="8" t="s">
        <v>1621</v>
      </c>
      <c r="E573" s="33" t="s">
        <v>936</v>
      </c>
      <c r="U573"/>
      <c r="Y573"/>
      <c r="Z573"/>
      <c r="AG573" s="43">
        <v>120</v>
      </c>
      <c r="AH573" t="s">
        <v>102</v>
      </c>
      <c r="AI573" s="8" t="s">
        <v>130</v>
      </c>
      <c r="AJ573" t="s">
        <v>131</v>
      </c>
      <c r="AK573" s="17">
        <v>1750</v>
      </c>
      <c r="AL573" s="19">
        <v>43233</v>
      </c>
      <c r="AM573" s="19">
        <v>43233</v>
      </c>
      <c r="AN573" t="s">
        <v>1036</v>
      </c>
      <c r="AQ573"/>
      <c r="AR573" t="b">
        <f t="shared" si="16"/>
        <v>1</v>
      </c>
      <c r="AS573" t="b">
        <f t="shared" si="17"/>
        <v>1</v>
      </c>
    </row>
    <row r="574" spans="2:45" ht="14.25" customHeight="1" x14ac:dyDescent="0.3">
      <c r="B574" s="7" t="s">
        <v>1620</v>
      </c>
      <c r="C574" t="s">
        <v>3100</v>
      </c>
      <c r="D574" s="8" t="s">
        <v>1621</v>
      </c>
      <c r="E574" s="33" t="s">
        <v>936</v>
      </c>
      <c r="U574"/>
      <c r="Y574"/>
      <c r="Z574"/>
      <c r="AG574" s="43">
        <v>121</v>
      </c>
      <c r="AH574" t="s">
        <v>102</v>
      </c>
      <c r="AI574" s="8" t="s">
        <v>130</v>
      </c>
      <c r="AJ574" t="s">
        <v>132</v>
      </c>
      <c r="AK574" s="17">
        <v>1184.5</v>
      </c>
      <c r="AL574" s="19">
        <v>43233</v>
      </c>
      <c r="AM574" s="19">
        <v>43233</v>
      </c>
      <c r="AN574" t="s">
        <v>931</v>
      </c>
      <c r="AQ574"/>
      <c r="AR574" t="b">
        <f t="shared" si="16"/>
        <v>1</v>
      </c>
      <c r="AS574" t="b">
        <f t="shared" si="17"/>
        <v>1</v>
      </c>
    </row>
    <row r="575" spans="2:45" ht="14.25" customHeight="1" x14ac:dyDescent="0.3">
      <c r="B575" s="7" t="s">
        <v>1623</v>
      </c>
      <c r="C575" t="s">
        <v>3100</v>
      </c>
      <c r="D575" s="8" t="s">
        <v>1624</v>
      </c>
      <c r="E575" s="33" t="s">
        <v>1625</v>
      </c>
      <c r="M575" s="16">
        <v>0.2</v>
      </c>
      <c r="N575" t="s">
        <v>648</v>
      </c>
      <c r="O575" t="s">
        <v>649</v>
      </c>
      <c r="P575" s="17">
        <v>10192.5</v>
      </c>
      <c r="U575"/>
      <c r="Y575"/>
      <c r="Z575"/>
      <c r="AC575" t="s">
        <v>929</v>
      </c>
      <c r="AD575" t="s">
        <v>3376</v>
      </c>
      <c r="AF575" s="16">
        <v>0.34619512145454551</v>
      </c>
      <c r="AG575" s="43">
        <v>99</v>
      </c>
      <c r="AH575" t="s">
        <v>102</v>
      </c>
      <c r="AI575" s="8" t="s">
        <v>103</v>
      </c>
      <c r="AJ575" t="s">
        <v>109</v>
      </c>
      <c r="AK575" s="17">
        <v>5500</v>
      </c>
      <c r="AL575" s="19">
        <v>43246</v>
      </c>
      <c r="AM575" s="19">
        <v>43246</v>
      </c>
      <c r="AN575" t="s">
        <v>1472</v>
      </c>
      <c r="AQ575" s="17">
        <f>SUMIF(B:B,B575,P:P)-SUMIF(B:B,B575,AK:AK)</f>
        <v>1157.1000000000004</v>
      </c>
      <c r="AR575" t="b">
        <f t="shared" si="16"/>
        <v>0</v>
      </c>
      <c r="AS575" t="b">
        <f t="shared" si="17"/>
        <v>0</v>
      </c>
    </row>
    <row r="576" spans="2:45" ht="14.25" customHeight="1" x14ac:dyDescent="0.3">
      <c r="B576" s="7" t="s">
        <v>1623</v>
      </c>
      <c r="C576" t="s">
        <v>3100</v>
      </c>
      <c r="D576" s="8" t="s">
        <v>1624</v>
      </c>
      <c r="E576" s="33" t="s">
        <v>936</v>
      </c>
      <c r="AG576" s="43">
        <v>121</v>
      </c>
      <c r="AH576" t="s">
        <v>102</v>
      </c>
      <c r="AI576" s="8" t="s">
        <v>130</v>
      </c>
      <c r="AJ576" t="s">
        <v>132</v>
      </c>
      <c r="AK576" s="17">
        <v>1662.9</v>
      </c>
      <c r="AL576" s="19">
        <v>43232</v>
      </c>
      <c r="AM576" s="19">
        <v>43232</v>
      </c>
      <c r="AN576" t="s">
        <v>931</v>
      </c>
      <c r="AQ576"/>
      <c r="AR576" t="b">
        <f t="shared" si="16"/>
        <v>1</v>
      </c>
      <c r="AS576" t="b">
        <f t="shared" si="17"/>
        <v>1</v>
      </c>
    </row>
    <row r="577" spans="2:45" ht="14.25" customHeight="1" x14ac:dyDescent="0.3">
      <c r="B577" s="7" t="s">
        <v>1623</v>
      </c>
      <c r="C577" t="s">
        <v>3100</v>
      </c>
      <c r="D577" s="8" t="s">
        <v>1624</v>
      </c>
      <c r="E577" s="33" t="s">
        <v>936</v>
      </c>
      <c r="U577"/>
      <c r="Y577"/>
      <c r="Z577"/>
      <c r="AG577" s="43">
        <v>126</v>
      </c>
      <c r="AH577" t="s">
        <v>102</v>
      </c>
      <c r="AI577" s="8" t="s">
        <v>135</v>
      </c>
      <c r="AJ577" t="s">
        <v>138</v>
      </c>
      <c r="AK577" s="17">
        <v>1872.5</v>
      </c>
      <c r="AL577" s="19">
        <v>43232</v>
      </c>
      <c r="AM577" s="19">
        <v>43232</v>
      </c>
      <c r="AN577" t="s">
        <v>949</v>
      </c>
      <c r="AQ577"/>
      <c r="AR577" t="b">
        <f t="shared" si="16"/>
        <v>1</v>
      </c>
      <c r="AS577" t="b">
        <f t="shared" si="17"/>
        <v>1</v>
      </c>
    </row>
    <row r="578" spans="2:45" ht="14.25" customHeight="1" x14ac:dyDescent="0.3">
      <c r="B578" s="7" t="s">
        <v>1626</v>
      </c>
      <c r="C578" t="s">
        <v>3100</v>
      </c>
      <c r="D578" s="8" t="s">
        <v>1627</v>
      </c>
      <c r="E578" s="33" t="s">
        <v>1628</v>
      </c>
      <c r="M578" s="16">
        <v>0.17</v>
      </c>
      <c r="N578" t="s">
        <v>648</v>
      </c>
      <c r="O578" t="s">
        <v>649</v>
      </c>
      <c r="P578" s="17">
        <v>17250</v>
      </c>
      <c r="U578"/>
      <c r="Y578"/>
      <c r="Z578"/>
      <c r="AC578" t="s">
        <v>929</v>
      </c>
      <c r="AD578" t="s">
        <v>3376</v>
      </c>
      <c r="AF578" s="16">
        <v>0.33267666666666662</v>
      </c>
      <c r="AG578" s="43">
        <v>107</v>
      </c>
      <c r="AH578" t="s">
        <v>102</v>
      </c>
      <c r="AI578" s="8" t="s">
        <v>103</v>
      </c>
      <c r="AJ578" t="s">
        <v>117</v>
      </c>
      <c r="AK578" s="17">
        <v>15000</v>
      </c>
      <c r="AL578" s="19">
        <v>43231</v>
      </c>
      <c r="AM578" s="19">
        <v>43231</v>
      </c>
      <c r="AN578" t="s">
        <v>1629</v>
      </c>
      <c r="AQ578" s="17">
        <f>SUMIF(B:B,B578,P:P)-SUMIF(B:B,B578,AK:AK)</f>
        <v>2250</v>
      </c>
      <c r="AR578" t="b">
        <f t="shared" si="16"/>
        <v>0</v>
      </c>
      <c r="AS578" t="b">
        <f t="shared" si="17"/>
        <v>0</v>
      </c>
    </row>
    <row r="579" spans="2:45" ht="14.25" customHeight="1" x14ac:dyDescent="0.3">
      <c r="B579" s="7" t="s">
        <v>1000</v>
      </c>
      <c r="C579" t="s">
        <v>3326</v>
      </c>
      <c r="D579" t="s">
        <v>1001</v>
      </c>
      <c r="E579" s="33" t="s">
        <v>1002</v>
      </c>
      <c r="M579" s="16">
        <v>0.18</v>
      </c>
      <c r="N579" t="s">
        <v>648</v>
      </c>
      <c r="O579" t="s">
        <v>649</v>
      </c>
      <c r="P579" s="17">
        <v>67660.25</v>
      </c>
      <c r="U579"/>
      <c r="Y579"/>
      <c r="Z579"/>
      <c r="AC579" t="s">
        <v>929</v>
      </c>
      <c r="AD579" t="s">
        <v>3378</v>
      </c>
      <c r="AF579" s="16">
        <v>0.4289101873399408</v>
      </c>
      <c r="AG579" s="43">
        <v>67</v>
      </c>
      <c r="AH579" t="s">
        <v>1003</v>
      </c>
      <c r="AI579" s="8" t="s">
        <v>79</v>
      </c>
      <c r="AJ579" t="s">
        <v>100</v>
      </c>
      <c r="AK579" s="17">
        <v>30335</v>
      </c>
      <c r="AL579" s="19">
        <v>43203</v>
      </c>
      <c r="AM579" s="19">
        <v>43203</v>
      </c>
      <c r="AN579" t="s">
        <v>931</v>
      </c>
      <c r="AQ579" s="17">
        <f>SUMIF(B:B,B579,P:P)-SUMIF(B:B,B579,AK:AK)</f>
        <v>8825.25</v>
      </c>
      <c r="AR579" t="b">
        <f t="shared" si="16"/>
        <v>0</v>
      </c>
      <c r="AS579" t="b">
        <f t="shared" si="17"/>
        <v>0</v>
      </c>
    </row>
    <row r="580" spans="2:45" ht="14.25" customHeight="1" x14ac:dyDescent="0.3">
      <c r="B580" s="7" t="s">
        <v>1000</v>
      </c>
      <c r="C580" t="s">
        <v>3326</v>
      </c>
      <c r="D580" t="s">
        <v>1001</v>
      </c>
      <c r="E580" s="33" t="s">
        <v>936</v>
      </c>
      <c r="U580"/>
      <c r="Y580"/>
      <c r="Z580"/>
      <c r="AG580" s="43">
        <v>67</v>
      </c>
      <c r="AH580" t="s">
        <v>1003</v>
      </c>
      <c r="AI580" s="8" t="s">
        <v>79</v>
      </c>
      <c r="AJ580" t="s">
        <v>100</v>
      </c>
      <c r="AK580" s="17">
        <v>28500</v>
      </c>
      <c r="AL580" s="19">
        <v>43203</v>
      </c>
      <c r="AM580" s="19">
        <v>43203</v>
      </c>
      <c r="AN580" t="s">
        <v>931</v>
      </c>
      <c r="AQ580"/>
      <c r="AR580" t="b">
        <f t="shared" si="16"/>
        <v>1</v>
      </c>
      <c r="AS580" t="b">
        <f t="shared" si="17"/>
        <v>1</v>
      </c>
    </row>
    <row r="581" spans="2:45" ht="14.25" customHeight="1" x14ac:dyDescent="0.3">
      <c r="B581" s="7" t="s">
        <v>1630</v>
      </c>
      <c r="C581" t="s">
        <v>3100</v>
      </c>
      <c r="D581" s="8" t="s">
        <v>1631</v>
      </c>
      <c r="E581" s="33" t="s">
        <v>1632</v>
      </c>
      <c r="M581" s="16">
        <v>0.2</v>
      </c>
      <c r="N581" t="s">
        <v>648</v>
      </c>
      <c r="O581" t="s">
        <v>649</v>
      </c>
      <c r="P581" s="17">
        <v>4475</v>
      </c>
      <c r="U581"/>
      <c r="Y581"/>
      <c r="Z581"/>
      <c r="AC581" t="s">
        <v>929</v>
      </c>
      <c r="AD581" t="s">
        <v>3376</v>
      </c>
      <c r="AF581" s="16">
        <v>0.32982981462981459</v>
      </c>
      <c r="AG581" s="43">
        <v>126</v>
      </c>
      <c r="AH581" t="s">
        <v>102</v>
      </c>
      <c r="AI581" s="8" t="s">
        <v>135</v>
      </c>
      <c r="AJ581" t="s">
        <v>138</v>
      </c>
      <c r="AK581" s="17">
        <v>2675</v>
      </c>
      <c r="AL581" s="19">
        <v>43232</v>
      </c>
      <c r="AM581" s="19">
        <v>43232</v>
      </c>
      <c r="AN581" t="s">
        <v>949</v>
      </c>
      <c r="AQ581" s="17">
        <f>SUMIF(B:B,B581,P:P)-SUMIF(B:B,B581,AK:AK)</f>
        <v>206.10000000000036</v>
      </c>
      <c r="AR581" t="b">
        <f t="shared" ref="AR581:AR644" si="18">B581=B580</f>
        <v>0</v>
      </c>
      <c r="AS581" t="b">
        <f t="shared" ref="AS581:AS644" si="19">D581=D580</f>
        <v>0</v>
      </c>
    </row>
    <row r="582" spans="2:45" ht="14.25" customHeight="1" x14ac:dyDescent="0.3">
      <c r="B582" s="7" t="s">
        <v>1630</v>
      </c>
      <c r="C582" t="s">
        <v>3100</v>
      </c>
      <c r="D582" s="8" t="s">
        <v>1631</v>
      </c>
      <c r="E582" s="33" t="s">
        <v>936</v>
      </c>
      <c r="U582"/>
      <c r="Y582"/>
      <c r="Z582"/>
      <c r="AG582" s="43">
        <v>121</v>
      </c>
      <c r="AH582" t="s">
        <v>102</v>
      </c>
      <c r="AI582" s="8" t="s">
        <v>130</v>
      </c>
      <c r="AJ582" t="s">
        <v>132</v>
      </c>
      <c r="AK582" s="17">
        <v>1593.9</v>
      </c>
      <c r="AL582" s="19">
        <v>43232</v>
      </c>
      <c r="AM582" s="19">
        <v>43232</v>
      </c>
      <c r="AN582" t="s">
        <v>931</v>
      </c>
      <c r="AQ582"/>
      <c r="AR582" t="b">
        <f t="shared" si="18"/>
        <v>1</v>
      </c>
      <c r="AS582" t="b">
        <f t="shared" si="19"/>
        <v>1</v>
      </c>
    </row>
    <row r="583" spans="2:45" ht="14.25" customHeight="1" x14ac:dyDescent="0.3">
      <c r="B583" s="7" t="s">
        <v>1633</v>
      </c>
      <c r="C583" t="s">
        <v>3100</v>
      </c>
      <c r="D583" s="8" t="s">
        <v>1634</v>
      </c>
      <c r="E583" s="33" t="s">
        <v>1635</v>
      </c>
      <c r="M583" s="16">
        <v>0.17</v>
      </c>
      <c r="N583" t="s">
        <v>648</v>
      </c>
      <c r="O583" t="s">
        <v>649</v>
      </c>
      <c r="P583" s="17">
        <v>25325</v>
      </c>
      <c r="U583"/>
      <c r="Y583"/>
      <c r="Z583"/>
      <c r="AC583" t="s">
        <v>929</v>
      </c>
      <c r="AD583" t="s">
        <v>3376</v>
      </c>
      <c r="AF583" s="16">
        <v>0.34066103680000004</v>
      </c>
      <c r="AG583" s="43">
        <v>110</v>
      </c>
      <c r="AH583" t="s">
        <v>102</v>
      </c>
      <c r="AI583" s="8" t="s">
        <v>119</v>
      </c>
      <c r="AJ583" t="s">
        <v>120</v>
      </c>
      <c r="AK583" s="17">
        <v>1207.5</v>
      </c>
      <c r="AL583" s="19">
        <v>43230</v>
      </c>
      <c r="AM583" s="19">
        <v>43230</v>
      </c>
      <c r="AN583" t="s">
        <v>931</v>
      </c>
      <c r="AQ583" s="17">
        <f>SUMIF(B:B,B583,P:P)-SUMIF(B:B,B583,AK:AK)</f>
        <v>13165.674999999999</v>
      </c>
      <c r="AR583" t="b">
        <f t="shared" si="18"/>
        <v>0</v>
      </c>
      <c r="AS583" t="b">
        <f t="shared" si="19"/>
        <v>0</v>
      </c>
    </row>
    <row r="584" spans="2:45" ht="14.25" customHeight="1" x14ac:dyDescent="0.3">
      <c r="B584" s="7" t="s">
        <v>1633</v>
      </c>
      <c r="C584" t="s">
        <v>3100</v>
      </c>
      <c r="D584" s="8" t="s">
        <v>1634</v>
      </c>
      <c r="E584" s="33" t="s">
        <v>936</v>
      </c>
      <c r="U584"/>
      <c r="Y584"/>
      <c r="Z584"/>
      <c r="AG584" s="43">
        <v>113</v>
      </c>
      <c r="AH584" t="s">
        <v>102</v>
      </c>
      <c r="AI584" s="8" t="s">
        <v>122</v>
      </c>
      <c r="AJ584" t="s">
        <v>123</v>
      </c>
      <c r="AK584" s="17">
        <v>214</v>
      </c>
      <c r="AL584" s="19">
        <v>43230</v>
      </c>
      <c r="AM584" s="19">
        <v>43230</v>
      </c>
      <c r="AN584" t="s">
        <v>949</v>
      </c>
      <c r="AQ584"/>
      <c r="AR584" t="b">
        <f t="shared" si="18"/>
        <v>1</v>
      </c>
      <c r="AS584" t="b">
        <f t="shared" si="19"/>
        <v>1</v>
      </c>
    </row>
    <row r="585" spans="2:45" ht="14.25" customHeight="1" x14ac:dyDescent="0.3">
      <c r="B585" s="7" t="s">
        <v>1633</v>
      </c>
      <c r="C585" t="s">
        <v>3100</v>
      </c>
      <c r="D585" s="8" t="s">
        <v>1634</v>
      </c>
      <c r="E585" s="33" t="s">
        <v>936</v>
      </c>
      <c r="U585"/>
      <c r="Y585"/>
      <c r="Z585"/>
      <c r="AG585" s="43">
        <v>117</v>
      </c>
      <c r="AH585" t="s">
        <v>102</v>
      </c>
      <c r="AI585" s="8" t="s">
        <v>122</v>
      </c>
      <c r="AJ585" t="s">
        <v>128</v>
      </c>
      <c r="AK585" s="17">
        <v>2170.8000000000002</v>
      </c>
      <c r="AL585" s="19">
        <v>43235</v>
      </c>
      <c r="AM585" s="19">
        <v>43235</v>
      </c>
      <c r="AN585" t="s">
        <v>1337</v>
      </c>
      <c r="AQ585"/>
      <c r="AR585" t="b">
        <f t="shared" si="18"/>
        <v>1</v>
      </c>
      <c r="AS585" t="b">
        <f t="shared" si="19"/>
        <v>1</v>
      </c>
    </row>
    <row r="586" spans="2:45" ht="14.25" customHeight="1" x14ac:dyDescent="0.3">
      <c r="B586" s="7" t="s">
        <v>1633</v>
      </c>
      <c r="C586" t="s">
        <v>3100</v>
      </c>
      <c r="D586" s="8" t="s">
        <v>1634</v>
      </c>
      <c r="E586" s="33" t="s">
        <v>936</v>
      </c>
      <c r="U586"/>
      <c r="Y586"/>
      <c r="Z586"/>
      <c r="AG586" s="43">
        <v>117</v>
      </c>
      <c r="AH586" t="s">
        <v>102</v>
      </c>
      <c r="AI586" s="8" t="s">
        <v>122</v>
      </c>
      <c r="AJ586" t="s">
        <v>128</v>
      </c>
      <c r="AK586" s="17">
        <v>2494.8000000000002</v>
      </c>
      <c r="AL586" s="19">
        <v>43236</v>
      </c>
      <c r="AM586" s="19">
        <v>43236</v>
      </c>
      <c r="AN586" t="s">
        <v>1337</v>
      </c>
      <c r="AQ586"/>
      <c r="AR586" t="b">
        <f t="shared" si="18"/>
        <v>1</v>
      </c>
      <c r="AS586" t="b">
        <f t="shared" si="19"/>
        <v>1</v>
      </c>
    </row>
    <row r="587" spans="2:45" ht="14.25" customHeight="1" x14ac:dyDescent="0.3">
      <c r="B587" s="7" t="s">
        <v>1633</v>
      </c>
      <c r="C587" t="s">
        <v>3100</v>
      </c>
      <c r="D587" s="8" t="s">
        <v>1634</v>
      </c>
      <c r="E587" s="33" t="s">
        <v>936</v>
      </c>
      <c r="U587"/>
      <c r="Y587"/>
      <c r="Z587"/>
      <c r="AG587" s="43">
        <v>117</v>
      </c>
      <c r="AH587" t="s">
        <v>102</v>
      </c>
      <c r="AI587" s="8" t="s">
        <v>122</v>
      </c>
      <c r="AJ587" t="s">
        <v>128</v>
      </c>
      <c r="AK587" s="17">
        <v>2332.8000000000002</v>
      </c>
      <c r="AL587" s="19">
        <v>43237</v>
      </c>
      <c r="AM587" s="19">
        <v>43237</v>
      </c>
      <c r="AN587" t="s">
        <v>1337</v>
      </c>
      <c r="AQ587"/>
      <c r="AR587" t="b">
        <f t="shared" si="18"/>
        <v>1</v>
      </c>
      <c r="AS587" t="b">
        <f t="shared" si="19"/>
        <v>1</v>
      </c>
    </row>
    <row r="588" spans="2:45" ht="14.25" customHeight="1" x14ac:dyDescent="0.3">
      <c r="B588" s="7" t="s">
        <v>1633</v>
      </c>
      <c r="C588" t="s">
        <v>3100</v>
      </c>
      <c r="D588" s="8" t="s">
        <v>1634</v>
      </c>
      <c r="E588" s="33" t="s">
        <v>936</v>
      </c>
      <c r="AG588" s="43">
        <v>121</v>
      </c>
      <c r="AH588" t="s">
        <v>102</v>
      </c>
      <c r="AI588" s="8" t="s">
        <v>130</v>
      </c>
      <c r="AJ588" t="s">
        <v>132</v>
      </c>
      <c r="AK588" s="17">
        <v>806.15</v>
      </c>
      <c r="AL588" s="19">
        <v>43232</v>
      </c>
      <c r="AM588" s="19">
        <v>43232</v>
      </c>
      <c r="AN588" t="s">
        <v>931</v>
      </c>
      <c r="AQ588"/>
      <c r="AR588" t="b">
        <f t="shared" si="18"/>
        <v>1</v>
      </c>
      <c r="AS588" t="b">
        <f t="shared" si="19"/>
        <v>1</v>
      </c>
    </row>
    <row r="589" spans="2:45" ht="14.25" customHeight="1" x14ac:dyDescent="0.3">
      <c r="B589" s="7" t="s">
        <v>1633</v>
      </c>
      <c r="C589" t="s">
        <v>3100</v>
      </c>
      <c r="D589" s="8" t="s">
        <v>1634</v>
      </c>
      <c r="E589" s="33" t="s">
        <v>936</v>
      </c>
      <c r="U589"/>
      <c r="Y589"/>
      <c r="Z589"/>
      <c r="AG589" s="43">
        <v>126</v>
      </c>
      <c r="AH589" t="s">
        <v>102</v>
      </c>
      <c r="AI589" s="8" t="s">
        <v>135</v>
      </c>
      <c r="AJ589" t="s">
        <v>138</v>
      </c>
      <c r="AK589" s="17">
        <v>321</v>
      </c>
      <c r="AL589" s="19">
        <v>43232</v>
      </c>
      <c r="AM589" s="19">
        <v>43232</v>
      </c>
      <c r="AN589" t="s">
        <v>949</v>
      </c>
      <c r="AQ589"/>
      <c r="AR589" t="b">
        <f t="shared" si="18"/>
        <v>1</v>
      </c>
      <c r="AS589" t="b">
        <f t="shared" si="19"/>
        <v>1</v>
      </c>
    </row>
    <row r="590" spans="2:45" ht="14.25" customHeight="1" x14ac:dyDescent="0.3">
      <c r="B590" s="7" t="s">
        <v>1633</v>
      </c>
      <c r="C590" t="s">
        <v>3100</v>
      </c>
      <c r="D590" s="8" t="s">
        <v>1634</v>
      </c>
      <c r="E590" s="33" t="s">
        <v>936</v>
      </c>
      <c r="U590"/>
      <c r="Y590"/>
      <c r="Z590"/>
      <c r="AG590" s="43">
        <v>120</v>
      </c>
      <c r="AH590" t="s">
        <v>102</v>
      </c>
      <c r="AI590" s="8" t="s">
        <v>130</v>
      </c>
      <c r="AJ590" t="s">
        <v>131</v>
      </c>
      <c r="AK590" s="17">
        <v>277.5</v>
      </c>
      <c r="AL590" s="19">
        <v>43232</v>
      </c>
      <c r="AM590" s="19">
        <v>43232</v>
      </c>
      <c r="AN590" t="s">
        <v>1036</v>
      </c>
      <c r="AQ590"/>
      <c r="AR590" t="b">
        <f t="shared" si="18"/>
        <v>1</v>
      </c>
      <c r="AS590" t="b">
        <f t="shared" si="19"/>
        <v>1</v>
      </c>
    </row>
    <row r="591" spans="2:45" ht="14.25" customHeight="1" x14ac:dyDescent="0.3">
      <c r="B591" s="7" t="s">
        <v>1633</v>
      </c>
      <c r="C591" t="s">
        <v>3100</v>
      </c>
      <c r="D591" s="8" t="s">
        <v>1634</v>
      </c>
      <c r="E591" s="33" t="s">
        <v>936</v>
      </c>
      <c r="AG591" s="43">
        <v>121</v>
      </c>
      <c r="AH591" t="s">
        <v>102</v>
      </c>
      <c r="AI591" s="8" t="s">
        <v>130</v>
      </c>
      <c r="AJ591" t="s">
        <v>132</v>
      </c>
      <c r="AK591" s="17">
        <v>585.92499999999995</v>
      </c>
      <c r="AL591" s="19">
        <v>43246</v>
      </c>
      <c r="AM591" s="19">
        <v>43246</v>
      </c>
      <c r="AN591" t="s">
        <v>931</v>
      </c>
      <c r="AQ591"/>
      <c r="AR591" t="b">
        <f t="shared" si="18"/>
        <v>1</v>
      </c>
      <c r="AS591" t="b">
        <f t="shared" si="19"/>
        <v>1</v>
      </c>
    </row>
    <row r="592" spans="2:45" ht="14.25" customHeight="1" x14ac:dyDescent="0.3">
      <c r="B592" s="7" t="s">
        <v>1633</v>
      </c>
      <c r="C592" t="s">
        <v>3100</v>
      </c>
      <c r="D592" s="8" t="s">
        <v>1634</v>
      </c>
      <c r="E592" s="33" t="s">
        <v>936</v>
      </c>
      <c r="U592"/>
      <c r="Y592"/>
      <c r="Z592"/>
      <c r="AG592" s="43">
        <v>126</v>
      </c>
      <c r="AH592" t="s">
        <v>102</v>
      </c>
      <c r="AI592" s="8" t="s">
        <v>135</v>
      </c>
      <c r="AJ592" t="s">
        <v>138</v>
      </c>
      <c r="AK592" s="17">
        <v>374.5</v>
      </c>
      <c r="AL592" s="19">
        <v>43246</v>
      </c>
      <c r="AM592" s="19">
        <v>43246</v>
      </c>
      <c r="AN592" t="s">
        <v>949</v>
      </c>
      <c r="AQ592"/>
      <c r="AR592" t="b">
        <f t="shared" si="18"/>
        <v>1</v>
      </c>
      <c r="AS592" t="b">
        <f t="shared" si="19"/>
        <v>1</v>
      </c>
    </row>
    <row r="593" spans="2:45" ht="14.25" customHeight="1" x14ac:dyDescent="0.3">
      <c r="B593" s="7" t="s">
        <v>1633</v>
      </c>
      <c r="C593" t="s">
        <v>3100</v>
      </c>
      <c r="D593" s="8" t="s">
        <v>1634</v>
      </c>
      <c r="E593" s="33" t="s">
        <v>936</v>
      </c>
      <c r="U593"/>
      <c r="Y593"/>
      <c r="Z593"/>
      <c r="AG593" s="43">
        <v>120</v>
      </c>
      <c r="AH593" t="s">
        <v>102</v>
      </c>
      <c r="AI593" s="8" t="s">
        <v>130</v>
      </c>
      <c r="AJ593" t="s">
        <v>131</v>
      </c>
      <c r="AK593" s="17">
        <v>168</v>
      </c>
      <c r="AL593" s="19">
        <v>43246</v>
      </c>
      <c r="AM593" s="19">
        <v>43246</v>
      </c>
      <c r="AN593" t="s">
        <v>1036</v>
      </c>
      <c r="AQ593"/>
      <c r="AR593" t="b">
        <f t="shared" si="18"/>
        <v>1</v>
      </c>
      <c r="AS593" t="b">
        <f t="shared" si="19"/>
        <v>1</v>
      </c>
    </row>
    <row r="594" spans="2:45" ht="14.25" customHeight="1" x14ac:dyDescent="0.3">
      <c r="B594" s="7" t="s">
        <v>1633</v>
      </c>
      <c r="C594" t="s">
        <v>3100</v>
      </c>
      <c r="D594" s="8" t="s">
        <v>1634</v>
      </c>
      <c r="E594" s="33" t="s">
        <v>936</v>
      </c>
      <c r="AG594" s="43">
        <v>122</v>
      </c>
      <c r="AH594" t="s">
        <v>102</v>
      </c>
      <c r="AI594" s="8" t="s">
        <v>130</v>
      </c>
      <c r="AJ594" t="s">
        <v>133</v>
      </c>
      <c r="AK594" s="17">
        <v>1206.3499999999999</v>
      </c>
      <c r="AL594" s="19">
        <v>43246</v>
      </c>
      <c r="AM594" s="19">
        <v>43246</v>
      </c>
      <c r="AN594" t="s">
        <v>931</v>
      </c>
      <c r="AQ594"/>
      <c r="AR594" t="b">
        <f t="shared" si="18"/>
        <v>1</v>
      </c>
      <c r="AS594" t="b">
        <f t="shared" si="19"/>
        <v>1</v>
      </c>
    </row>
    <row r="595" spans="2:45" ht="14.25" customHeight="1" x14ac:dyDescent="0.3">
      <c r="B595" s="7" t="s">
        <v>1636</v>
      </c>
      <c r="C595" t="s">
        <v>3100</v>
      </c>
      <c r="D595" s="8" t="s">
        <v>1637</v>
      </c>
      <c r="E595" s="33" t="s">
        <v>3320</v>
      </c>
      <c r="M595" s="16">
        <v>0.17</v>
      </c>
      <c r="N595" t="s">
        <v>648</v>
      </c>
      <c r="O595" t="s">
        <v>649</v>
      </c>
      <c r="P595" s="17">
        <v>151619.92000000001</v>
      </c>
      <c r="U595"/>
      <c r="Y595"/>
      <c r="Z595"/>
      <c r="AC595" t="s">
        <v>929</v>
      </c>
      <c r="AD595" t="s">
        <v>3376</v>
      </c>
      <c r="AF595" s="16">
        <v>0.53601571220344246</v>
      </c>
      <c r="AG595" s="43">
        <v>121</v>
      </c>
      <c r="AH595" t="s">
        <v>102</v>
      </c>
      <c r="AI595" s="8" t="s">
        <v>130</v>
      </c>
      <c r="AJ595" t="s">
        <v>132</v>
      </c>
      <c r="AK595" s="17">
        <v>638.82499999999993</v>
      </c>
      <c r="AL595" s="19">
        <v>43232</v>
      </c>
      <c r="AM595" s="19">
        <v>43232</v>
      </c>
      <c r="AN595" t="s">
        <v>931</v>
      </c>
      <c r="AQ595" s="17">
        <f>SUMIF(B:B,B595,P:P)-SUMIF(B:B,B595,AK:AK)</f>
        <v>78534.220000000016</v>
      </c>
      <c r="AR595" t="b">
        <f t="shared" si="18"/>
        <v>0</v>
      </c>
      <c r="AS595" t="b">
        <f t="shared" si="19"/>
        <v>0</v>
      </c>
    </row>
    <row r="596" spans="2:45" ht="14.25" customHeight="1" x14ac:dyDescent="0.3">
      <c r="B596" s="7" t="s">
        <v>1636</v>
      </c>
      <c r="C596" t="s">
        <v>3100</v>
      </c>
      <c r="D596" s="8" t="s">
        <v>1637</v>
      </c>
      <c r="E596" s="33" t="s">
        <v>936</v>
      </c>
      <c r="AG596" s="43">
        <v>126</v>
      </c>
      <c r="AH596" t="s">
        <v>102</v>
      </c>
      <c r="AI596" s="8" t="s">
        <v>135</v>
      </c>
      <c r="AJ596" t="s">
        <v>138</v>
      </c>
      <c r="AK596" s="17">
        <v>802.5</v>
      </c>
      <c r="AL596" s="19">
        <v>43232</v>
      </c>
      <c r="AM596" s="19">
        <v>43232</v>
      </c>
      <c r="AN596" t="s">
        <v>949</v>
      </c>
      <c r="AQ596"/>
      <c r="AR596" t="b">
        <f t="shared" si="18"/>
        <v>1</v>
      </c>
      <c r="AS596" t="b">
        <f t="shared" si="19"/>
        <v>1</v>
      </c>
    </row>
    <row r="597" spans="2:45" ht="14.25" customHeight="1" x14ac:dyDescent="0.3">
      <c r="B597" s="7" t="s">
        <v>1636</v>
      </c>
      <c r="C597" t="s">
        <v>3100</v>
      </c>
      <c r="D597" s="8" t="s">
        <v>1637</v>
      </c>
      <c r="E597" s="33" t="s">
        <v>936</v>
      </c>
      <c r="U597"/>
      <c r="Y597"/>
      <c r="Z597"/>
      <c r="AG597" s="43">
        <v>120</v>
      </c>
      <c r="AH597" t="s">
        <v>102</v>
      </c>
      <c r="AI597" s="8" t="s">
        <v>130</v>
      </c>
      <c r="AJ597" t="s">
        <v>131</v>
      </c>
      <c r="AK597" s="17">
        <v>322.5</v>
      </c>
      <c r="AL597" s="19">
        <v>43232</v>
      </c>
      <c r="AM597" s="19">
        <v>43232</v>
      </c>
      <c r="AN597" t="s">
        <v>1036</v>
      </c>
      <c r="AQ597"/>
      <c r="AR597" t="b">
        <f t="shared" si="18"/>
        <v>1</v>
      </c>
      <c r="AS597" t="b">
        <f t="shared" si="19"/>
        <v>1</v>
      </c>
    </row>
    <row r="598" spans="2:45" ht="14.25" customHeight="1" x14ac:dyDescent="0.3">
      <c r="B598" s="7" t="s">
        <v>1636</v>
      </c>
      <c r="C598" t="s">
        <v>3100</v>
      </c>
      <c r="D598" s="8" t="s">
        <v>1637</v>
      </c>
      <c r="E598" s="33" t="s">
        <v>936</v>
      </c>
      <c r="U598"/>
      <c r="Y598"/>
      <c r="Z598"/>
      <c r="AG598" s="43">
        <v>121</v>
      </c>
      <c r="AH598" t="s">
        <v>102</v>
      </c>
      <c r="AI598" s="8" t="s">
        <v>130</v>
      </c>
      <c r="AJ598" t="s">
        <v>132</v>
      </c>
      <c r="AK598" s="17">
        <v>742.32500000000005</v>
      </c>
      <c r="AL598" s="19">
        <v>43253</v>
      </c>
      <c r="AM598" s="19">
        <v>43253</v>
      </c>
      <c r="AN598" t="s">
        <v>931</v>
      </c>
      <c r="AQ598"/>
      <c r="AR598" t="b">
        <f t="shared" si="18"/>
        <v>1</v>
      </c>
      <c r="AS598" t="b">
        <f t="shared" si="19"/>
        <v>1</v>
      </c>
    </row>
    <row r="599" spans="2:45" ht="14.25" customHeight="1" x14ac:dyDescent="0.3">
      <c r="B599" s="7" t="s">
        <v>1636</v>
      </c>
      <c r="C599" t="s">
        <v>3100</v>
      </c>
      <c r="D599" s="8" t="s">
        <v>1637</v>
      </c>
      <c r="E599" s="33" t="s">
        <v>936</v>
      </c>
      <c r="AG599" s="43">
        <v>126</v>
      </c>
      <c r="AH599" t="s">
        <v>102</v>
      </c>
      <c r="AI599" s="8" t="s">
        <v>135</v>
      </c>
      <c r="AJ599" t="s">
        <v>138</v>
      </c>
      <c r="AK599" s="17">
        <v>561.75</v>
      </c>
      <c r="AL599" s="19">
        <v>43253</v>
      </c>
      <c r="AM599" s="19">
        <v>43253</v>
      </c>
      <c r="AN599" t="s">
        <v>949</v>
      </c>
      <c r="AQ599"/>
      <c r="AR599" t="b">
        <f t="shared" si="18"/>
        <v>1</v>
      </c>
      <c r="AS599" t="b">
        <f t="shared" si="19"/>
        <v>1</v>
      </c>
    </row>
    <row r="600" spans="2:45" ht="14.25" customHeight="1" x14ac:dyDescent="0.3">
      <c r="B600" s="7" t="s">
        <v>1636</v>
      </c>
      <c r="C600" t="s">
        <v>3100</v>
      </c>
      <c r="D600" s="8" t="s">
        <v>1637</v>
      </c>
      <c r="E600" s="33" t="s">
        <v>936</v>
      </c>
      <c r="U600"/>
      <c r="Y600"/>
      <c r="Z600"/>
      <c r="AG600" s="43">
        <v>121</v>
      </c>
      <c r="AH600" t="s">
        <v>102</v>
      </c>
      <c r="AI600" s="8" t="s">
        <v>130</v>
      </c>
      <c r="AJ600" t="s">
        <v>132</v>
      </c>
      <c r="AK600" s="17">
        <v>1314.4499999999998</v>
      </c>
      <c r="AL600" s="19">
        <v>43253</v>
      </c>
      <c r="AM600" s="19">
        <v>43253</v>
      </c>
      <c r="AN600" t="s">
        <v>931</v>
      </c>
      <c r="AQ600"/>
      <c r="AR600" t="b">
        <f t="shared" si="18"/>
        <v>1</v>
      </c>
      <c r="AS600" t="b">
        <f t="shared" si="19"/>
        <v>1</v>
      </c>
    </row>
    <row r="601" spans="2:45" ht="14.25" customHeight="1" x14ac:dyDescent="0.3">
      <c r="B601" s="7" t="s">
        <v>1636</v>
      </c>
      <c r="C601" t="s">
        <v>3100</v>
      </c>
      <c r="D601" s="8" t="s">
        <v>1637</v>
      </c>
      <c r="E601" s="33" t="s">
        <v>936</v>
      </c>
      <c r="AG601" s="43">
        <v>126</v>
      </c>
      <c r="AH601" t="s">
        <v>102</v>
      </c>
      <c r="AI601" s="8" t="s">
        <v>135</v>
      </c>
      <c r="AJ601" t="s">
        <v>138</v>
      </c>
      <c r="AK601" s="17">
        <v>1605</v>
      </c>
      <c r="AL601" s="19">
        <v>43253</v>
      </c>
      <c r="AM601" s="19">
        <v>43253</v>
      </c>
      <c r="AN601" t="s">
        <v>949</v>
      </c>
      <c r="AQ601"/>
      <c r="AR601" t="b">
        <f t="shared" si="18"/>
        <v>1</v>
      </c>
      <c r="AS601" t="b">
        <f t="shared" si="19"/>
        <v>1</v>
      </c>
    </row>
    <row r="602" spans="2:45" ht="14.25" customHeight="1" x14ac:dyDescent="0.3">
      <c r="B602" s="7" t="s">
        <v>1636</v>
      </c>
      <c r="C602" t="s">
        <v>3100</v>
      </c>
      <c r="D602" s="8" t="s">
        <v>1637</v>
      </c>
      <c r="E602" s="33" t="s">
        <v>936</v>
      </c>
      <c r="U602"/>
      <c r="Y602"/>
      <c r="Z602"/>
      <c r="AG602" s="43">
        <v>126</v>
      </c>
      <c r="AH602" t="s">
        <v>102</v>
      </c>
      <c r="AI602" s="8" t="s">
        <v>135</v>
      </c>
      <c r="AJ602" t="s">
        <v>138</v>
      </c>
      <c r="AK602" s="17">
        <v>2086.5</v>
      </c>
      <c r="AL602" s="19">
        <v>43260</v>
      </c>
      <c r="AM602" s="19">
        <v>43260</v>
      </c>
      <c r="AN602" t="s">
        <v>949</v>
      </c>
      <c r="AQ602"/>
      <c r="AR602" t="b">
        <f t="shared" si="18"/>
        <v>1</v>
      </c>
      <c r="AS602" t="b">
        <f t="shared" si="19"/>
        <v>1</v>
      </c>
    </row>
    <row r="603" spans="2:45" ht="14.25" customHeight="1" x14ac:dyDescent="0.3">
      <c r="B603" s="7" t="s">
        <v>1636</v>
      </c>
      <c r="C603" t="s">
        <v>3100</v>
      </c>
      <c r="D603" s="8" t="s">
        <v>1637</v>
      </c>
      <c r="E603" s="33" t="s">
        <v>936</v>
      </c>
      <c r="AG603" s="43">
        <v>122</v>
      </c>
      <c r="AH603" t="s">
        <v>102</v>
      </c>
      <c r="AI603" s="8" t="s">
        <v>130</v>
      </c>
      <c r="AJ603" t="s">
        <v>133</v>
      </c>
      <c r="AK603" s="17">
        <v>1133.8999999999999</v>
      </c>
      <c r="AL603" s="19">
        <v>43260</v>
      </c>
      <c r="AM603" s="19">
        <v>43260</v>
      </c>
      <c r="AN603" t="s">
        <v>931</v>
      </c>
      <c r="AQ603"/>
      <c r="AR603" t="b">
        <f t="shared" si="18"/>
        <v>1</v>
      </c>
      <c r="AS603" t="b">
        <f t="shared" si="19"/>
        <v>1</v>
      </c>
    </row>
    <row r="604" spans="2:45" ht="14.25" customHeight="1" x14ac:dyDescent="0.3">
      <c r="B604" s="7" t="s">
        <v>1636</v>
      </c>
      <c r="C604" t="s">
        <v>3100</v>
      </c>
      <c r="D604" s="8" t="s">
        <v>1637</v>
      </c>
      <c r="E604" s="33" t="s">
        <v>936</v>
      </c>
      <c r="U604"/>
      <c r="Y604"/>
      <c r="Z604"/>
      <c r="AG604" s="43">
        <v>120</v>
      </c>
      <c r="AH604" t="s">
        <v>102</v>
      </c>
      <c r="AI604" s="8" t="s">
        <v>130</v>
      </c>
      <c r="AJ604" t="s">
        <v>131</v>
      </c>
      <c r="AK604" s="17">
        <v>420</v>
      </c>
      <c r="AL604" s="19">
        <v>43260</v>
      </c>
      <c r="AM604" s="19">
        <v>43260</v>
      </c>
      <c r="AN604" t="s">
        <v>1036</v>
      </c>
      <c r="AQ604"/>
      <c r="AR604" t="b">
        <f t="shared" si="18"/>
        <v>1</v>
      </c>
      <c r="AS604" t="b">
        <f t="shared" si="19"/>
        <v>1</v>
      </c>
    </row>
    <row r="605" spans="2:45" ht="14.25" customHeight="1" x14ac:dyDescent="0.3">
      <c r="B605" s="7" t="s">
        <v>1636</v>
      </c>
      <c r="C605" t="s">
        <v>3100</v>
      </c>
      <c r="D605" s="8" t="s">
        <v>1637</v>
      </c>
      <c r="E605" s="33" t="s">
        <v>936</v>
      </c>
      <c r="U605"/>
      <c r="Y605"/>
      <c r="Z605"/>
      <c r="AG605" s="43">
        <v>126</v>
      </c>
      <c r="AH605" t="s">
        <v>102</v>
      </c>
      <c r="AI605" s="8" t="s">
        <v>135</v>
      </c>
      <c r="AJ605" t="s">
        <v>138</v>
      </c>
      <c r="AK605" s="17">
        <v>1947.4</v>
      </c>
      <c r="AL605" s="19">
        <v>43260</v>
      </c>
      <c r="AM605" s="19">
        <v>43260</v>
      </c>
      <c r="AN605" t="s">
        <v>949</v>
      </c>
      <c r="AQ605"/>
      <c r="AR605" t="b">
        <f t="shared" si="18"/>
        <v>1</v>
      </c>
      <c r="AS605" t="b">
        <f t="shared" si="19"/>
        <v>1</v>
      </c>
    </row>
    <row r="606" spans="2:45" ht="14.25" customHeight="1" x14ac:dyDescent="0.3">
      <c r="B606" s="7" t="s">
        <v>1636</v>
      </c>
      <c r="C606" t="s">
        <v>3100</v>
      </c>
      <c r="D606" s="8" t="s">
        <v>1637</v>
      </c>
      <c r="E606" s="33" t="s">
        <v>936</v>
      </c>
      <c r="AG606" s="43">
        <v>122</v>
      </c>
      <c r="AH606" t="s">
        <v>102</v>
      </c>
      <c r="AI606" s="8" t="s">
        <v>130</v>
      </c>
      <c r="AJ606" t="s">
        <v>133</v>
      </c>
      <c r="AK606" s="17">
        <v>1353.55</v>
      </c>
      <c r="AL606" s="19">
        <v>43260</v>
      </c>
      <c r="AM606" s="19">
        <v>43260</v>
      </c>
      <c r="AN606" t="s">
        <v>931</v>
      </c>
      <c r="AQ606"/>
      <c r="AR606" t="b">
        <f t="shared" si="18"/>
        <v>1</v>
      </c>
      <c r="AS606" t="b">
        <f t="shared" si="19"/>
        <v>1</v>
      </c>
    </row>
    <row r="607" spans="2:45" ht="14.25" customHeight="1" x14ac:dyDescent="0.3">
      <c r="B607" s="7" t="s">
        <v>1636</v>
      </c>
      <c r="C607" t="s">
        <v>3100</v>
      </c>
      <c r="D607" s="8" t="s">
        <v>1637</v>
      </c>
      <c r="E607" s="33" t="s">
        <v>936</v>
      </c>
      <c r="U607"/>
      <c r="Y607"/>
      <c r="Z607"/>
      <c r="AG607" s="43">
        <v>126</v>
      </c>
      <c r="AH607" t="s">
        <v>102</v>
      </c>
      <c r="AI607" s="8" t="s">
        <v>135</v>
      </c>
      <c r="AJ607" t="s">
        <v>138</v>
      </c>
      <c r="AK607" s="17">
        <v>2086.5</v>
      </c>
      <c r="AL607" s="19">
        <v>43260</v>
      </c>
      <c r="AM607" s="19">
        <v>43260</v>
      </c>
      <c r="AN607" t="s">
        <v>949</v>
      </c>
      <c r="AQ607"/>
      <c r="AR607" t="b">
        <f t="shared" si="18"/>
        <v>1</v>
      </c>
      <c r="AS607" t="b">
        <f t="shared" si="19"/>
        <v>1</v>
      </c>
    </row>
    <row r="608" spans="2:45" ht="14.25" customHeight="1" x14ac:dyDescent="0.3">
      <c r="B608" s="7" t="s">
        <v>1636</v>
      </c>
      <c r="C608" t="s">
        <v>3100</v>
      </c>
      <c r="D608" s="8" t="s">
        <v>1637</v>
      </c>
      <c r="E608" s="33" t="s">
        <v>936</v>
      </c>
      <c r="AG608" s="43">
        <v>122</v>
      </c>
      <c r="AH608" t="s">
        <v>102</v>
      </c>
      <c r="AI608" s="8" t="s">
        <v>130</v>
      </c>
      <c r="AJ608" t="s">
        <v>133</v>
      </c>
      <c r="AK608" s="17">
        <v>1209.8</v>
      </c>
      <c r="AL608" s="19">
        <v>43260</v>
      </c>
      <c r="AM608" s="19">
        <v>43260</v>
      </c>
      <c r="AN608" t="s">
        <v>931</v>
      </c>
      <c r="AQ608"/>
      <c r="AR608" t="b">
        <f t="shared" si="18"/>
        <v>1</v>
      </c>
      <c r="AS608" t="b">
        <f t="shared" si="19"/>
        <v>1</v>
      </c>
    </row>
    <row r="609" spans="2:45" ht="14.25" customHeight="1" x14ac:dyDescent="0.3">
      <c r="B609" s="7" t="s">
        <v>1636</v>
      </c>
      <c r="C609" t="s">
        <v>3100</v>
      </c>
      <c r="D609" s="8" t="s">
        <v>1637</v>
      </c>
      <c r="E609" s="33" t="s">
        <v>936</v>
      </c>
      <c r="U609"/>
      <c r="Y609"/>
      <c r="Z609"/>
      <c r="AG609" s="43">
        <v>126</v>
      </c>
      <c r="AH609" t="s">
        <v>102</v>
      </c>
      <c r="AI609" s="8" t="s">
        <v>135</v>
      </c>
      <c r="AJ609" t="s">
        <v>138</v>
      </c>
      <c r="AK609" s="17">
        <v>1043.25</v>
      </c>
      <c r="AL609" s="19">
        <v>43275</v>
      </c>
      <c r="AM609" s="19">
        <v>43275</v>
      </c>
      <c r="AN609" t="s">
        <v>949</v>
      </c>
      <c r="AQ609"/>
      <c r="AR609" t="b">
        <f t="shared" si="18"/>
        <v>1</v>
      </c>
      <c r="AS609" t="b">
        <f t="shared" si="19"/>
        <v>1</v>
      </c>
    </row>
    <row r="610" spans="2:45" ht="14.25" customHeight="1" x14ac:dyDescent="0.3">
      <c r="B610" s="7" t="s">
        <v>1636</v>
      </c>
      <c r="C610" t="s">
        <v>3100</v>
      </c>
      <c r="D610" s="8" t="s">
        <v>1637</v>
      </c>
      <c r="E610" s="33" t="s">
        <v>936</v>
      </c>
      <c r="AG610" s="43">
        <v>122</v>
      </c>
      <c r="AH610" t="s">
        <v>102</v>
      </c>
      <c r="AI610" s="8" t="s">
        <v>130</v>
      </c>
      <c r="AJ610" t="s">
        <v>133</v>
      </c>
      <c r="AK610" s="17">
        <v>1133.8999999999999</v>
      </c>
      <c r="AL610" s="19">
        <v>43275</v>
      </c>
      <c r="AM610" s="19">
        <v>43275</v>
      </c>
      <c r="AN610" t="s">
        <v>931</v>
      </c>
      <c r="AQ610"/>
      <c r="AR610" t="b">
        <f t="shared" si="18"/>
        <v>1</v>
      </c>
      <c r="AS610" t="b">
        <f t="shared" si="19"/>
        <v>1</v>
      </c>
    </row>
    <row r="611" spans="2:45" ht="14.25" customHeight="1" x14ac:dyDescent="0.3">
      <c r="B611" s="7" t="s">
        <v>1636</v>
      </c>
      <c r="C611" t="s">
        <v>3100</v>
      </c>
      <c r="D611" s="8" t="s">
        <v>1637</v>
      </c>
      <c r="E611" s="33" t="s">
        <v>936</v>
      </c>
      <c r="U611"/>
      <c r="Y611"/>
      <c r="Z611"/>
      <c r="AG611" s="43">
        <v>120</v>
      </c>
      <c r="AH611" t="s">
        <v>102</v>
      </c>
      <c r="AI611" s="8" t="s">
        <v>130</v>
      </c>
      <c r="AJ611" t="s">
        <v>131</v>
      </c>
      <c r="AK611" s="17">
        <v>225</v>
      </c>
      <c r="AL611" s="19">
        <v>43275</v>
      </c>
      <c r="AM611" s="19">
        <v>43275</v>
      </c>
      <c r="AN611" t="s">
        <v>1036</v>
      </c>
      <c r="AQ611"/>
      <c r="AR611" t="b">
        <f t="shared" si="18"/>
        <v>1</v>
      </c>
      <c r="AS611" t="b">
        <f t="shared" si="19"/>
        <v>1</v>
      </c>
    </row>
    <row r="612" spans="2:45" ht="14.25" customHeight="1" x14ac:dyDescent="0.3">
      <c r="B612" s="7" t="s">
        <v>1636</v>
      </c>
      <c r="C612" t="s">
        <v>3100</v>
      </c>
      <c r="D612" s="8" t="s">
        <v>1637</v>
      </c>
      <c r="E612" s="33" t="s">
        <v>936</v>
      </c>
      <c r="U612"/>
      <c r="Y612"/>
      <c r="Z612"/>
      <c r="AG612" s="43">
        <v>126</v>
      </c>
      <c r="AH612" t="s">
        <v>102</v>
      </c>
      <c r="AI612" s="8" t="s">
        <v>135</v>
      </c>
      <c r="AJ612" t="s">
        <v>138</v>
      </c>
      <c r="AK612" s="17">
        <v>1193.0500000000002</v>
      </c>
      <c r="AL612" s="19">
        <v>43281</v>
      </c>
      <c r="AM612" s="19">
        <v>43281</v>
      </c>
      <c r="AN612" t="s">
        <v>949</v>
      </c>
      <c r="AQ612"/>
      <c r="AR612" t="b">
        <f t="shared" si="18"/>
        <v>1</v>
      </c>
      <c r="AS612" t="b">
        <f t="shared" si="19"/>
        <v>1</v>
      </c>
    </row>
    <row r="613" spans="2:45" ht="14.25" customHeight="1" x14ac:dyDescent="0.3">
      <c r="B613" s="7" t="s">
        <v>1636</v>
      </c>
      <c r="C613" t="s">
        <v>3100</v>
      </c>
      <c r="D613" s="8" t="s">
        <v>1637</v>
      </c>
      <c r="E613" s="33" t="s">
        <v>936</v>
      </c>
      <c r="AG613" s="43">
        <v>121</v>
      </c>
      <c r="AH613" t="s">
        <v>102</v>
      </c>
      <c r="AI613" s="8" t="s">
        <v>130</v>
      </c>
      <c r="AJ613" t="s">
        <v>132</v>
      </c>
      <c r="AK613" s="17">
        <v>1084.4499999999998</v>
      </c>
      <c r="AL613" s="19">
        <v>43281</v>
      </c>
      <c r="AM613" s="19">
        <v>43281</v>
      </c>
      <c r="AN613" t="s">
        <v>931</v>
      </c>
      <c r="AQ613"/>
      <c r="AR613" t="b">
        <f t="shared" si="18"/>
        <v>1</v>
      </c>
      <c r="AS613" t="b">
        <f t="shared" si="19"/>
        <v>1</v>
      </c>
    </row>
    <row r="614" spans="2:45" ht="14.25" customHeight="1" x14ac:dyDescent="0.3">
      <c r="B614" s="7" t="s">
        <v>1636</v>
      </c>
      <c r="C614" t="s">
        <v>3100</v>
      </c>
      <c r="D614" s="8" t="s">
        <v>1637</v>
      </c>
      <c r="E614" s="33" t="s">
        <v>936</v>
      </c>
      <c r="U614"/>
      <c r="Y614"/>
      <c r="Z614"/>
      <c r="AG614" s="43">
        <v>120</v>
      </c>
      <c r="AH614" t="s">
        <v>102</v>
      </c>
      <c r="AI614" s="8" t="s">
        <v>130</v>
      </c>
      <c r="AJ614" t="s">
        <v>131</v>
      </c>
      <c r="AK614" s="17">
        <v>555</v>
      </c>
      <c r="AL614" s="19">
        <v>43281</v>
      </c>
      <c r="AM614" s="19">
        <v>43281</v>
      </c>
      <c r="AN614" t="s">
        <v>1036</v>
      </c>
      <c r="AQ614"/>
      <c r="AR614" t="b">
        <f t="shared" si="18"/>
        <v>1</v>
      </c>
      <c r="AS614" t="b">
        <f t="shared" si="19"/>
        <v>1</v>
      </c>
    </row>
    <row r="615" spans="2:45" ht="14.25" customHeight="1" x14ac:dyDescent="0.3">
      <c r="B615" s="7" t="s">
        <v>1636</v>
      </c>
      <c r="C615" t="s">
        <v>3100</v>
      </c>
      <c r="D615" s="8" t="s">
        <v>1637</v>
      </c>
      <c r="E615" s="33" t="s">
        <v>936</v>
      </c>
      <c r="U615"/>
      <c r="Y615"/>
      <c r="Z615"/>
      <c r="AG615" s="43">
        <v>126</v>
      </c>
      <c r="AH615" t="s">
        <v>102</v>
      </c>
      <c r="AI615" s="8" t="s">
        <v>135</v>
      </c>
      <c r="AJ615" t="s">
        <v>138</v>
      </c>
      <c r="AK615" s="17">
        <v>2086.5</v>
      </c>
      <c r="AL615" s="19">
        <v>43281</v>
      </c>
      <c r="AM615" s="19">
        <v>43281</v>
      </c>
      <c r="AN615" t="s">
        <v>949</v>
      </c>
      <c r="AQ615"/>
      <c r="AR615" t="b">
        <f t="shared" si="18"/>
        <v>1</v>
      </c>
      <c r="AS615" t="b">
        <f t="shared" si="19"/>
        <v>1</v>
      </c>
    </row>
    <row r="616" spans="2:45" ht="14.25" customHeight="1" x14ac:dyDescent="0.3">
      <c r="B616" s="7" t="s">
        <v>1636</v>
      </c>
      <c r="C616" t="s">
        <v>3100</v>
      </c>
      <c r="D616" s="8" t="s">
        <v>1637</v>
      </c>
      <c r="E616" s="33" t="s">
        <v>936</v>
      </c>
      <c r="AG616" s="43">
        <v>121</v>
      </c>
      <c r="AH616" t="s">
        <v>102</v>
      </c>
      <c r="AI616" s="8" t="s">
        <v>130</v>
      </c>
      <c r="AJ616" t="s">
        <v>132</v>
      </c>
      <c r="AK616" s="17">
        <v>1399.55</v>
      </c>
      <c r="AL616" s="19">
        <v>43281</v>
      </c>
      <c r="AM616" s="19">
        <v>43281</v>
      </c>
      <c r="AN616" t="s">
        <v>931</v>
      </c>
      <c r="AQ616"/>
      <c r="AR616" t="b">
        <f t="shared" si="18"/>
        <v>1</v>
      </c>
      <c r="AS616" t="b">
        <f t="shared" si="19"/>
        <v>1</v>
      </c>
    </row>
    <row r="617" spans="2:45" ht="14.25" customHeight="1" x14ac:dyDescent="0.3">
      <c r="B617" s="7" t="s">
        <v>1636</v>
      </c>
      <c r="C617" t="s">
        <v>3100</v>
      </c>
      <c r="D617" s="8" t="s">
        <v>1637</v>
      </c>
      <c r="E617" s="33" t="s">
        <v>936</v>
      </c>
      <c r="U617"/>
      <c r="Y617"/>
      <c r="Z617"/>
      <c r="AG617" s="43">
        <v>120</v>
      </c>
      <c r="AH617" t="s">
        <v>102</v>
      </c>
      <c r="AI617" s="8" t="s">
        <v>130</v>
      </c>
      <c r="AJ617" t="s">
        <v>131</v>
      </c>
      <c r="AK617" s="17">
        <v>450</v>
      </c>
      <c r="AL617" s="19">
        <v>43281</v>
      </c>
      <c r="AM617" s="19">
        <v>43281</v>
      </c>
      <c r="AN617" t="s">
        <v>1036</v>
      </c>
      <c r="AQ617"/>
      <c r="AR617" t="b">
        <f t="shared" si="18"/>
        <v>1</v>
      </c>
      <c r="AS617" t="b">
        <f t="shared" si="19"/>
        <v>1</v>
      </c>
    </row>
    <row r="618" spans="2:45" ht="14.25" customHeight="1" x14ac:dyDescent="0.3">
      <c r="B618" s="7" t="s">
        <v>1636</v>
      </c>
      <c r="C618" t="s">
        <v>3100</v>
      </c>
      <c r="D618" s="8" t="s">
        <v>1637</v>
      </c>
      <c r="E618" s="33" t="s">
        <v>936</v>
      </c>
      <c r="U618"/>
      <c r="Y618"/>
      <c r="Z618"/>
      <c r="AG618" s="43">
        <v>126</v>
      </c>
      <c r="AH618" t="s">
        <v>102</v>
      </c>
      <c r="AI618" s="8" t="s">
        <v>135</v>
      </c>
      <c r="AJ618" t="s">
        <v>138</v>
      </c>
      <c r="AK618" s="17">
        <v>2091.85</v>
      </c>
      <c r="AL618" s="19">
        <v>43267</v>
      </c>
      <c r="AM618" s="19">
        <v>43267</v>
      </c>
      <c r="AN618" t="s">
        <v>949</v>
      </c>
      <c r="AQ618"/>
      <c r="AR618" t="b">
        <f t="shared" si="18"/>
        <v>1</v>
      </c>
      <c r="AS618" t="b">
        <f t="shared" si="19"/>
        <v>1</v>
      </c>
    </row>
    <row r="619" spans="2:45" ht="14.25" customHeight="1" x14ac:dyDescent="0.3">
      <c r="B619" s="7" t="s">
        <v>1636</v>
      </c>
      <c r="C619" t="s">
        <v>3100</v>
      </c>
      <c r="D619" s="8" t="s">
        <v>1637</v>
      </c>
      <c r="E619" s="33" t="s">
        <v>936</v>
      </c>
      <c r="AG619" s="43">
        <v>121</v>
      </c>
      <c r="AH619" t="s">
        <v>102</v>
      </c>
      <c r="AI619" s="8" t="s">
        <v>130</v>
      </c>
      <c r="AJ619" t="s">
        <v>132</v>
      </c>
      <c r="AK619" s="17">
        <v>1527.1999999999998</v>
      </c>
      <c r="AL619" s="19">
        <v>43267</v>
      </c>
      <c r="AM619" s="19">
        <v>43267</v>
      </c>
      <c r="AN619" t="s">
        <v>931</v>
      </c>
      <c r="AQ619"/>
      <c r="AR619" t="b">
        <f t="shared" si="18"/>
        <v>1</v>
      </c>
      <c r="AS619" t="b">
        <f t="shared" si="19"/>
        <v>1</v>
      </c>
    </row>
    <row r="620" spans="2:45" ht="14.25" customHeight="1" x14ac:dyDescent="0.3">
      <c r="B620" s="7" t="s">
        <v>1636</v>
      </c>
      <c r="C620" t="s">
        <v>3100</v>
      </c>
      <c r="D620" s="8" t="s">
        <v>1637</v>
      </c>
      <c r="E620" s="33" t="s">
        <v>936</v>
      </c>
      <c r="U620"/>
      <c r="Y620"/>
      <c r="Z620"/>
      <c r="AG620" s="43">
        <v>120</v>
      </c>
      <c r="AH620" t="s">
        <v>102</v>
      </c>
      <c r="AI620" s="8" t="s">
        <v>130</v>
      </c>
      <c r="AJ620" t="s">
        <v>131</v>
      </c>
      <c r="AK620" s="17">
        <v>420</v>
      </c>
      <c r="AL620" s="19">
        <v>43267</v>
      </c>
      <c r="AM620" s="19">
        <v>43267</v>
      </c>
      <c r="AN620" t="s">
        <v>1036</v>
      </c>
      <c r="AQ620"/>
      <c r="AR620" t="b">
        <f t="shared" si="18"/>
        <v>1</v>
      </c>
      <c r="AS620" t="b">
        <f t="shared" si="19"/>
        <v>1</v>
      </c>
    </row>
    <row r="621" spans="2:45" ht="14.25" customHeight="1" x14ac:dyDescent="0.3">
      <c r="B621" s="7" t="s">
        <v>1636</v>
      </c>
      <c r="C621" t="s">
        <v>3100</v>
      </c>
      <c r="D621" s="8" t="s">
        <v>1637</v>
      </c>
      <c r="E621" s="33" t="s">
        <v>936</v>
      </c>
      <c r="U621"/>
      <c r="Y621"/>
      <c r="Z621"/>
      <c r="AG621" s="43">
        <v>126</v>
      </c>
      <c r="AH621" t="s">
        <v>102</v>
      </c>
      <c r="AI621" s="8" t="s">
        <v>135</v>
      </c>
      <c r="AJ621" t="s">
        <v>138</v>
      </c>
      <c r="AK621" s="17">
        <v>1284</v>
      </c>
      <c r="AL621" s="19">
        <v>43267</v>
      </c>
      <c r="AM621" s="19">
        <v>43267</v>
      </c>
      <c r="AN621" t="s">
        <v>949</v>
      </c>
      <c r="AQ621"/>
      <c r="AR621" t="b">
        <f t="shared" si="18"/>
        <v>1</v>
      </c>
      <c r="AS621" t="b">
        <f t="shared" si="19"/>
        <v>1</v>
      </c>
    </row>
    <row r="622" spans="2:45" ht="14.25" customHeight="1" x14ac:dyDescent="0.3">
      <c r="B622" s="7" t="s">
        <v>1636</v>
      </c>
      <c r="C622" t="s">
        <v>3100</v>
      </c>
      <c r="D622" s="8" t="s">
        <v>1637</v>
      </c>
      <c r="E622" s="33" t="s">
        <v>936</v>
      </c>
      <c r="AG622" s="43">
        <v>121</v>
      </c>
      <c r="AH622" t="s">
        <v>102</v>
      </c>
      <c r="AI622" s="8" t="s">
        <v>130</v>
      </c>
      <c r="AJ622" t="s">
        <v>132</v>
      </c>
      <c r="AK622" s="17">
        <v>1724.9999999999998</v>
      </c>
      <c r="AL622" s="19">
        <v>43267</v>
      </c>
      <c r="AM622" s="19">
        <v>43267</v>
      </c>
      <c r="AN622" t="s">
        <v>931</v>
      </c>
      <c r="AQ622"/>
      <c r="AR622" t="b">
        <f t="shared" si="18"/>
        <v>1</v>
      </c>
      <c r="AS622" t="b">
        <f t="shared" si="19"/>
        <v>1</v>
      </c>
    </row>
    <row r="623" spans="2:45" ht="14.25" customHeight="1" x14ac:dyDescent="0.3">
      <c r="B623" s="7" t="s">
        <v>1636</v>
      </c>
      <c r="C623" t="s">
        <v>3100</v>
      </c>
      <c r="D623" s="8" t="s">
        <v>1637</v>
      </c>
      <c r="E623" s="33" t="s">
        <v>936</v>
      </c>
      <c r="U623"/>
      <c r="Y623"/>
      <c r="Z623"/>
      <c r="AG623" s="43">
        <v>120</v>
      </c>
      <c r="AH623" t="s">
        <v>102</v>
      </c>
      <c r="AI623" s="8" t="s">
        <v>130</v>
      </c>
      <c r="AJ623" t="s">
        <v>131</v>
      </c>
      <c r="AK623" s="17">
        <v>465</v>
      </c>
      <c r="AL623" s="19">
        <v>43267</v>
      </c>
      <c r="AM623" s="19">
        <v>43267</v>
      </c>
      <c r="AN623" t="s">
        <v>1036</v>
      </c>
      <c r="AQ623"/>
      <c r="AR623" t="b">
        <f t="shared" si="18"/>
        <v>1</v>
      </c>
      <c r="AS623" t="b">
        <f t="shared" si="19"/>
        <v>1</v>
      </c>
    </row>
    <row r="624" spans="2:45" ht="14.25" customHeight="1" x14ac:dyDescent="0.3">
      <c r="B624" s="7" t="s">
        <v>1636</v>
      </c>
      <c r="C624" t="s">
        <v>3100</v>
      </c>
      <c r="D624" s="8" t="s">
        <v>1637</v>
      </c>
      <c r="E624" s="33" t="s">
        <v>936</v>
      </c>
      <c r="U624"/>
      <c r="Y624"/>
      <c r="Z624"/>
      <c r="AG624" s="43">
        <v>126</v>
      </c>
      <c r="AH624" t="s">
        <v>102</v>
      </c>
      <c r="AI624" s="8" t="s">
        <v>135</v>
      </c>
      <c r="AJ624" t="s">
        <v>138</v>
      </c>
      <c r="AK624" s="17">
        <v>856</v>
      </c>
      <c r="AL624" s="19">
        <v>43267</v>
      </c>
      <c r="AM624" s="19">
        <v>43267</v>
      </c>
      <c r="AN624" t="s">
        <v>949</v>
      </c>
      <c r="AQ624"/>
      <c r="AR624" t="b">
        <f t="shared" si="18"/>
        <v>1</v>
      </c>
      <c r="AS624" t="b">
        <f t="shared" si="19"/>
        <v>1</v>
      </c>
    </row>
    <row r="625" spans="2:45" ht="14.25" customHeight="1" x14ac:dyDescent="0.3">
      <c r="B625" s="7" t="s">
        <v>1636</v>
      </c>
      <c r="C625" t="s">
        <v>3100</v>
      </c>
      <c r="D625" s="8" t="s">
        <v>1637</v>
      </c>
      <c r="E625" s="33" t="s">
        <v>936</v>
      </c>
      <c r="AG625" s="43">
        <v>121</v>
      </c>
      <c r="AH625" t="s">
        <v>102</v>
      </c>
      <c r="AI625" s="8" t="s">
        <v>130</v>
      </c>
      <c r="AJ625" t="s">
        <v>132</v>
      </c>
      <c r="AK625" s="17">
        <v>1074.0999999999999</v>
      </c>
      <c r="AL625" s="19">
        <v>43267</v>
      </c>
      <c r="AM625" s="19">
        <v>43267</v>
      </c>
      <c r="AN625" t="s">
        <v>931</v>
      </c>
      <c r="AQ625"/>
      <c r="AR625" t="b">
        <f t="shared" si="18"/>
        <v>1</v>
      </c>
      <c r="AS625" t="b">
        <f t="shared" si="19"/>
        <v>1</v>
      </c>
    </row>
    <row r="626" spans="2:45" ht="14.25" customHeight="1" x14ac:dyDescent="0.3">
      <c r="B626" s="7" t="s">
        <v>1636</v>
      </c>
      <c r="C626" t="s">
        <v>3100</v>
      </c>
      <c r="D626" s="8" t="s">
        <v>1637</v>
      </c>
      <c r="E626" s="33" t="s">
        <v>936</v>
      </c>
      <c r="U626"/>
      <c r="Y626"/>
      <c r="Z626"/>
      <c r="AG626" s="43">
        <v>120</v>
      </c>
      <c r="AH626" t="s">
        <v>102</v>
      </c>
      <c r="AI626" s="8" t="s">
        <v>130</v>
      </c>
      <c r="AJ626" t="s">
        <v>131</v>
      </c>
      <c r="AK626" s="17">
        <v>262</v>
      </c>
      <c r="AL626" s="19">
        <v>43267</v>
      </c>
      <c r="AM626" s="19">
        <v>43267</v>
      </c>
      <c r="AN626" t="s">
        <v>1036</v>
      </c>
      <c r="AQ626"/>
      <c r="AR626" t="b">
        <f t="shared" si="18"/>
        <v>1</v>
      </c>
      <c r="AS626" t="b">
        <f t="shared" si="19"/>
        <v>1</v>
      </c>
    </row>
    <row r="627" spans="2:45" ht="14.25" customHeight="1" x14ac:dyDescent="0.3">
      <c r="B627" s="7" t="s">
        <v>1636</v>
      </c>
      <c r="C627" t="s">
        <v>3100</v>
      </c>
      <c r="D627" s="8" t="s">
        <v>1637</v>
      </c>
      <c r="E627" s="33" t="s">
        <v>936</v>
      </c>
      <c r="U627"/>
      <c r="Y627"/>
      <c r="Z627"/>
      <c r="AG627" s="43">
        <v>126</v>
      </c>
      <c r="AH627" t="s">
        <v>102</v>
      </c>
      <c r="AI627" s="8" t="s">
        <v>135</v>
      </c>
      <c r="AJ627" t="s">
        <v>138</v>
      </c>
      <c r="AK627" s="17">
        <v>2086.5</v>
      </c>
      <c r="AL627" s="19">
        <v>43268</v>
      </c>
      <c r="AM627" s="19">
        <v>43268</v>
      </c>
      <c r="AN627" t="s">
        <v>949</v>
      </c>
      <c r="AQ627"/>
      <c r="AR627" t="b">
        <f t="shared" si="18"/>
        <v>1</v>
      </c>
      <c r="AS627" t="b">
        <f t="shared" si="19"/>
        <v>1</v>
      </c>
    </row>
    <row r="628" spans="2:45" ht="14.25" customHeight="1" x14ac:dyDescent="0.3">
      <c r="B628" s="7" t="s">
        <v>1636</v>
      </c>
      <c r="C628" t="s">
        <v>3100</v>
      </c>
      <c r="D628" s="8" t="s">
        <v>1637</v>
      </c>
      <c r="E628" s="33" t="s">
        <v>936</v>
      </c>
      <c r="AG628" s="43">
        <v>122</v>
      </c>
      <c r="AH628" t="s">
        <v>102</v>
      </c>
      <c r="AI628" s="8" t="s">
        <v>130</v>
      </c>
      <c r="AJ628" t="s">
        <v>133</v>
      </c>
      <c r="AK628" s="17">
        <v>1190.25</v>
      </c>
      <c r="AL628" s="19">
        <v>43268</v>
      </c>
      <c r="AM628" s="19">
        <v>43268</v>
      </c>
      <c r="AN628" t="s">
        <v>931</v>
      </c>
      <c r="AQ628"/>
      <c r="AR628" t="b">
        <f t="shared" si="18"/>
        <v>1</v>
      </c>
      <c r="AS628" t="b">
        <f t="shared" si="19"/>
        <v>1</v>
      </c>
    </row>
    <row r="629" spans="2:45" ht="14.25" customHeight="1" x14ac:dyDescent="0.3">
      <c r="B629" s="7" t="s">
        <v>1636</v>
      </c>
      <c r="C629" t="s">
        <v>3100</v>
      </c>
      <c r="D629" s="8" t="s">
        <v>1637</v>
      </c>
      <c r="E629" s="33" t="s">
        <v>936</v>
      </c>
      <c r="U629"/>
      <c r="Y629"/>
      <c r="Z629"/>
      <c r="AG629" s="43">
        <v>126</v>
      </c>
      <c r="AH629" t="s">
        <v>102</v>
      </c>
      <c r="AI629" s="8" t="s">
        <v>135</v>
      </c>
      <c r="AJ629" t="s">
        <v>138</v>
      </c>
      <c r="AK629" s="17">
        <v>1765.5</v>
      </c>
      <c r="AL629" s="19">
        <v>43268</v>
      </c>
      <c r="AM629" s="19">
        <v>43268</v>
      </c>
      <c r="AN629" t="s">
        <v>949</v>
      </c>
      <c r="AQ629"/>
      <c r="AR629" t="b">
        <f t="shared" si="18"/>
        <v>1</v>
      </c>
      <c r="AS629" t="b">
        <f t="shared" si="19"/>
        <v>1</v>
      </c>
    </row>
    <row r="630" spans="2:45" ht="14.25" customHeight="1" x14ac:dyDescent="0.3">
      <c r="B630" s="7" t="s">
        <v>1636</v>
      </c>
      <c r="C630" t="s">
        <v>3100</v>
      </c>
      <c r="D630" s="8" t="s">
        <v>1637</v>
      </c>
      <c r="E630" s="33" t="s">
        <v>936</v>
      </c>
      <c r="AG630" s="43">
        <v>122</v>
      </c>
      <c r="AH630" t="s">
        <v>102</v>
      </c>
      <c r="AI630" s="8" t="s">
        <v>130</v>
      </c>
      <c r="AJ630" t="s">
        <v>133</v>
      </c>
      <c r="AK630" s="17">
        <v>1133.8999999999999</v>
      </c>
      <c r="AL630" s="19">
        <v>43268</v>
      </c>
      <c r="AM630" s="19">
        <v>43268</v>
      </c>
      <c r="AN630" t="s">
        <v>931</v>
      </c>
      <c r="AQ630"/>
      <c r="AR630" t="b">
        <f t="shared" si="18"/>
        <v>1</v>
      </c>
      <c r="AS630" t="b">
        <f t="shared" si="19"/>
        <v>1</v>
      </c>
    </row>
    <row r="631" spans="2:45" ht="14.25" customHeight="1" x14ac:dyDescent="0.3">
      <c r="B631" s="7" t="s">
        <v>1636</v>
      </c>
      <c r="C631" t="s">
        <v>3100</v>
      </c>
      <c r="D631" s="8" t="s">
        <v>1637</v>
      </c>
      <c r="E631" s="33" t="s">
        <v>936</v>
      </c>
      <c r="U631"/>
      <c r="Y631"/>
      <c r="Z631"/>
      <c r="AG631" s="43">
        <v>120</v>
      </c>
      <c r="AH631" t="s">
        <v>102</v>
      </c>
      <c r="AI631" s="8" t="s">
        <v>130</v>
      </c>
      <c r="AJ631" t="s">
        <v>131</v>
      </c>
      <c r="AK631" s="17">
        <v>360</v>
      </c>
      <c r="AL631" s="19">
        <v>43268</v>
      </c>
      <c r="AM631" s="19">
        <v>43268</v>
      </c>
      <c r="AN631" t="s">
        <v>1036</v>
      </c>
      <c r="AQ631"/>
      <c r="AR631" t="b">
        <f t="shared" si="18"/>
        <v>1</v>
      </c>
      <c r="AS631" t="b">
        <f t="shared" si="19"/>
        <v>1</v>
      </c>
    </row>
    <row r="632" spans="2:45" ht="14.25" customHeight="1" x14ac:dyDescent="0.3">
      <c r="B632" s="7" t="s">
        <v>1636</v>
      </c>
      <c r="C632" t="s">
        <v>3100</v>
      </c>
      <c r="D632" s="8" t="s">
        <v>1637</v>
      </c>
      <c r="E632" s="33" t="s">
        <v>936</v>
      </c>
      <c r="U632"/>
      <c r="Y632"/>
      <c r="Z632"/>
      <c r="AG632" s="43">
        <v>99</v>
      </c>
      <c r="AH632" t="s">
        <v>102</v>
      </c>
      <c r="AI632" s="8" t="s">
        <v>103</v>
      </c>
      <c r="AJ632" t="s">
        <v>109</v>
      </c>
      <c r="AK632" s="17">
        <v>19497.900000000001</v>
      </c>
      <c r="AL632" s="19">
        <v>43267</v>
      </c>
      <c r="AM632" s="19">
        <v>43269</v>
      </c>
      <c r="AN632" t="s">
        <v>1638</v>
      </c>
      <c r="AQ632"/>
      <c r="AR632" t="b">
        <f t="shared" si="18"/>
        <v>1</v>
      </c>
      <c r="AS632" t="b">
        <f t="shared" si="19"/>
        <v>1</v>
      </c>
    </row>
    <row r="633" spans="2:45" ht="14.25" customHeight="1" x14ac:dyDescent="0.3">
      <c r="B633" s="7" t="s">
        <v>1636</v>
      </c>
      <c r="C633" t="s">
        <v>3100</v>
      </c>
      <c r="D633" s="8" t="s">
        <v>1637</v>
      </c>
      <c r="E633" s="33" t="s">
        <v>936</v>
      </c>
      <c r="U633"/>
      <c r="Y633"/>
      <c r="Z633"/>
      <c r="AG633" s="43">
        <v>99</v>
      </c>
      <c r="AH633" t="s">
        <v>102</v>
      </c>
      <c r="AI633" s="8" t="s">
        <v>103</v>
      </c>
      <c r="AJ633" t="s">
        <v>109</v>
      </c>
      <c r="AK633" s="17">
        <v>8600</v>
      </c>
      <c r="AL633" s="19">
        <v>43267</v>
      </c>
      <c r="AM633" s="19">
        <v>43269</v>
      </c>
      <c r="AN633" t="s">
        <v>1472</v>
      </c>
      <c r="AQ633"/>
      <c r="AR633" t="b">
        <f t="shared" si="18"/>
        <v>1</v>
      </c>
      <c r="AS633" t="b">
        <f t="shared" si="19"/>
        <v>1</v>
      </c>
    </row>
    <row r="634" spans="2:45" ht="14.25" customHeight="1" x14ac:dyDescent="0.3">
      <c r="B634" s="7" t="s">
        <v>1636</v>
      </c>
      <c r="C634" t="s">
        <v>3100</v>
      </c>
      <c r="D634" s="8" t="s">
        <v>1637</v>
      </c>
      <c r="E634" s="33" t="s">
        <v>936</v>
      </c>
      <c r="U634"/>
      <c r="Y634"/>
      <c r="Z634"/>
      <c r="AG634" s="43">
        <v>99</v>
      </c>
      <c r="AH634" t="s">
        <v>102</v>
      </c>
      <c r="AI634" s="8" t="s">
        <v>103</v>
      </c>
      <c r="AJ634" t="s">
        <v>109</v>
      </c>
      <c r="AK634" s="17">
        <v>450</v>
      </c>
      <c r="AL634" s="19">
        <v>43267</v>
      </c>
      <c r="AM634" s="19">
        <v>43269</v>
      </c>
      <c r="AN634" t="s">
        <v>1036</v>
      </c>
      <c r="AQ634"/>
      <c r="AR634" t="b">
        <f t="shared" si="18"/>
        <v>1</v>
      </c>
      <c r="AS634" t="b">
        <f t="shared" si="19"/>
        <v>1</v>
      </c>
    </row>
    <row r="635" spans="2:45" ht="14.25" customHeight="1" x14ac:dyDescent="0.3">
      <c r="B635" s="7" t="s">
        <v>1636</v>
      </c>
      <c r="C635" t="s">
        <v>3100</v>
      </c>
      <c r="D635" s="8" t="s">
        <v>1637</v>
      </c>
      <c r="E635" s="33" t="s">
        <v>936</v>
      </c>
      <c r="U635"/>
      <c r="Y635"/>
      <c r="Z635"/>
      <c r="AG635" s="43">
        <v>10</v>
      </c>
      <c r="AH635" t="s">
        <v>16</v>
      </c>
      <c r="AI635" s="8" t="s">
        <v>17</v>
      </c>
      <c r="AK635" s="17">
        <v>2900.8</v>
      </c>
      <c r="AL635" s="19">
        <v>43281</v>
      </c>
      <c r="AM635" s="19">
        <v>43294</v>
      </c>
      <c r="AN635" t="s">
        <v>1473</v>
      </c>
      <c r="AQ635"/>
      <c r="AR635" t="b">
        <f t="shared" si="18"/>
        <v>1</v>
      </c>
      <c r="AS635" t="b">
        <f t="shared" si="19"/>
        <v>1</v>
      </c>
    </row>
    <row r="636" spans="2:45" ht="14.25" customHeight="1" x14ac:dyDescent="0.3">
      <c r="B636" s="7" t="s">
        <v>1639</v>
      </c>
      <c r="C636" t="s">
        <v>3100</v>
      </c>
      <c r="D636" s="8" t="s">
        <v>1640</v>
      </c>
      <c r="E636" s="33" t="s">
        <v>1641</v>
      </c>
      <c r="M636" s="16">
        <v>0.12</v>
      </c>
      <c r="N636" t="s">
        <v>648</v>
      </c>
      <c r="O636" t="s">
        <v>649</v>
      </c>
      <c r="P636" s="17">
        <v>28749.999999999996</v>
      </c>
      <c r="U636"/>
      <c r="Y636"/>
      <c r="Z636"/>
      <c r="AC636" t="s">
        <v>929</v>
      </c>
      <c r="AD636" t="s">
        <v>3376</v>
      </c>
      <c r="AF636" s="16">
        <v>0.22088769230769234</v>
      </c>
      <c r="AG636" s="43">
        <v>97</v>
      </c>
      <c r="AH636" t="s">
        <v>102</v>
      </c>
      <c r="AI636" s="8" t="s">
        <v>103</v>
      </c>
      <c r="AJ636" t="s">
        <v>1642</v>
      </c>
      <c r="AK636" s="17">
        <v>28749.999999999996</v>
      </c>
      <c r="AL636" s="19">
        <v>43240</v>
      </c>
      <c r="AM636" s="19">
        <v>43240</v>
      </c>
      <c r="AN636" t="s">
        <v>931</v>
      </c>
      <c r="AQ636" s="17">
        <f>SUMIF(B:B,B636,P:P)-SUMIF(B:B,B636,AK:AK)</f>
        <v>0</v>
      </c>
      <c r="AR636" t="b">
        <f t="shared" si="18"/>
        <v>0</v>
      </c>
      <c r="AS636" t="b">
        <f t="shared" si="19"/>
        <v>0</v>
      </c>
    </row>
    <row r="637" spans="2:45" ht="14.25" customHeight="1" x14ac:dyDescent="0.3">
      <c r="B637" s="7" t="s">
        <v>1643</v>
      </c>
      <c r="C637" t="s">
        <v>3100</v>
      </c>
      <c r="D637" s="8" t="s">
        <v>1644</v>
      </c>
      <c r="E637" s="33" t="s">
        <v>1645</v>
      </c>
      <c r="M637" s="16">
        <v>0.2</v>
      </c>
      <c r="N637" t="s">
        <v>648</v>
      </c>
      <c r="O637" t="s">
        <v>649</v>
      </c>
      <c r="P637" s="17">
        <v>707000</v>
      </c>
      <c r="U637"/>
      <c r="Y637"/>
      <c r="Z637"/>
      <c r="AC637" t="s">
        <v>929</v>
      </c>
      <c r="AD637" t="s">
        <v>3376</v>
      </c>
      <c r="AF637" s="16">
        <v>0.59237678446601938</v>
      </c>
      <c r="AG637" s="43">
        <v>128</v>
      </c>
      <c r="AH637" t="s">
        <v>1646</v>
      </c>
      <c r="AI637" s="8" t="s">
        <v>140</v>
      </c>
      <c r="AK637" s="17">
        <v>179445</v>
      </c>
      <c r="AL637" s="19">
        <v>43233</v>
      </c>
      <c r="AM637" s="19">
        <v>43233</v>
      </c>
      <c r="AN637" t="s">
        <v>1647</v>
      </c>
      <c r="AQ637" s="17">
        <f>SUMIF(B:B,B637,P:P)-SUMIF(B:B,B637,AK:AK)</f>
        <v>91618</v>
      </c>
      <c r="AR637" t="b">
        <f t="shared" si="18"/>
        <v>0</v>
      </c>
      <c r="AS637" t="b">
        <f t="shared" si="19"/>
        <v>0</v>
      </c>
    </row>
    <row r="638" spans="2:45" ht="14.25" customHeight="1" x14ac:dyDescent="0.3">
      <c r="B638" s="7" t="s">
        <v>1643</v>
      </c>
      <c r="C638" t="s">
        <v>3100</v>
      </c>
      <c r="D638" s="8" t="s">
        <v>1644</v>
      </c>
      <c r="E638" s="33" t="s">
        <v>936</v>
      </c>
      <c r="U638"/>
      <c r="Y638"/>
      <c r="Z638"/>
      <c r="AG638" s="43">
        <v>129</v>
      </c>
      <c r="AH638" t="s">
        <v>1646</v>
      </c>
      <c r="AI638" s="8" t="s">
        <v>141</v>
      </c>
      <c r="AK638" s="17">
        <v>343000</v>
      </c>
      <c r="AL638" s="19">
        <v>43233</v>
      </c>
      <c r="AM638" s="19">
        <v>43233</v>
      </c>
      <c r="AN638" t="s">
        <v>242</v>
      </c>
      <c r="AQ638"/>
      <c r="AR638" t="b">
        <f t="shared" si="18"/>
        <v>1</v>
      </c>
      <c r="AS638" t="b">
        <f t="shared" si="19"/>
        <v>1</v>
      </c>
    </row>
    <row r="639" spans="2:45" ht="14.25" customHeight="1" x14ac:dyDescent="0.3">
      <c r="B639" s="7" t="s">
        <v>1643</v>
      </c>
      <c r="C639" t="s">
        <v>3100</v>
      </c>
      <c r="D639" s="8" t="s">
        <v>1644</v>
      </c>
      <c r="U639"/>
      <c r="Y639"/>
      <c r="Z639"/>
      <c r="AG639" s="43">
        <v>130</v>
      </c>
      <c r="AH639" t="s">
        <v>1646</v>
      </c>
      <c r="AI639" s="8" t="s">
        <v>142</v>
      </c>
      <c r="AK639" s="17">
        <v>5000</v>
      </c>
      <c r="AL639" s="19">
        <v>43233</v>
      </c>
      <c r="AM639" s="19">
        <v>43233</v>
      </c>
      <c r="AN639" t="s">
        <v>242</v>
      </c>
      <c r="AQ639"/>
      <c r="AR639" t="b">
        <f t="shared" si="18"/>
        <v>1</v>
      </c>
      <c r="AS639" t="b">
        <f t="shared" si="19"/>
        <v>1</v>
      </c>
    </row>
    <row r="640" spans="2:45" ht="14.25" customHeight="1" x14ac:dyDescent="0.3">
      <c r="B640" s="7" t="s">
        <v>1643</v>
      </c>
      <c r="C640" t="s">
        <v>3100</v>
      </c>
      <c r="D640" s="8" t="s">
        <v>1644</v>
      </c>
      <c r="E640" s="33" t="s">
        <v>936</v>
      </c>
      <c r="U640"/>
      <c r="Y640"/>
      <c r="Z640"/>
      <c r="AG640" s="43">
        <v>100</v>
      </c>
      <c r="AH640" t="s">
        <v>102</v>
      </c>
      <c r="AI640" s="8" t="s">
        <v>103</v>
      </c>
      <c r="AJ640" t="s">
        <v>110</v>
      </c>
      <c r="AK640" s="17">
        <v>2760</v>
      </c>
      <c r="AL640" s="19">
        <v>43233</v>
      </c>
      <c r="AM640" s="19">
        <v>43233</v>
      </c>
      <c r="AN640" t="s">
        <v>1036</v>
      </c>
      <c r="AQ640"/>
      <c r="AR640" t="b">
        <f t="shared" si="18"/>
        <v>1</v>
      </c>
      <c r="AS640" t="b">
        <f t="shared" si="19"/>
        <v>1</v>
      </c>
    </row>
    <row r="641" spans="2:45" ht="14.25" customHeight="1" x14ac:dyDescent="0.3">
      <c r="B641" s="7" t="s">
        <v>1643</v>
      </c>
      <c r="C641" t="s">
        <v>3100</v>
      </c>
      <c r="D641" s="8" t="s">
        <v>1644</v>
      </c>
      <c r="E641" s="33" t="s">
        <v>936</v>
      </c>
      <c r="U641"/>
      <c r="Y641"/>
      <c r="Z641"/>
      <c r="AG641" s="43">
        <v>100</v>
      </c>
      <c r="AH641" t="s">
        <v>102</v>
      </c>
      <c r="AI641" s="8" t="s">
        <v>103</v>
      </c>
      <c r="AJ641" t="s">
        <v>110</v>
      </c>
      <c r="AK641" s="17">
        <v>85177</v>
      </c>
      <c r="AL641" s="19">
        <v>43233</v>
      </c>
      <c r="AM641" s="19">
        <v>43233</v>
      </c>
      <c r="AN641" t="s">
        <v>1093</v>
      </c>
      <c r="AQ641"/>
      <c r="AR641" t="b">
        <f t="shared" si="18"/>
        <v>1</v>
      </c>
      <c r="AS641" t="b">
        <f t="shared" si="19"/>
        <v>1</v>
      </c>
    </row>
    <row r="642" spans="2:45" ht="14.25" customHeight="1" x14ac:dyDescent="0.3">
      <c r="B642" s="7" t="s">
        <v>1648</v>
      </c>
      <c r="C642" t="s">
        <v>3100</v>
      </c>
      <c r="D642" s="8" t="s">
        <v>1649</v>
      </c>
      <c r="E642" s="33" t="s">
        <v>1650</v>
      </c>
      <c r="M642" s="16">
        <v>0.17</v>
      </c>
      <c r="N642" t="s">
        <v>648</v>
      </c>
      <c r="O642" t="s">
        <v>649</v>
      </c>
      <c r="P642" s="17">
        <v>15499.999999999998</v>
      </c>
      <c r="U642"/>
      <c r="Y642"/>
      <c r="Z642"/>
      <c r="AC642" t="s">
        <v>929</v>
      </c>
      <c r="AD642" t="s">
        <v>3376</v>
      </c>
      <c r="AF642" s="16">
        <v>0.33423651006711408</v>
      </c>
      <c r="AG642" s="43">
        <v>108</v>
      </c>
      <c r="AH642" t="s">
        <v>102</v>
      </c>
      <c r="AI642" s="8" t="s">
        <v>103</v>
      </c>
      <c r="AJ642" t="s">
        <v>1651</v>
      </c>
      <c r="AK642" s="17">
        <v>11500</v>
      </c>
      <c r="AL642" s="19">
        <v>43240</v>
      </c>
      <c r="AM642" s="19">
        <v>43240</v>
      </c>
      <c r="AN642" t="s">
        <v>931</v>
      </c>
      <c r="AQ642" s="17">
        <f>SUMIF(B:B,B642,P:P)-SUMIF(B:B,B642,AK:AK)</f>
        <v>464.99999999999818</v>
      </c>
      <c r="AR642" t="b">
        <f t="shared" si="18"/>
        <v>0</v>
      </c>
      <c r="AS642" t="b">
        <f t="shared" si="19"/>
        <v>0</v>
      </c>
    </row>
    <row r="643" spans="2:45" ht="14.25" customHeight="1" x14ac:dyDescent="0.3">
      <c r="B643" s="7" t="s">
        <v>1648</v>
      </c>
      <c r="C643" t="s">
        <v>3100</v>
      </c>
      <c r="D643" s="8" t="s">
        <v>1649</v>
      </c>
      <c r="E643" s="33" t="s">
        <v>936</v>
      </c>
      <c r="U643"/>
      <c r="Y643"/>
      <c r="Z643"/>
      <c r="AG643" s="43">
        <v>108</v>
      </c>
      <c r="AH643" t="s">
        <v>102</v>
      </c>
      <c r="AI643" s="8" t="s">
        <v>103</v>
      </c>
      <c r="AJ643" t="s">
        <v>1548</v>
      </c>
      <c r="AK643" s="17">
        <v>3000</v>
      </c>
      <c r="AL643" s="19">
        <v>43240</v>
      </c>
      <c r="AM643" s="19">
        <v>43240</v>
      </c>
      <c r="AN643" t="s">
        <v>931</v>
      </c>
      <c r="AQ643"/>
      <c r="AR643" t="b">
        <f t="shared" si="18"/>
        <v>1</v>
      </c>
      <c r="AS643" t="b">
        <f t="shared" si="19"/>
        <v>1</v>
      </c>
    </row>
    <row r="644" spans="2:45" ht="14.25" customHeight="1" x14ac:dyDescent="0.3">
      <c r="B644" s="7" t="s">
        <v>1648</v>
      </c>
      <c r="C644" t="s">
        <v>3100</v>
      </c>
      <c r="D644" s="8" t="s">
        <v>1649</v>
      </c>
      <c r="E644" s="33" t="s">
        <v>936</v>
      </c>
      <c r="U644"/>
      <c r="Y644"/>
      <c r="Z644"/>
      <c r="AG644" s="43">
        <v>113</v>
      </c>
      <c r="AH644" t="s">
        <v>102</v>
      </c>
      <c r="AI644" s="8" t="s">
        <v>122</v>
      </c>
      <c r="AJ644" t="s">
        <v>123</v>
      </c>
      <c r="AK644" s="17">
        <v>535</v>
      </c>
      <c r="AL644" s="19">
        <v>43238</v>
      </c>
      <c r="AM644" s="19">
        <v>43238</v>
      </c>
      <c r="AN644" t="s">
        <v>949</v>
      </c>
      <c r="AQ644"/>
      <c r="AR644" t="b">
        <f t="shared" si="18"/>
        <v>1</v>
      </c>
      <c r="AS644" t="b">
        <f t="shared" si="19"/>
        <v>1</v>
      </c>
    </row>
    <row r="645" spans="2:45" ht="14.25" customHeight="1" x14ac:dyDescent="0.3">
      <c r="B645" s="7" t="s">
        <v>1652</v>
      </c>
      <c r="C645" t="s">
        <v>3100</v>
      </c>
      <c r="D645" s="8" t="s">
        <v>1653</v>
      </c>
      <c r="E645" s="33" t="s">
        <v>1654</v>
      </c>
      <c r="M645" s="16">
        <v>0.12</v>
      </c>
      <c r="N645" t="s">
        <v>648</v>
      </c>
      <c r="O645" t="s">
        <v>649</v>
      </c>
      <c r="P645" s="17">
        <v>7900</v>
      </c>
      <c r="U645"/>
      <c r="Y645"/>
      <c r="Z645"/>
      <c r="AC645" t="s">
        <v>929</v>
      </c>
      <c r="AD645" t="s">
        <v>3376</v>
      </c>
      <c r="AF645" s="16">
        <v>0.23194540880503139</v>
      </c>
      <c r="AG645" s="43">
        <v>126</v>
      </c>
      <c r="AH645" t="s">
        <v>102</v>
      </c>
      <c r="AI645" s="8" t="s">
        <v>135</v>
      </c>
      <c r="AJ645" t="s">
        <v>138</v>
      </c>
      <c r="AK645" s="17">
        <v>1605</v>
      </c>
      <c r="AL645" s="19">
        <v>43239</v>
      </c>
      <c r="AM645" s="19">
        <v>43239</v>
      </c>
      <c r="AN645" t="s">
        <v>949</v>
      </c>
      <c r="AQ645" s="17">
        <f>SUMIF(B:B,B645,P:P)-SUMIF(B:B,B645,AK:AK)</f>
        <v>140.60000000000036</v>
      </c>
      <c r="AR645" t="b">
        <f t="shared" ref="AR645:AR708" si="20">B645=B644</f>
        <v>0</v>
      </c>
      <c r="AS645" t="b">
        <f t="shared" ref="AS645:AS708" si="21">D645=D644</f>
        <v>0</v>
      </c>
    </row>
    <row r="646" spans="2:45" ht="14.25" customHeight="1" x14ac:dyDescent="0.3">
      <c r="B646" s="7" t="s">
        <v>1652</v>
      </c>
      <c r="C646" t="s">
        <v>3100</v>
      </c>
      <c r="D646" s="8" t="s">
        <v>1653</v>
      </c>
      <c r="E646" s="33" t="s">
        <v>936</v>
      </c>
      <c r="AG646" s="43">
        <v>121</v>
      </c>
      <c r="AH646" t="s">
        <v>102</v>
      </c>
      <c r="AI646" s="8" t="s">
        <v>130</v>
      </c>
      <c r="AJ646" t="s">
        <v>132</v>
      </c>
      <c r="AK646" s="17">
        <v>2262.0499999999997</v>
      </c>
      <c r="AL646" s="19">
        <v>43239</v>
      </c>
      <c r="AM646" s="19">
        <v>43239</v>
      </c>
      <c r="AN646" t="s">
        <v>931</v>
      </c>
      <c r="AQ646"/>
      <c r="AR646" t="b">
        <f t="shared" si="20"/>
        <v>1</v>
      </c>
      <c r="AS646" t="b">
        <f t="shared" si="21"/>
        <v>1</v>
      </c>
    </row>
    <row r="647" spans="2:45" ht="14.25" customHeight="1" x14ac:dyDescent="0.3">
      <c r="B647" s="7" t="s">
        <v>1652</v>
      </c>
      <c r="C647" t="s">
        <v>3100</v>
      </c>
      <c r="D647" s="8" t="s">
        <v>1653</v>
      </c>
      <c r="E647" s="33" t="s">
        <v>936</v>
      </c>
      <c r="U647"/>
      <c r="Y647"/>
      <c r="Z647"/>
      <c r="AG647" s="43">
        <v>126</v>
      </c>
      <c r="AH647" t="s">
        <v>102</v>
      </c>
      <c r="AI647" s="8" t="s">
        <v>135</v>
      </c>
      <c r="AJ647" t="s">
        <v>138</v>
      </c>
      <c r="AK647" s="17">
        <v>1605</v>
      </c>
      <c r="AL647" s="19">
        <v>43253</v>
      </c>
      <c r="AM647" s="19">
        <v>43253</v>
      </c>
      <c r="AN647" t="s">
        <v>949</v>
      </c>
      <c r="AQ647"/>
      <c r="AR647" t="b">
        <f t="shared" si="20"/>
        <v>1</v>
      </c>
      <c r="AS647" t="b">
        <f t="shared" si="21"/>
        <v>1</v>
      </c>
    </row>
    <row r="648" spans="2:45" ht="14.25" customHeight="1" x14ac:dyDescent="0.3">
      <c r="B648" s="7" t="s">
        <v>1652</v>
      </c>
      <c r="C648" t="s">
        <v>3100</v>
      </c>
      <c r="D648" s="8" t="s">
        <v>1653</v>
      </c>
      <c r="E648" s="33" t="s">
        <v>936</v>
      </c>
      <c r="AG648" s="43">
        <v>121</v>
      </c>
      <c r="AH648" t="s">
        <v>102</v>
      </c>
      <c r="AI648" s="8" t="s">
        <v>130</v>
      </c>
      <c r="AJ648" t="s">
        <v>132</v>
      </c>
      <c r="AK648" s="17">
        <v>2287.35</v>
      </c>
      <c r="AL648" s="19">
        <v>43253</v>
      </c>
      <c r="AM648" s="19">
        <v>43253</v>
      </c>
      <c r="AN648" t="s">
        <v>931</v>
      </c>
      <c r="AQ648"/>
      <c r="AR648" t="b">
        <f t="shared" si="20"/>
        <v>1</v>
      </c>
      <c r="AS648" t="b">
        <f t="shared" si="21"/>
        <v>1</v>
      </c>
    </row>
    <row r="649" spans="2:45" ht="14.25" customHeight="1" x14ac:dyDescent="0.3">
      <c r="B649" s="7" t="s">
        <v>1655</v>
      </c>
      <c r="C649" t="s">
        <v>3100</v>
      </c>
      <c r="D649" s="8" t="s">
        <v>1656</v>
      </c>
      <c r="E649" s="33" t="s">
        <v>1657</v>
      </c>
      <c r="M649" s="16">
        <v>0.2</v>
      </c>
      <c r="N649" t="s">
        <v>648</v>
      </c>
      <c r="O649" t="s">
        <v>649</v>
      </c>
      <c r="P649" s="17">
        <v>12032.5</v>
      </c>
      <c r="U649"/>
      <c r="Y649"/>
      <c r="Z649"/>
      <c r="AC649" t="s">
        <v>929</v>
      </c>
      <c r="AD649" t="s">
        <v>3376</v>
      </c>
      <c r="AF649" s="16">
        <v>0.38435212820512826</v>
      </c>
      <c r="AG649" s="43">
        <v>118</v>
      </c>
      <c r="AH649" t="s">
        <v>102</v>
      </c>
      <c r="AI649" s="8" t="s">
        <v>122</v>
      </c>
      <c r="AJ649" t="s">
        <v>129</v>
      </c>
      <c r="AK649" s="17">
        <v>3500</v>
      </c>
      <c r="AL649" s="19">
        <v>43239</v>
      </c>
      <c r="AM649" s="19">
        <v>43239</v>
      </c>
      <c r="AN649" t="s">
        <v>1036</v>
      </c>
      <c r="AQ649" s="17">
        <f>SUMIF(B:B,B649,P:P)-SUMIF(B:B,B649,AK:AK)</f>
        <v>1660.5</v>
      </c>
      <c r="AR649" t="b">
        <f t="shared" si="20"/>
        <v>0</v>
      </c>
      <c r="AS649" t="b">
        <f t="shared" si="21"/>
        <v>0</v>
      </c>
    </row>
    <row r="650" spans="2:45" ht="14.25" customHeight="1" x14ac:dyDescent="0.3">
      <c r="B650" s="7" t="s">
        <v>1655</v>
      </c>
      <c r="C650" t="s">
        <v>3100</v>
      </c>
      <c r="D650" s="8" t="s">
        <v>1656</v>
      </c>
      <c r="E650" s="33" t="s">
        <v>936</v>
      </c>
      <c r="U650"/>
      <c r="Y650"/>
      <c r="Z650"/>
      <c r="AG650" s="43">
        <v>118</v>
      </c>
      <c r="AH650" t="s">
        <v>102</v>
      </c>
      <c r="AI650" s="8" t="s">
        <v>122</v>
      </c>
      <c r="AJ650" t="s">
        <v>129</v>
      </c>
      <c r="AK650" s="17">
        <v>3500</v>
      </c>
      <c r="AL650" s="19">
        <v>43239</v>
      </c>
      <c r="AM650" s="19">
        <v>43239</v>
      </c>
      <c r="AN650" t="s">
        <v>1036</v>
      </c>
      <c r="AQ650"/>
      <c r="AR650" t="b">
        <f t="shared" si="20"/>
        <v>1</v>
      </c>
      <c r="AS650" t="b">
        <f t="shared" si="21"/>
        <v>1</v>
      </c>
    </row>
    <row r="651" spans="2:45" ht="14.25" customHeight="1" x14ac:dyDescent="0.3">
      <c r="B651" s="7" t="s">
        <v>1655</v>
      </c>
      <c r="C651" t="s">
        <v>3100</v>
      </c>
      <c r="D651" s="8" t="s">
        <v>1656</v>
      </c>
      <c r="E651" s="33" t="s">
        <v>936</v>
      </c>
      <c r="AG651" s="43">
        <v>121</v>
      </c>
      <c r="AH651" t="s">
        <v>102</v>
      </c>
      <c r="AI651" s="8" t="s">
        <v>130</v>
      </c>
      <c r="AJ651" t="s">
        <v>132</v>
      </c>
      <c r="AK651" s="17">
        <v>1713.4999999999998</v>
      </c>
      <c r="AL651" s="19">
        <v>43253</v>
      </c>
      <c r="AM651" s="19">
        <v>43253</v>
      </c>
      <c r="AN651" t="s">
        <v>931</v>
      </c>
      <c r="AQ651"/>
      <c r="AR651" t="b">
        <f t="shared" si="20"/>
        <v>1</v>
      </c>
      <c r="AS651" t="b">
        <f t="shared" si="21"/>
        <v>1</v>
      </c>
    </row>
    <row r="652" spans="2:45" ht="14.25" customHeight="1" x14ac:dyDescent="0.3">
      <c r="B652" s="7" t="s">
        <v>1655</v>
      </c>
      <c r="C652" t="s">
        <v>3100</v>
      </c>
      <c r="D652" s="8" t="s">
        <v>1656</v>
      </c>
      <c r="E652" s="33" t="s">
        <v>936</v>
      </c>
      <c r="U652"/>
      <c r="Y652"/>
      <c r="Z652"/>
      <c r="AG652" s="43">
        <v>126</v>
      </c>
      <c r="AH652" t="s">
        <v>102</v>
      </c>
      <c r="AI652" s="8" t="s">
        <v>135</v>
      </c>
      <c r="AJ652" t="s">
        <v>138</v>
      </c>
      <c r="AK652" s="17">
        <v>1658.5</v>
      </c>
      <c r="AL652" s="19">
        <v>43253</v>
      </c>
      <c r="AM652" s="19">
        <v>43253</v>
      </c>
      <c r="AN652" t="s">
        <v>949</v>
      </c>
      <c r="AQ652"/>
      <c r="AR652" t="b">
        <f t="shared" si="20"/>
        <v>1</v>
      </c>
      <c r="AS652" t="b">
        <f t="shared" si="21"/>
        <v>1</v>
      </c>
    </row>
    <row r="653" spans="2:45" ht="14.25" customHeight="1" x14ac:dyDescent="0.3">
      <c r="B653" s="7" t="s">
        <v>1658</v>
      </c>
      <c r="C653" t="s">
        <v>3100</v>
      </c>
      <c r="D653" s="8" t="s">
        <v>1659</v>
      </c>
      <c r="E653" s="33" t="s">
        <v>1660</v>
      </c>
      <c r="M653" s="16">
        <v>0.2</v>
      </c>
      <c r="N653" t="s">
        <v>648</v>
      </c>
      <c r="O653" t="s">
        <v>649</v>
      </c>
      <c r="P653" s="17">
        <v>12982</v>
      </c>
      <c r="U653"/>
      <c r="Y653"/>
      <c r="Z653"/>
      <c r="AC653" t="s">
        <v>929</v>
      </c>
      <c r="AD653" t="s">
        <v>3376</v>
      </c>
      <c r="AF653" s="16">
        <v>0.32273833600000001</v>
      </c>
      <c r="AG653" s="43">
        <v>104</v>
      </c>
      <c r="AH653" t="s">
        <v>102</v>
      </c>
      <c r="AI653" s="8" t="s">
        <v>103</v>
      </c>
      <c r="AJ653" t="s">
        <v>114</v>
      </c>
      <c r="AK653" s="17">
        <v>3160</v>
      </c>
      <c r="AL653" s="19">
        <v>43245</v>
      </c>
      <c r="AM653" s="19">
        <v>43245</v>
      </c>
      <c r="AN653" t="s">
        <v>1259</v>
      </c>
      <c r="AQ653" s="17">
        <f>SUMIF(B:B,B653,P:P)-SUMIF(B:B,B653,AK:AK)</f>
        <v>6545.5</v>
      </c>
      <c r="AR653" t="b">
        <f t="shared" si="20"/>
        <v>0</v>
      </c>
      <c r="AS653" t="b">
        <f t="shared" si="21"/>
        <v>0</v>
      </c>
    </row>
    <row r="654" spans="2:45" ht="14.25" customHeight="1" x14ac:dyDescent="0.3">
      <c r="B654" s="7" t="s">
        <v>1658</v>
      </c>
      <c r="C654" t="s">
        <v>3100</v>
      </c>
      <c r="D654" s="8" t="s">
        <v>1659</v>
      </c>
      <c r="E654" s="33" t="s">
        <v>936</v>
      </c>
      <c r="U654"/>
      <c r="Y654"/>
      <c r="Z654"/>
      <c r="AG654" s="43">
        <v>104</v>
      </c>
      <c r="AH654" t="s">
        <v>102</v>
      </c>
      <c r="AI654" s="8" t="s">
        <v>103</v>
      </c>
      <c r="AJ654" t="s">
        <v>114</v>
      </c>
      <c r="AK654" s="17">
        <v>654.5</v>
      </c>
      <c r="AL654" s="19">
        <v>43245</v>
      </c>
      <c r="AM654" s="19">
        <v>43245</v>
      </c>
      <c r="AN654" t="s">
        <v>941</v>
      </c>
      <c r="AQ654"/>
      <c r="AR654" t="b">
        <f t="shared" si="20"/>
        <v>1</v>
      </c>
      <c r="AS654" t="b">
        <f t="shared" si="21"/>
        <v>1</v>
      </c>
    </row>
    <row r="655" spans="2:45" ht="14.25" customHeight="1" x14ac:dyDescent="0.3">
      <c r="B655" s="7" t="s">
        <v>1658</v>
      </c>
      <c r="C655" t="s">
        <v>3100</v>
      </c>
      <c r="D655" s="8" t="s">
        <v>1659</v>
      </c>
      <c r="E655" s="33" t="s">
        <v>936</v>
      </c>
      <c r="U655"/>
      <c r="Y655"/>
      <c r="Z655"/>
      <c r="AG655" s="43">
        <v>104</v>
      </c>
      <c r="AH655" t="s">
        <v>102</v>
      </c>
      <c r="AI655" s="8" t="s">
        <v>103</v>
      </c>
      <c r="AJ655" t="s">
        <v>114</v>
      </c>
      <c r="AK655" s="17">
        <v>1980</v>
      </c>
      <c r="AL655" s="19">
        <v>43245</v>
      </c>
      <c r="AM655" s="19">
        <v>43245</v>
      </c>
      <c r="AN655" t="s">
        <v>931</v>
      </c>
      <c r="AQ655"/>
      <c r="AR655" t="b">
        <f t="shared" si="20"/>
        <v>1</v>
      </c>
      <c r="AS655" t="b">
        <f t="shared" si="21"/>
        <v>1</v>
      </c>
    </row>
    <row r="656" spans="2:45" ht="14.25" customHeight="1" x14ac:dyDescent="0.3">
      <c r="B656" s="7" t="s">
        <v>1658</v>
      </c>
      <c r="C656" t="s">
        <v>3100</v>
      </c>
      <c r="D656" s="8" t="s">
        <v>1659</v>
      </c>
      <c r="E656" s="33" t="s">
        <v>936</v>
      </c>
      <c r="U656"/>
      <c r="Y656"/>
      <c r="Z656"/>
      <c r="AG656" s="43">
        <v>125</v>
      </c>
      <c r="AH656" t="s">
        <v>102</v>
      </c>
      <c r="AI656" s="8" t="s">
        <v>135</v>
      </c>
      <c r="AJ656" t="s">
        <v>1570</v>
      </c>
      <c r="AK656" s="17">
        <v>642</v>
      </c>
      <c r="AL656" s="19">
        <v>43245</v>
      </c>
      <c r="AM656" s="19">
        <v>43245</v>
      </c>
      <c r="AN656" t="s">
        <v>949</v>
      </c>
      <c r="AQ656"/>
      <c r="AR656" t="b">
        <f t="shared" si="20"/>
        <v>1</v>
      </c>
      <c r="AS656" t="b">
        <f t="shared" si="21"/>
        <v>1</v>
      </c>
    </row>
    <row r="657" spans="2:45" ht="14.25" customHeight="1" x14ac:dyDescent="0.3">
      <c r="B657" s="7" t="s">
        <v>1661</v>
      </c>
      <c r="C657" t="s">
        <v>3100</v>
      </c>
      <c r="D657" s="8" t="s">
        <v>1662</v>
      </c>
      <c r="E657" s="33" t="s">
        <v>1663</v>
      </c>
      <c r="M657" s="16">
        <v>0.17</v>
      </c>
      <c r="N657" t="s">
        <v>648</v>
      </c>
      <c r="O657" t="s">
        <v>649</v>
      </c>
      <c r="P657" s="17">
        <v>13768</v>
      </c>
      <c r="U657"/>
      <c r="Y657"/>
      <c r="Z657"/>
      <c r="AC657" t="s">
        <v>929</v>
      </c>
      <c r="AD657" t="s">
        <v>3376</v>
      </c>
      <c r="AF657" s="16">
        <v>0.25117397606837599</v>
      </c>
      <c r="AG657" s="43">
        <v>98</v>
      </c>
      <c r="AH657" t="s">
        <v>102</v>
      </c>
      <c r="AI657" s="8" t="s">
        <v>103</v>
      </c>
      <c r="AJ657" t="s">
        <v>1535</v>
      </c>
      <c r="AK657" s="17">
        <v>10000</v>
      </c>
      <c r="AL657" s="19">
        <v>43253</v>
      </c>
      <c r="AM657" s="19">
        <v>43253</v>
      </c>
      <c r="AN657" t="s">
        <v>1664</v>
      </c>
      <c r="AQ657" s="17">
        <f>SUMIF(B:B,B657,P:P)-SUMIF(B:B,B657,AK:AK)</f>
        <v>1895.5</v>
      </c>
      <c r="AR657" t="b">
        <f t="shared" si="20"/>
        <v>0</v>
      </c>
      <c r="AS657" t="b">
        <f t="shared" si="21"/>
        <v>0</v>
      </c>
    </row>
    <row r="658" spans="2:45" ht="14.25" customHeight="1" x14ac:dyDescent="0.3">
      <c r="B658" s="7" t="s">
        <v>1661</v>
      </c>
      <c r="C658" t="s">
        <v>3100</v>
      </c>
      <c r="D658" s="8" t="s">
        <v>1662</v>
      </c>
      <c r="E658" s="33" t="s">
        <v>936</v>
      </c>
      <c r="U658"/>
      <c r="Y658"/>
      <c r="Z658"/>
      <c r="AG658" s="43">
        <v>126</v>
      </c>
      <c r="AH658" t="s">
        <v>102</v>
      </c>
      <c r="AI658" s="8" t="s">
        <v>135</v>
      </c>
      <c r="AJ658" t="s">
        <v>1665</v>
      </c>
      <c r="AK658" s="17">
        <v>1872.5</v>
      </c>
      <c r="AL658" s="19">
        <v>43253</v>
      </c>
      <c r="AM658" s="19">
        <v>43253</v>
      </c>
      <c r="AN658" t="s">
        <v>949</v>
      </c>
      <c r="AQ658"/>
      <c r="AR658" t="b">
        <f t="shared" si="20"/>
        <v>1</v>
      </c>
      <c r="AS658" t="b">
        <f t="shared" si="21"/>
        <v>1</v>
      </c>
    </row>
    <row r="659" spans="2:45" ht="14.25" customHeight="1" x14ac:dyDescent="0.3">
      <c r="B659" s="7" t="s">
        <v>1004</v>
      </c>
      <c r="C659" t="s">
        <v>3326</v>
      </c>
      <c r="D659" t="s">
        <v>1005</v>
      </c>
      <c r="E659" s="33" t="s">
        <v>1006</v>
      </c>
      <c r="M659" s="16">
        <v>0.19</v>
      </c>
      <c r="N659" t="s">
        <v>648</v>
      </c>
      <c r="O659" t="s">
        <v>649</v>
      </c>
      <c r="P659" s="17">
        <v>22311</v>
      </c>
      <c r="U659"/>
      <c r="Y659"/>
      <c r="Z659"/>
      <c r="AC659" t="s">
        <v>929</v>
      </c>
      <c r="AD659" t="s">
        <v>3378</v>
      </c>
      <c r="AF659" s="16">
        <v>0.30077881184000005</v>
      </c>
      <c r="AG659" s="43">
        <v>113</v>
      </c>
      <c r="AH659" t="s">
        <v>102</v>
      </c>
      <c r="AI659" s="8" t="s">
        <v>122</v>
      </c>
      <c r="AJ659" t="s">
        <v>123</v>
      </c>
      <c r="AK659" s="17">
        <v>1724.9999999999998</v>
      </c>
      <c r="AL659" s="19">
        <v>43245</v>
      </c>
      <c r="AM659" s="19">
        <v>43245</v>
      </c>
      <c r="AN659" t="s">
        <v>931</v>
      </c>
      <c r="AQ659" s="17">
        <f>SUMIF(B:B,B659,P:P)-SUMIF(B:B,B659,AK:AK)</f>
        <v>8557</v>
      </c>
      <c r="AR659" t="b">
        <f t="shared" si="20"/>
        <v>0</v>
      </c>
      <c r="AS659" t="b">
        <f t="shared" si="21"/>
        <v>0</v>
      </c>
    </row>
    <row r="660" spans="2:45" ht="14.25" customHeight="1" x14ac:dyDescent="0.3">
      <c r="B660" s="7" t="s">
        <v>1004</v>
      </c>
      <c r="C660" t="s">
        <v>3326</v>
      </c>
      <c r="D660" t="s">
        <v>1005</v>
      </c>
      <c r="E660" s="33" t="s">
        <v>936</v>
      </c>
      <c r="AG660" s="43">
        <v>121</v>
      </c>
      <c r="AH660" t="s">
        <v>102</v>
      </c>
      <c r="AI660" s="8" t="s">
        <v>130</v>
      </c>
      <c r="AJ660" t="s">
        <v>132</v>
      </c>
      <c r="AK660" s="17">
        <v>2500</v>
      </c>
      <c r="AL660" s="19">
        <v>43212</v>
      </c>
      <c r="AM660" s="19">
        <v>43212</v>
      </c>
      <c r="AN660" t="s">
        <v>983</v>
      </c>
      <c r="AQ660"/>
      <c r="AR660" t="b">
        <f t="shared" si="20"/>
        <v>1</v>
      </c>
      <c r="AS660" t="b">
        <f t="shared" si="21"/>
        <v>1</v>
      </c>
    </row>
    <row r="661" spans="2:45" ht="14.25" customHeight="1" x14ac:dyDescent="0.3">
      <c r="B661" s="7" t="s">
        <v>1004</v>
      </c>
      <c r="C661" t="s">
        <v>3326</v>
      </c>
      <c r="D661" t="s">
        <v>1005</v>
      </c>
      <c r="E661" s="33" t="s">
        <v>936</v>
      </c>
      <c r="AG661" s="43">
        <v>121</v>
      </c>
      <c r="AH661" t="s">
        <v>102</v>
      </c>
      <c r="AI661" s="8" t="s">
        <v>130</v>
      </c>
      <c r="AJ661" t="s">
        <v>132</v>
      </c>
      <c r="AK661" s="17">
        <v>1500</v>
      </c>
      <c r="AL661" s="19">
        <v>43220</v>
      </c>
      <c r="AM661" s="19">
        <v>43220</v>
      </c>
      <c r="AN661" t="s">
        <v>983</v>
      </c>
      <c r="AQ661"/>
      <c r="AR661" t="b">
        <f t="shared" si="20"/>
        <v>1</v>
      </c>
      <c r="AS661" t="b">
        <f t="shared" si="21"/>
        <v>1</v>
      </c>
    </row>
    <row r="662" spans="2:45" ht="14.25" customHeight="1" x14ac:dyDescent="0.3">
      <c r="B662" s="7" t="s">
        <v>1004</v>
      </c>
      <c r="C662" t="s">
        <v>3326</v>
      </c>
      <c r="D662" t="s">
        <v>1005</v>
      </c>
      <c r="E662" s="33" t="s">
        <v>936</v>
      </c>
      <c r="U662"/>
      <c r="Y662"/>
      <c r="Z662"/>
      <c r="AG662" s="43">
        <v>126</v>
      </c>
      <c r="AH662" t="s">
        <v>102</v>
      </c>
      <c r="AI662" s="8" t="s">
        <v>135</v>
      </c>
      <c r="AJ662" t="s">
        <v>138</v>
      </c>
      <c r="AK662" s="17">
        <v>4494</v>
      </c>
      <c r="AL662" s="19">
        <v>43191</v>
      </c>
      <c r="AM662" s="19">
        <v>43191</v>
      </c>
      <c r="AN662" t="s">
        <v>949</v>
      </c>
      <c r="AQ662"/>
      <c r="AR662" t="b">
        <f t="shared" si="20"/>
        <v>1</v>
      </c>
      <c r="AS662" t="b">
        <f t="shared" si="21"/>
        <v>1</v>
      </c>
    </row>
    <row r="663" spans="2:45" ht="14.25" customHeight="1" x14ac:dyDescent="0.3">
      <c r="B663" s="7" t="s">
        <v>1004</v>
      </c>
      <c r="C663" t="s">
        <v>3326</v>
      </c>
      <c r="D663" t="s">
        <v>1005</v>
      </c>
      <c r="E663" s="33" t="s">
        <v>936</v>
      </c>
      <c r="U663"/>
      <c r="Y663"/>
      <c r="Z663"/>
      <c r="AG663" s="43">
        <v>114</v>
      </c>
      <c r="AH663" t="s">
        <v>102</v>
      </c>
      <c r="AI663" s="8" t="s">
        <v>122</v>
      </c>
      <c r="AJ663" t="s">
        <v>125</v>
      </c>
      <c r="AK663" s="17">
        <v>2875</v>
      </c>
      <c r="AL663" s="19">
        <v>43220</v>
      </c>
      <c r="AM663" s="19">
        <v>43220</v>
      </c>
      <c r="AN663" t="s">
        <v>931</v>
      </c>
      <c r="AQ663"/>
      <c r="AR663" t="b">
        <f t="shared" si="20"/>
        <v>1</v>
      </c>
      <c r="AS663" t="b">
        <f t="shared" si="21"/>
        <v>1</v>
      </c>
    </row>
    <row r="664" spans="2:45" ht="14.25" customHeight="1" x14ac:dyDescent="0.3">
      <c r="B664" s="7" t="s">
        <v>1004</v>
      </c>
      <c r="C664" t="s">
        <v>3326</v>
      </c>
      <c r="D664" t="s">
        <v>1005</v>
      </c>
      <c r="E664" s="33" t="s">
        <v>936</v>
      </c>
      <c r="U664"/>
      <c r="Y664"/>
      <c r="Z664"/>
      <c r="AG664" s="43">
        <v>73</v>
      </c>
      <c r="AH664" t="s">
        <v>83</v>
      </c>
      <c r="AI664" s="8" t="s">
        <v>84</v>
      </c>
      <c r="AJ664" t="s">
        <v>864</v>
      </c>
      <c r="AK664" s="17">
        <v>660</v>
      </c>
      <c r="AL664" s="19">
        <v>43191</v>
      </c>
      <c r="AM664" s="19">
        <v>43251</v>
      </c>
      <c r="AN664" t="s">
        <v>3360</v>
      </c>
      <c r="AQ664"/>
      <c r="AR664" t="b">
        <f t="shared" si="20"/>
        <v>1</v>
      </c>
      <c r="AS664" t="b">
        <f t="shared" si="21"/>
        <v>1</v>
      </c>
    </row>
    <row r="665" spans="2:45" ht="14.25" customHeight="1" x14ac:dyDescent="0.3">
      <c r="B665" s="7" t="s">
        <v>1666</v>
      </c>
      <c r="C665" t="s">
        <v>3100</v>
      </c>
      <c r="D665" s="8" t="s">
        <v>1667</v>
      </c>
      <c r="E665" s="33" t="s">
        <v>1668</v>
      </c>
      <c r="M665" s="16">
        <v>0.27</v>
      </c>
      <c r="N665" t="s">
        <v>648</v>
      </c>
      <c r="O665" t="s">
        <v>649</v>
      </c>
      <c r="P665" s="17">
        <v>43120</v>
      </c>
      <c r="U665"/>
      <c r="Y665"/>
      <c r="Z665"/>
      <c r="AC665" t="s">
        <v>929</v>
      </c>
      <c r="AD665" t="s">
        <v>3376</v>
      </c>
      <c r="AF665" s="16">
        <v>0.29968911183144248</v>
      </c>
      <c r="AG665" s="43">
        <v>74</v>
      </c>
      <c r="AH665" t="s">
        <v>83</v>
      </c>
      <c r="AI665" s="8" t="s">
        <v>869</v>
      </c>
      <c r="AK665" s="17">
        <v>43120</v>
      </c>
      <c r="AL665" s="19">
        <v>43161</v>
      </c>
      <c r="AM665" s="19">
        <v>43190</v>
      </c>
      <c r="AN665" t="s">
        <v>3360</v>
      </c>
      <c r="AQ665" s="17">
        <f>SUMIF(B:B,B665,P:P)-SUMIF(B:B,B665,AK:AK)</f>
        <v>0</v>
      </c>
      <c r="AR665" t="b">
        <f t="shared" si="20"/>
        <v>0</v>
      </c>
      <c r="AS665" t="b">
        <f t="shared" si="21"/>
        <v>0</v>
      </c>
    </row>
    <row r="666" spans="2:45" ht="14.25" customHeight="1" x14ac:dyDescent="0.3">
      <c r="B666" s="7" t="s">
        <v>1669</v>
      </c>
      <c r="C666" t="s">
        <v>3100</v>
      </c>
      <c r="D666" s="8" t="s">
        <v>1670</v>
      </c>
      <c r="E666" s="33" t="s">
        <v>1671</v>
      </c>
      <c r="M666" s="16">
        <v>0.17</v>
      </c>
      <c r="N666" t="s">
        <v>648</v>
      </c>
      <c r="O666" t="s">
        <v>649</v>
      </c>
      <c r="P666" s="17">
        <v>13351.7</v>
      </c>
      <c r="U666"/>
      <c r="Y666"/>
      <c r="Z666"/>
      <c r="AC666" t="s">
        <v>929</v>
      </c>
      <c r="AD666" t="s">
        <v>3376</v>
      </c>
      <c r="AF666" s="16">
        <v>0.20034395818449349</v>
      </c>
      <c r="AG666" s="43">
        <v>74</v>
      </c>
      <c r="AH666" t="s">
        <v>83</v>
      </c>
      <c r="AI666" s="8" t="s">
        <v>869</v>
      </c>
      <c r="AK666" s="17">
        <v>3209</v>
      </c>
      <c r="AL666" s="19">
        <v>43158</v>
      </c>
      <c r="AM666" s="19">
        <v>43200</v>
      </c>
      <c r="AN666" t="s">
        <v>3360</v>
      </c>
      <c r="AQ666" s="17">
        <f>SUMIF(B:B,B666,P:P)-SUMIF(B:B,B666,AK:AK)</f>
        <v>4701.7000000000007</v>
      </c>
      <c r="AR666" t="b">
        <f t="shared" si="20"/>
        <v>0</v>
      </c>
      <c r="AS666" t="b">
        <f t="shared" si="21"/>
        <v>0</v>
      </c>
    </row>
    <row r="667" spans="2:45" ht="14.25" customHeight="1" x14ac:dyDescent="0.3">
      <c r="B667" s="7" t="s">
        <v>1669</v>
      </c>
      <c r="C667" t="s">
        <v>3100</v>
      </c>
      <c r="D667" s="8" t="s">
        <v>1670</v>
      </c>
      <c r="E667" s="33" t="s">
        <v>936</v>
      </c>
      <c r="U667"/>
      <c r="Y667"/>
      <c r="Z667"/>
      <c r="AG667" s="43">
        <v>76</v>
      </c>
      <c r="AH667" t="s">
        <v>83</v>
      </c>
      <c r="AI667" s="8" t="s">
        <v>89</v>
      </c>
      <c r="AK667" s="17">
        <v>5441</v>
      </c>
      <c r="AL667" s="19">
        <v>43158</v>
      </c>
      <c r="AM667" s="19">
        <v>43200</v>
      </c>
      <c r="AN667" t="s">
        <v>84</v>
      </c>
      <c r="AQ667"/>
      <c r="AR667" t="b">
        <f t="shared" si="20"/>
        <v>1</v>
      </c>
      <c r="AS667" t="b">
        <f t="shared" si="21"/>
        <v>1</v>
      </c>
    </row>
    <row r="668" spans="2:45" ht="14.25" customHeight="1" x14ac:dyDescent="0.3">
      <c r="B668" s="7" t="s">
        <v>1672</v>
      </c>
      <c r="C668" t="s">
        <v>3100</v>
      </c>
      <c r="D668" s="8" t="s">
        <v>1673</v>
      </c>
      <c r="E668" s="33" t="s">
        <v>1674</v>
      </c>
      <c r="M668" s="16">
        <v>0.2</v>
      </c>
      <c r="N668" t="s">
        <v>648</v>
      </c>
      <c r="O668" t="s">
        <v>649</v>
      </c>
      <c r="P668" s="17">
        <v>5750</v>
      </c>
      <c r="U668"/>
      <c r="Y668"/>
      <c r="Z668"/>
      <c r="AC668" t="s">
        <v>929</v>
      </c>
      <c r="AD668" t="s">
        <v>3376</v>
      </c>
      <c r="AF668" s="16">
        <v>0.27056965517241383</v>
      </c>
      <c r="AG668" s="43">
        <v>116</v>
      </c>
      <c r="AH668" t="s">
        <v>102</v>
      </c>
      <c r="AI668" s="8" t="s">
        <v>122</v>
      </c>
      <c r="AJ668" t="s">
        <v>1552</v>
      </c>
      <c r="AK668" s="17">
        <v>1900.8</v>
      </c>
      <c r="AL668" s="19">
        <v>43211</v>
      </c>
      <c r="AM668" s="19">
        <v>43211</v>
      </c>
      <c r="AN668" t="s">
        <v>1337</v>
      </c>
      <c r="AQ668" s="17">
        <f>SUMIF(B:B,B668,P:P)-SUMIF(B:B,B668,AK:AK)</f>
        <v>1948.4</v>
      </c>
      <c r="AR668" t="b">
        <f t="shared" si="20"/>
        <v>0</v>
      </c>
      <c r="AS668" t="b">
        <f t="shared" si="21"/>
        <v>0</v>
      </c>
    </row>
    <row r="669" spans="2:45" ht="14.25" customHeight="1" x14ac:dyDescent="0.3">
      <c r="B669" s="7" t="s">
        <v>1672</v>
      </c>
      <c r="C669" t="s">
        <v>3100</v>
      </c>
      <c r="D669" s="8" t="s">
        <v>1673</v>
      </c>
      <c r="E669" s="33" t="s">
        <v>936</v>
      </c>
      <c r="U669"/>
      <c r="Y669"/>
      <c r="Z669"/>
      <c r="AG669" s="43">
        <v>116</v>
      </c>
      <c r="AH669" t="s">
        <v>102</v>
      </c>
      <c r="AI669" s="8" t="s">
        <v>122</v>
      </c>
      <c r="AJ669" t="s">
        <v>1552</v>
      </c>
      <c r="AK669" s="17">
        <v>1900.8</v>
      </c>
      <c r="AL669" s="19">
        <v>43212</v>
      </c>
      <c r="AM669" s="19">
        <v>43212</v>
      </c>
      <c r="AN669" t="s">
        <v>1337</v>
      </c>
      <c r="AQ669"/>
      <c r="AR669" t="b">
        <f t="shared" si="20"/>
        <v>1</v>
      </c>
      <c r="AS669" t="b">
        <f t="shared" si="21"/>
        <v>1</v>
      </c>
    </row>
    <row r="670" spans="2:45" ht="14.25" customHeight="1" x14ac:dyDescent="0.3">
      <c r="B670" s="7" t="s">
        <v>1675</v>
      </c>
      <c r="C670" t="s">
        <v>3100</v>
      </c>
      <c r="D670" s="8" t="s">
        <v>1676</v>
      </c>
      <c r="E670" s="33" t="s">
        <v>1677</v>
      </c>
      <c r="M670" s="16">
        <v>0.17</v>
      </c>
      <c r="N670" t="s">
        <v>648</v>
      </c>
      <c r="O670" t="s">
        <v>649</v>
      </c>
      <c r="P670" s="17">
        <v>9445</v>
      </c>
      <c r="U670"/>
      <c r="Y670"/>
      <c r="Z670"/>
      <c r="AC670" t="s">
        <v>929</v>
      </c>
      <c r="AD670" t="s">
        <v>3376</v>
      </c>
      <c r="AF670" s="16">
        <v>0.33065699999999998</v>
      </c>
      <c r="AG670" s="43">
        <v>111</v>
      </c>
      <c r="AH670" t="s">
        <v>102</v>
      </c>
      <c r="AI670" s="8" t="s">
        <v>119</v>
      </c>
      <c r="AJ670" t="s">
        <v>121</v>
      </c>
      <c r="AK670" s="17">
        <v>2070</v>
      </c>
      <c r="AL670" s="19">
        <v>43243</v>
      </c>
      <c r="AM670" s="19">
        <v>43243</v>
      </c>
      <c r="AN670" t="s">
        <v>931</v>
      </c>
      <c r="AQ670" s="17">
        <f>SUMIF(B:B,B670,P:P)-SUMIF(B:B,B670,AK:AK)</f>
        <v>4675.2250000000004</v>
      </c>
      <c r="AR670" t="b">
        <f t="shared" si="20"/>
        <v>0</v>
      </c>
      <c r="AS670" t="b">
        <f t="shared" si="21"/>
        <v>0</v>
      </c>
    </row>
    <row r="671" spans="2:45" ht="14.25" customHeight="1" x14ac:dyDescent="0.3">
      <c r="B671" s="7" t="s">
        <v>1675</v>
      </c>
      <c r="C671" t="s">
        <v>3100</v>
      </c>
      <c r="D671" s="8" t="s">
        <v>1676</v>
      </c>
      <c r="E671" s="33" t="s">
        <v>936</v>
      </c>
      <c r="U671"/>
      <c r="Y671"/>
      <c r="Z671"/>
      <c r="AG671" s="43">
        <v>113</v>
      </c>
      <c r="AH671" t="s">
        <v>102</v>
      </c>
      <c r="AI671" s="8" t="s">
        <v>122</v>
      </c>
      <c r="AJ671" t="s">
        <v>123</v>
      </c>
      <c r="AK671" s="17">
        <v>229.99999999999997</v>
      </c>
      <c r="AL671" s="19">
        <v>43252</v>
      </c>
      <c r="AM671" s="19">
        <v>43252</v>
      </c>
      <c r="AN671" t="s">
        <v>931</v>
      </c>
      <c r="AQ671"/>
      <c r="AR671" t="b">
        <f t="shared" si="20"/>
        <v>1</v>
      </c>
      <c r="AS671" t="b">
        <f t="shared" si="21"/>
        <v>1</v>
      </c>
    </row>
    <row r="672" spans="2:45" ht="14.25" customHeight="1" x14ac:dyDescent="0.3">
      <c r="B672" s="7" t="s">
        <v>1675</v>
      </c>
      <c r="C672" t="s">
        <v>3100</v>
      </c>
      <c r="D672" s="8" t="s">
        <v>1676</v>
      </c>
      <c r="E672" s="33" t="s">
        <v>936</v>
      </c>
      <c r="AG672" s="43">
        <v>121</v>
      </c>
      <c r="AH672" t="s">
        <v>102</v>
      </c>
      <c r="AI672" s="8" t="s">
        <v>130</v>
      </c>
      <c r="AJ672" t="s">
        <v>132</v>
      </c>
      <c r="AK672" s="17">
        <v>673.32500000000005</v>
      </c>
      <c r="AL672" s="19">
        <v>43246</v>
      </c>
      <c r="AM672" s="19">
        <v>43246</v>
      </c>
      <c r="AN672" t="s">
        <v>931</v>
      </c>
      <c r="AQ672"/>
      <c r="AR672" t="b">
        <f t="shared" si="20"/>
        <v>1</v>
      </c>
      <c r="AS672" t="b">
        <f t="shared" si="21"/>
        <v>1</v>
      </c>
    </row>
    <row r="673" spans="2:45" ht="14.25" customHeight="1" x14ac:dyDescent="0.3">
      <c r="B673" s="7" t="s">
        <v>1675</v>
      </c>
      <c r="C673" t="s">
        <v>3100</v>
      </c>
      <c r="D673" s="8" t="s">
        <v>1676</v>
      </c>
      <c r="E673" s="33" t="s">
        <v>936</v>
      </c>
      <c r="U673"/>
      <c r="Y673"/>
      <c r="Z673"/>
      <c r="AG673" s="43">
        <v>126</v>
      </c>
      <c r="AH673" t="s">
        <v>102</v>
      </c>
      <c r="AI673" s="8" t="s">
        <v>135</v>
      </c>
      <c r="AJ673" t="s">
        <v>138</v>
      </c>
      <c r="AK673" s="17">
        <v>449.4</v>
      </c>
      <c r="AL673" s="19">
        <v>43246</v>
      </c>
      <c r="AM673" s="19">
        <v>43246</v>
      </c>
      <c r="AN673" t="s">
        <v>949</v>
      </c>
      <c r="AQ673"/>
      <c r="AR673" t="b">
        <f t="shared" si="20"/>
        <v>1</v>
      </c>
      <c r="AS673" t="b">
        <f t="shared" si="21"/>
        <v>1</v>
      </c>
    </row>
    <row r="674" spans="2:45" ht="14.25" customHeight="1" x14ac:dyDescent="0.3">
      <c r="B674" s="7" t="s">
        <v>1675</v>
      </c>
      <c r="C674" t="s">
        <v>3100</v>
      </c>
      <c r="D674" s="8" t="s">
        <v>1676</v>
      </c>
      <c r="E674" s="33" t="s">
        <v>936</v>
      </c>
      <c r="U674"/>
      <c r="Y674"/>
      <c r="Z674"/>
      <c r="AG674" s="43">
        <v>120</v>
      </c>
      <c r="AH674" t="s">
        <v>102</v>
      </c>
      <c r="AI674" s="8" t="s">
        <v>130</v>
      </c>
      <c r="AJ674" t="s">
        <v>131</v>
      </c>
      <c r="AK674" s="17">
        <v>252</v>
      </c>
      <c r="AL674" s="19">
        <v>43246</v>
      </c>
      <c r="AM674" s="19">
        <v>43246</v>
      </c>
      <c r="AN674" t="s">
        <v>1036</v>
      </c>
      <c r="AQ674"/>
      <c r="AR674" t="b">
        <f t="shared" si="20"/>
        <v>1</v>
      </c>
      <c r="AS674" t="b">
        <f t="shared" si="21"/>
        <v>1</v>
      </c>
    </row>
    <row r="675" spans="2:45" ht="14.25" customHeight="1" x14ac:dyDescent="0.3">
      <c r="B675" s="7" t="s">
        <v>1675</v>
      </c>
      <c r="C675" t="s">
        <v>3100</v>
      </c>
      <c r="D675" s="8" t="s">
        <v>1676</v>
      </c>
      <c r="E675" s="33" t="s">
        <v>936</v>
      </c>
      <c r="AG675" s="43">
        <v>121</v>
      </c>
      <c r="AH675" t="s">
        <v>102</v>
      </c>
      <c r="AI675" s="8" t="s">
        <v>130</v>
      </c>
      <c r="AJ675" t="s">
        <v>132</v>
      </c>
      <c r="AK675" s="17">
        <v>537.04999999999995</v>
      </c>
      <c r="AL675" s="19">
        <v>43267</v>
      </c>
      <c r="AM675" s="19">
        <v>43267</v>
      </c>
      <c r="AN675" t="s">
        <v>931</v>
      </c>
      <c r="AQ675"/>
      <c r="AR675" t="b">
        <f t="shared" si="20"/>
        <v>1</v>
      </c>
      <c r="AS675" t="b">
        <f t="shared" si="21"/>
        <v>1</v>
      </c>
    </row>
    <row r="676" spans="2:45" ht="14.25" customHeight="1" x14ac:dyDescent="0.3">
      <c r="B676" s="7" t="s">
        <v>1675</v>
      </c>
      <c r="C676" t="s">
        <v>3100</v>
      </c>
      <c r="D676" s="8" t="s">
        <v>1676</v>
      </c>
      <c r="E676" s="33" t="s">
        <v>936</v>
      </c>
      <c r="U676"/>
      <c r="Y676"/>
      <c r="Z676"/>
      <c r="AG676" s="43">
        <v>126</v>
      </c>
      <c r="AH676" t="s">
        <v>102</v>
      </c>
      <c r="AI676" s="8" t="s">
        <v>135</v>
      </c>
      <c r="AJ676" t="s">
        <v>138</v>
      </c>
      <c r="AK676" s="17">
        <v>428</v>
      </c>
      <c r="AL676" s="19">
        <v>43267</v>
      </c>
      <c r="AM676" s="19">
        <v>43267</v>
      </c>
      <c r="AN676" t="s">
        <v>949</v>
      </c>
      <c r="AQ676"/>
      <c r="AR676" t="b">
        <f t="shared" si="20"/>
        <v>1</v>
      </c>
      <c r="AS676" t="b">
        <f t="shared" si="21"/>
        <v>1</v>
      </c>
    </row>
    <row r="677" spans="2:45" ht="14.25" customHeight="1" x14ac:dyDescent="0.3">
      <c r="B677" s="7" t="s">
        <v>1675</v>
      </c>
      <c r="C677" t="s">
        <v>3100</v>
      </c>
      <c r="D677" s="8" t="s">
        <v>1676</v>
      </c>
      <c r="E677" s="33" t="s">
        <v>936</v>
      </c>
      <c r="U677"/>
      <c r="Y677"/>
      <c r="Z677"/>
      <c r="AG677" s="43">
        <v>120</v>
      </c>
      <c r="AH677" t="s">
        <v>102</v>
      </c>
      <c r="AI677" s="8" t="s">
        <v>130</v>
      </c>
      <c r="AJ677" t="s">
        <v>131</v>
      </c>
      <c r="AK677" s="17">
        <v>130</v>
      </c>
      <c r="AL677" s="19">
        <v>43267</v>
      </c>
      <c r="AM677" s="19">
        <v>43267</v>
      </c>
      <c r="AN677" t="s">
        <v>1036</v>
      </c>
      <c r="AQ677"/>
      <c r="AR677" t="b">
        <f t="shared" si="20"/>
        <v>1</v>
      </c>
      <c r="AS677" t="b">
        <f t="shared" si="21"/>
        <v>1</v>
      </c>
    </row>
    <row r="678" spans="2:45" ht="14.25" customHeight="1" x14ac:dyDescent="0.3">
      <c r="B678" s="7" t="s">
        <v>1678</v>
      </c>
      <c r="C678" t="s">
        <v>3100</v>
      </c>
      <c r="D678" s="8" t="s">
        <v>1679</v>
      </c>
      <c r="E678" s="33" t="s">
        <v>1680</v>
      </c>
      <c r="M678" s="16">
        <v>0.2</v>
      </c>
      <c r="N678" t="s">
        <v>648</v>
      </c>
      <c r="O678" t="s">
        <v>649</v>
      </c>
      <c r="P678" s="17">
        <v>16624.7</v>
      </c>
      <c r="U678"/>
      <c r="Y678"/>
      <c r="Z678"/>
      <c r="AC678" t="s">
        <v>929</v>
      </c>
      <c r="AD678" t="s">
        <v>3376</v>
      </c>
      <c r="AF678" s="16">
        <v>0.33975058820512821</v>
      </c>
      <c r="AG678" s="43">
        <v>110</v>
      </c>
      <c r="AH678" t="s">
        <v>102</v>
      </c>
      <c r="AI678" s="8" t="s">
        <v>119</v>
      </c>
      <c r="AJ678" t="s">
        <v>120</v>
      </c>
      <c r="AK678" s="17">
        <v>690</v>
      </c>
      <c r="AL678" s="19">
        <v>43265</v>
      </c>
      <c r="AM678" s="19">
        <v>43265</v>
      </c>
      <c r="AN678" t="s">
        <v>931</v>
      </c>
      <c r="AQ678" s="17">
        <f>SUMIF(B:B,B678,P:P)-SUMIF(B:B,B678,AK:AK)</f>
        <v>5805.3000000000011</v>
      </c>
      <c r="AR678" t="b">
        <f t="shared" si="20"/>
        <v>0</v>
      </c>
      <c r="AS678" t="b">
        <f t="shared" si="21"/>
        <v>0</v>
      </c>
    </row>
    <row r="679" spans="2:45" ht="14.25" customHeight="1" x14ac:dyDescent="0.3">
      <c r="B679" s="7" t="s">
        <v>1678</v>
      </c>
      <c r="C679" t="s">
        <v>3100</v>
      </c>
      <c r="D679" s="8" t="s">
        <v>1679</v>
      </c>
      <c r="E679" s="33" t="s">
        <v>936</v>
      </c>
      <c r="U679"/>
      <c r="Y679"/>
      <c r="Z679"/>
      <c r="AG679" s="43">
        <v>113</v>
      </c>
      <c r="AH679" t="s">
        <v>102</v>
      </c>
      <c r="AI679" s="8" t="s">
        <v>122</v>
      </c>
      <c r="AJ679" t="s">
        <v>123</v>
      </c>
      <c r="AK679" s="17">
        <v>214</v>
      </c>
      <c r="AL679" s="19">
        <v>43265</v>
      </c>
      <c r="AM679" s="19">
        <v>43265</v>
      </c>
      <c r="AN679" t="s">
        <v>949</v>
      </c>
      <c r="AQ679"/>
      <c r="AR679" t="b">
        <f t="shared" si="20"/>
        <v>1</v>
      </c>
      <c r="AS679" t="b">
        <f t="shared" si="21"/>
        <v>1</v>
      </c>
    </row>
    <row r="680" spans="2:45" ht="14.25" customHeight="1" x14ac:dyDescent="0.3">
      <c r="B680" s="7" t="s">
        <v>1678</v>
      </c>
      <c r="C680" t="s">
        <v>3100</v>
      </c>
      <c r="D680" s="8" t="s">
        <v>1679</v>
      </c>
      <c r="E680" s="33" t="s">
        <v>936</v>
      </c>
      <c r="AG680" s="43">
        <v>121</v>
      </c>
      <c r="AH680" t="s">
        <v>102</v>
      </c>
      <c r="AI680" s="8" t="s">
        <v>130</v>
      </c>
      <c r="AJ680" t="s">
        <v>132</v>
      </c>
      <c r="AK680" s="17">
        <v>1529.4999999999998</v>
      </c>
      <c r="AL680" s="19">
        <v>43246</v>
      </c>
      <c r="AM680" s="19">
        <v>43246</v>
      </c>
      <c r="AN680" t="s">
        <v>931</v>
      </c>
      <c r="AQ680"/>
      <c r="AR680" t="b">
        <f t="shared" si="20"/>
        <v>1</v>
      </c>
      <c r="AS680" t="b">
        <f t="shared" si="21"/>
        <v>1</v>
      </c>
    </row>
    <row r="681" spans="2:45" ht="14.25" customHeight="1" x14ac:dyDescent="0.3">
      <c r="B681" s="7" t="s">
        <v>1678</v>
      </c>
      <c r="C681" t="s">
        <v>3100</v>
      </c>
      <c r="D681" s="8" t="s">
        <v>1679</v>
      </c>
      <c r="E681" s="33" t="s">
        <v>936</v>
      </c>
      <c r="U681"/>
      <c r="Y681"/>
      <c r="Z681"/>
      <c r="AG681" s="43">
        <v>126</v>
      </c>
      <c r="AH681" t="s">
        <v>102</v>
      </c>
      <c r="AI681" s="8" t="s">
        <v>135</v>
      </c>
      <c r="AJ681" t="s">
        <v>138</v>
      </c>
      <c r="AK681" s="17">
        <v>802.5</v>
      </c>
      <c r="AL681" s="19">
        <v>43246</v>
      </c>
      <c r="AM681" s="19">
        <v>43246</v>
      </c>
      <c r="AN681" t="s">
        <v>949</v>
      </c>
      <c r="AQ681"/>
      <c r="AR681" t="b">
        <f t="shared" si="20"/>
        <v>1</v>
      </c>
      <c r="AS681" t="b">
        <f t="shared" si="21"/>
        <v>1</v>
      </c>
    </row>
    <row r="682" spans="2:45" ht="14.25" customHeight="1" x14ac:dyDescent="0.3">
      <c r="B682" s="7" t="s">
        <v>1678</v>
      </c>
      <c r="C682" t="s">
        <v>3100</v>
      </c>
      <c r="D682" s="8" t="s">
        <v>1679</v>
      </c>
      <c r="E682" s="33" t="s">
        <v>936</v>
      </c>
      <c r="AG682" s="43">
        <v>121</v>
      </c>
      <c r="AH682" t="s">
        <v>102</v>
      </c>
      <c r="AI682" s="8" t="s">
        <v>130</v>
      </c>
      <c r="AJ682" t="s">
        <v>132</v>
      </c>
      <c r="AK682" s="17">
        <v>1260.3999999999999</v>
      </c>
      <c r="AL682" s="19">
        <v>43267</v>
      </c>
      <c r="AM682" s="19">
        <v>43267</v>
      </c>
      <c r="AN682" t="s">
        <v>931</v>
      </c>
      <c r="AQ682"/>
      <c r="AR682" t="b">
        <f t="shared" si="20"/>
        <v>1</v>
      </c>
      <c r="AS682" t="b">
        <f t="shared" si="21"/>
        <v>1</v>
      </c>
    </row>
    <row r="683" spans="2:45" ht="14.25" customHeight="1" x14ac:dyDescent="0.3">
      <c r="B683" s="7" t="s">
        <v>1678</v>
      </c>
      <c r="C683" t="s">
        <v>3100</v>
      </c>
      <c r="D683" s="8" t="s">
        <v>1679</v>
      </c>
      <c r="E683" s="33" t="s">
        <v>936</v>
      </c>
      <c r="U683"/>
      <c r="Y683"/>
      <c r="Z683"/>
      <c r="AG683" s="43">
        <v>126</v>
      </c>
      <c r="AH683" t="s">
        <v>102</v>
      </c>
      <c r="AI683" s="8" t="s">
        <v>135</v>
      </c>
      <c r="AJ683" t="s">
        <v>138</v>
      </c>
      <c r="AK683" s="17">
        <v>1605</v>
      </c>
      <c r="AL683" s="19">
        <v>43267</v>
      </c>
      <c r="AM683" s="19">
        <v>43267</v>
      </c>
      <c r="AN683" t="s">
        <v>949</v>
      </c>
      <c r="AQ683"/>
      <c r="AR683" t="b">
        <f t="shared" si="20"/>
        <v>1</v>
      </c>
      <c r="AS683" t="b">
        <f t="shared" si="21"/>
        <v>1</v>
      </c>
    </row>
    <row r="684" spans="2:45" ht="14.25" customHeight="1" x14ac:dyDescent="0.3">
      <c r="B684" s="7" t="s">
        <v>1678</v>
      </c>
      <c r="C684" t="s">
        <v>3100</v>
      </c>
      <c r="D684" s="8" t="s">
        <v>1679</v>
      </c>
      <c r="E684" s="33" t="s">
        <v>936</v>
      </c>
      <c r="U684"/>
      <c r="Y684"/>
      <c r="Z684"/>
      <c r="AG684" s="43">
        <v>10</v>
      </c>
      <c r="AH684" t="s">
        <v>16</v>
      </c>
      <c r="AI684" s="8" t="s">
        <v>17</v>
      </c>
      <c r="AK684" s="17">
        <v>518</v>
      </c>
      <c r="AL684" s="19">
        <v>43274</v>
      </c>
      <c r="AM684" s="19">
        <v>43280</v>
      </c>
      <c r="AN684" t="s">
        <v>1473</v>
      </c>
      <c r="AQ684"/>
      <c r="AR684" t="b">
        <f t="shared" si="20"/>
        <v>1</v>
      </c>
      <c r="AS684" t="b">
        <f t="shared" si="21"/>
        <v>1</v>
      </c>
    </row>
    <row r="685" spans="2:45" ht="14.25" customHeight="1" x14ac:dyDescent="0.3">
      <c r="B685" s="7" t="s">
        <v>1678</v>
      </c>
      <c r="C685" t="s">
        <v>3100</v>
      </c>
      <c r="D685" s="8" t="s">
        <v>1679</v>
      </c>
      <c r="E685" s="33" t="s">
        <v>936</v>
      </c>
      <c r="U685"/>
      <c r="Y685"/>
      <c r="Z685"/>
      <c r="AG685" s="43">
        <v>104</v>
      </c>
      <c r="AH685" t="s">
        <v>102</v>
      </c>
      <c r="AI685" s="8" t="s">
        <v>103</v>
      </c>
      <c r="AJ685" t="s">
        <v>114</v>
      </c>
      <c r="AK685" s="17">
        <v>4200</v>
      </c>
      <c r="AL685" s="19">
        <v>43252</v>
      </c>
      <c r="AM685" s="19">
        <v>43281</v>
      </c>
      <c r="AN685" t="s">
        <v>1259</v>
      </c>
      <c r="AQ685"/>
      <c r="AR685" t="b">
        <f t="shared" si="20"/>
        <v>1</v>
      </c>
      <c r="AS685" t="b">
        <f t="shared" si="21"/>
        <v>1</v>
      </c>
    </row>
    <row r="686" spans="2:45" ht="14.25" customHeight="1" x14ac:dyDescent="0.3">
      <c r="B686" s="7" t="s">
        <v>1681</v>
      </c>
      <c r="C686" t="s">
        <v>3100</v>
      </c>
      <c r="D686" s="8" t="s">
        <v>1682</v>
      </c>
      <c r="E686" s="33" t="s">
        <v>2329</v>
      </c>
      <c r="M686" s="16">
        <v>0.12</v>
      </c>
      <c r="N686" t="s">
        <v>648</v>
      </c>
      <c r="O686" t="s">
        <v>649</v>
      </c>
      <c r="P686" s="17">
        <v>5130</v>
      </c>
      <c r="U686"/>
      <c r="Y686"/>
      <c r="Z686"/>
      <c r="AC686" t="s">
        <v>929</v>
      </c>
      <c r="AD686" t="s">
        <v>3376</v>
      </c>
      <c r="AF686" s="16">
        <v>0.22905919999999999</v>
      </c>
      <c r="AG686" s="43">
        <v>110</v>
      </c>
      <c r="AH686" t="s">
        <v>102</v>
      </c>
      <c r="AI686" s="8" t="s">
        <v>119</v>
      </c>
      <c r="AJ686" t="s">
        <v>120</v>
      </c>
      <c r="AK686" s="17">
        <v>1340.9</v>
      </c>
      <c r="AL686" s="19">
        <v>43246</v>
      </c>
      <c r="AM686" s="19">
        <v>43246</v>
      </c>
      <c r="AN686" t="s">
        <v>931</v>
      </c>
      <c r="AQ686" s="17">
        <f>SUMIF(B:B,B686,P:P)-SUMIF(B:B,B686,AK:AK)</f>
        <v>1847.6</v>
      </c>
      <c r="AR686" t="b">
        <f t="shared" si="20"/>
        <v>0</v>
      </c>
      <c r="AS686" t="b">
        <f t="shared" si="21"/>
        <v>0</v>
      </c>
    </row>
    <row r="687" spans="2:45" ht="14.25" customHeight="1" x14ac:dyDescent="0.3">
      <c r="B687" s="7" t="s">
        <v>1681</v>
      </c>
      <c r="C687" t="s">
        <v>3100</v>
      </c>
      <c r="D687" s="8" t="s">
        <v>1682</v>
      </c>
      <c r="E687" s="33" t="s">
        <v>936</v>
      </c>
      <c r="U687"/>
      <c r="Y687"/>
      <c r="Z687"/>
      <c r="AG687" s="43">
        <v>113</v>
      </c>
      <c r="AH687" t="s">
        <v>102</v>
      </c>
      <c r="AI687" s="8" t="s">
        <v>122</v>
      </c>
      <c r="AJ687" t="s">
        <v>123</v>
      </c>
      <c r="AK687" s="17">
        <v>321</v>
      </c>
      <c r="AL687" s="19">
        <v>43246</v>
      </c>
      <c r="AM687" s="19">
        <v>43246</v>
      </c>
      <c r="AN687" t="s">
        <v>949</v>
      </c>
      <c r="AQ687"/>
      <c r="AR687" t="b">
        <f t="shared" si="20"/>
        <v>1</v>
      </c>
      <c r="AS687" t="b">
        <f t="shared" si="21"/>
        <v>1</v>
      </c>
    </row>
    <row r="688" spans="2:45" ht="14.25" customHeight="1" x14ac:dyDescent="0.3">
      <c r="B688" s="7" t="s">
        <v>1681</v>
      </c>
      <c r="C688" t="s">
        <v>3100</v>
      </c>
      <c r="D688" s="8" t="s">
        <v>1682</v>
      </c>
      <c r="E688" s="33" t="s">
        <v>936</v>
      </c>
      <c r="U688"/>
      <c r="Y688"/>
      <c r="Z688"/>
      <c r="AG688" s="43">
        <v>110</v>
      </c>
      <c r="AH688" t="s">
        <v>102</v>
      </c>
      <c r="AI688" s="8" t="s">
        <v>119</v>
      </c>
      <c r="AJ688" t="s">
        <v>120</v>
      </c>
      <c r="AK688" s="17">
        <v>1299.5</v>
      </c>
      <c r="AL688" s="19">
        <v>43247</v>
      </c>
      <c r="AM688" s="19">
        <v>43247</v>
      </c>
      <c r="AN688" t="s">
        <v>931</v>
      </c>
      <c r="AQ688"/>
      <c r="AR688" t="b">
        <f t="shared" si="20"/>
        <v>1</v>
      </c>
      <c r="AS688" t="b">
        <f t="shared" si="21"/>
        <v>1</v>
      </c>
    </row>
    <row r="689" spans="2:45" ht="14.25" customHeight="1" x14ac:dyDescent="0.3">
      <c r="B689" s="7" t="s">
        <v>1681</v>
      </c>
      <c r="C689" t="s">
        <v>3100</v>
      </c>
      <c r="D689" s="8" t="s">
        <v>1682</v>
      </c>
      <c r="E689" s="33" t="s">
        <v>936</v>
      </c>
      <c r="U689"/>
      <c r="Y689"/>
      <c r="Z689"/>
      <c r="AG689" s="43">
        <v>113</v>
      </c>
      <c r="AH689" t="s">
        <v>102</v>
      </c>
      <c r="AI689" s="8" t="s">
        <v>122</v>
      </c>
      <c r="AJ689" t="s">
        <v>123</v>
      </c>
      <c r="AK689" s="17">
        <v>321</v>
      </c>
      <c r="AL689" s="19">
        <v>43247</v>
      </c>
      <c r="AM689" s="19">
        <v>43247</v>
      </c>
      <c r="AN689" t="s">
        <v>949</v>
      </c>
      <c r="AQ689"/>
      <c r="AR689" t="b">
        <f t="shared" si="20"/>
        <v>1</v>
      </c>
      <c r="AS689" t="b">
        <f t="shared" si="21"/>
        <v>1</v>
      </c>
    </row>
    <row r="690" spans="2:45" ht="14.25" customHeight="1" x14ac:dyDescent="0.3">
      <c r="B690" s="7" t="s">
        <v>1683</v>
      </c>
      <c r="C690" t="s">
        <v>3100</v>
      </c>
      <c r="D690" s="8" t="s">
        <v>1684</v>
      </c>
      <c r="E690" s="33" t="s">
        <v>1685</v>
      </c>
      <c r="M690" s="16">
        <v>0.17</v>
      </c>
      <c r="N690" t="s">
        <v>648</v>
      </c>
      <c r="O690" t="s">
        <v>649</v>
      </c>
      <c r="P690" s="17">
        <v>28582.5</v>
      </c>
      <c r="U690"/>
      <c r="Y690"/>
      <c r="Z690"/>
      <c r="AC690" t="s">
        <v>929</v>
      </c>
      <c r="AD690" t="s">
        <v>3376</v>
      </c>
      <c r="AF690" s="16">
        <v>0.32788717142857143</v>
      </c>
      <c r="AG690" s="43">
        <v>110</v>
      </c>
      <c r="AH690" t="s">
        <v>102</v>
      </c>
      <c r="AI690" s="8" t="s">
        <v>119</v>
      </c>
      <c r="AJ690" t="s">
        <v>120</v>
      </c>
      <c r="AK690" s="17">
        <v>1380</v>
      </c>
      <c r="AL690" s="19">
        <v>43265</v>
      </c>
      <c r="AM690" s="19">
        <v>43265</v>
      </c>
      <c r="AN690" t="s">
        <v>931</v>
      </c>
      <c r="AQ690" s="17">
        <f>SUMIF(B:B,B690,P:P)-SUMIF(B:B,B690,AK:AK)</f>
        <v>2954.9500000000007</v>
      </c>
      <c r="AR690" t="b">
        <f t="shared" si="20"/>
        <v>0</v>
      </c>
      <c r="AS690" t="b">
        <f t="shared" si="21"/>
        <v>0</v>
      </c>
    </row>
    <row r="691" spans="2:45" ht="14.25" customHeight="1" x14ac:dyDescent="0.3">
      <c r="B691" s="7" t="s">
        <v>1683</v>
      </c>
      <c r="C691" t="s">
        <v>3100</v>
      </c>
      <c r="D691" s="8" t="s">
        <v>1684</v>
      </c>
      <c r="E691" s="33" t="s">
        <v>936</v>
      </c>
      <c r="U691"/>
      <c r="Y691"/>
      <c r="Z691"/>
      <c r="AG691" s="43">
        <v>113</v>
      </c>
      <c r="AH691" t="s">
        <v>102</v>
      </c>
      <c r="AI691" s="8" t="s">
        <v>122</v>
      </c>
      <c r="AJ691" t="s">
        <v>123</v>
      </c>
      <c r="AK691" s="17">
        <v>535</v>
      </c>
      <c r="AL691" s="19">
        <v>43265</v>
      </c>
      <c r="AM691" s="19">
        <v>43265</v>
      </c>
      <c r="AN691" t="s">
        <v>949</v>
      </c>
      <c r="AQ691"/>
      <c r="AR691" t="b">
        <f t="shared" si="20"/>
        <v>1</v>
      </c>
      <c r="AS691" t="b">
        <f t="shared" si="21"/>
        <v>1</v>
      </c>
    </row>
    <row r="692" spans="2:45" ht="14.25" customHeight="1" x14ac:dyDescent="0.3">
      <c r="B692" s="7" t="s">
        <v>1683</v>
      </c>
      <c r="C692" t="s">
        <v>3100</v>
      </c>
      <c r="D692" s="8" t="s">
        <v>1684</v>
      </c>
      <c r="E692" s="33" t="s">
        <v>936</v>
      </c>
      <c r="U692"/>
      <c r="Y692"/>
      <c r="Z692"/>
      <c r="AG692" s="43">
        <v>110</v>
      </c>
      <c r="AH692" t="s">
        <v>102</v>
      </c>
      <c r="AI692" s="8" t="s">
        <v>119</v>
      </c>
      <c r="AJ692" t="s">
        <v>120</v>
      </c>
      <c r="AK692" s="17">
        <v>459.99999999999994</v>
      </c>
      <c r="AL692" s="19">
        <v>43265</v>
      </c>
      <c r="AM692" s="19">
        <v>43265</v>
      </c>
      <c r="AN692" t="s">
        <v>931</v>
      </c>
      <c r="AQ692"/>
      <c r="AR692" t="b">
        <f t="shared" si="20"/>
        <v>1</v>
      </c>
      <c r="AS692" t="b">
        <f t="shared" si="21"/>
        <v>1</v>
      </c>
    </row>
    <row r="693" spans="2:45" ht="14.25" customHeight="1" x14ac:dyDescent="0.3">
      <c r="B693" s="7" t="s">
        <v>1683</v>
      </c>
      <c r="C693" t="s">
        <v>3100</v>
      </c>
      <c r="D693" s="8" t="s">
        <v>1684</v>
      </c>
      <c r="E693" s="33" t="s">
        <v>936</v>
      </c>
      <c r="U693"/>
      <c r="Y693"/>
      <c r="Z693"/>
      <c r="AG693" s="43">
        <v>113</v>
      </c>
      <c r="AH693" t="s">
        <v>102</v>
      </c>
      <c r="AI693" s="8" t="s">
        <v>122</v>
      </c>
      <c r="AJ693" t="s">
        <v>123</v>
      </c>
      <c r="AK693" s="17">
        <v>535</v>
      </c>
      <c r="AL693" s="19">
        <v>43265</v>
      </c>
      <c r="AM693" s="19">
        <v>43265</v>
      </c>
      <c r="AN693" t="s">
        <v>949</v>
      </c>
      <c r="AQ693"/>
      <c r="AR693" t="b">
        <f t="shared" si="20"/>
        <v>1</v>
      </c>
      <c r="AS693" t="b">
        <f t="shared" si="21"/>
        <v>1</v>
      </c>
    </row>
    <row r="694" spans="2:45" ht="14.25" customHeight="1" x14ac:dyDescent="0.3">
      <c r="B694" s="7" t="s">
        <v>1683</v>
      </c>
      <c r="C694" t="s">
        <v>3100</v>
      </c>
      <c r="D694" s="8" t="s">
        <v>1684</v>
      </c>
      <c r="E694" s="33" t="s">
        <v>936</v>
      </c>
      <c r="AG694" s="43">
        <v>121</v>
      </c>
      <c r="AH694" t="s">
        <v>102</v>
      </c>
      <c r="AI694" s="8" t="s">
        <v>130</v>
      </c>
      <c r="AJ694" t="s">
        <v>132</v>
      </c>
      <c r="AK694" s="17">
        <v>1637.6</v>
      </c>
      <c r="AL694" s="19">
        <v>43246</v>
      </c>
      <c r="AM694" s="19">
        <v>43246</v>
      </c>
      <c r="AN694" t="s">
        <v>931</v>
      </c>
      <c r="AQ694"/>
      <c r="AR694" t="b">
        <f t="shared" si="20"/>
        <v>1</v>
      </c>
      <c r="AS694" t="b">
        <f t="shared" si="21"/>
        <v>1</v>
      </c>
    </row>
    <row r="695" spans="2:45" ht="14.25" customHeight="1" x14ac:dyDescent="0.3">
      <c r="B695" s="7" t="s">
        <v>1683</v>
      </c>
      <c r="C695" t="s">
        <v>3100</v>
      </c>
      <c r="D695" s="8" t="s">
        <v>1684</v>
      </c>
      <c r="E695" s="33" t="s">
        <v>936</v>
      </c>
      <c r="U695"/>
      <c r="Y695"/>
      <c r="Z695"/>
      <c r="AG695" s="43">
        <v>126</v>
      </c>
      <c r="AH695" t="s">
        <v>102</v>
      </c>
      <c r="AI695" s="8" t="s">
        <v>135</v>
      </c>
      <c r="AJ695" t="s">
        <v>138</v>
      </c>
      <c r="AK695" s="17">
        <v>1765.5</v>
      </c>
      <c r="AL695" s="19">
        <v>43246</v>
      </c>
      <c r="AM695" s="19">
        <v>43246</v>
      </c>
      <c r="AN695" t="s">
        <v>949</v>
      </c>
      <c r="AQ695"/>
      <c r="AR695" t="b">
        <f t="shared" si="20"/>
        <v>1</v>
      </c>
      <c r="AS695" t="b">
        <f t="shared" si="21"/>
        <v>1</v>
      </c>
    </row>
    <row r="696" spans="2:45" ht="14.25" customHeight="1" x14ac:dyDescent="0.3">
      <c r="B696" s="7" t="s">
        <v>1683</v>
      </c>
      <c r="C696" t="s">
        <v>3100</v>
      </c>
      <c r="D696" s="8" t="s">
        <v>1684</v>
      </c>
      <c r="E696" s="33" t="s">
        <v>936</v>
      </c>
      <c r="U696"/>
      <c r="Y696"/>
      <c r="Z696"/>
      <c r="AG696" s="43">
        <v>121</v>
      </c>
      <c r="AH696" t="s">
        <v>102</v>
      </c>
      <c r="AI696" s="8" t="s">
        <v>130</v>
      </c>
      <c r="AJ696" t="s">
        <v>132</v>
      </c>
      <c r="AK696" s="17">
        <v>1584.6999999999998</v>
      </c>
      <c r="AL696" s="19">
        <v>43246</v>
      </c>
      <c r="AM696" s="19">
        <v>43246</v>
      </c>
      <c r="AN696" t="s">
        <v>931</v>
      </c>
      <c r="AQ696"/>
      <c r="AR696" t="b">
        <f t="shared" si="20"/>
        <v>1</v>
      </c>
      <c r="AS696" t="b">
        <f t="shared" si="21"/>
        <v>1</v>
      </c>
    </row>
    <row r="697" spans="2:45" ht="14.25" customHeight="1" x14ac:dyDescent="0.3">
      <c r="B697" s="7" t="s">
        <v>1683</v>
      </c>
      <c r="C697" t="s">
        <v>3100</v>
      </c>
      <c r="D697" s="8" t="s">
        <v>1684</v>
      </c>
      <c r="E697" s="33" t="s">
        <v>936</v>
      </c>
      <c r="U697"/>
      <c r="Y697"/>
      <c r="Z697"/>
      <c r="AG697" s="43">
        <v>121</v>
      </c>
      <c r="AH697" t="s">
        <v>102</v>
      </c>
      <c r="AI697" s="8" t="s">
        <v>130</v>
      </c>
      <c r="AJ697" t="s">
        <v>132</v>
      </c>
      <c r="AK697" s="17">
        <v>1678.9999999999998</v>
      </c>
      <c r="AL697" s="19">
        <v>43246</v>
      </c>
      <c r="AM697" s="19">
        <v>43246</v>
      </c>
      <c r="AN697" t="s">
        <v>931</v>
      </c>
      <c r="AQ697"/>
      <c r="AR697" t="b">
        <f t="shared" si="20"/>
        <v>1</v>
      </c>
      <c r="AS697" t="b">
        <f t="shared" si="21"/>
        <v>1</v>
      </c>
    </row>
    <row r="698" spans="2:45" ht="14.25" customHeight="1" x14ac:dyDescent="0.3">
      <c r="B698" s="7" t="s">
        <v>1683</v>
      </c>
      <c r="C698" t="s">
        <v>3100</v>
      </c>
      <c r="D698" s="8" t="s">
        <v>1684</v>
      </c>
      <c r="E698" s="33" t="s">
        <v>936</v>
      </c>
      <c r="U698"/>
      <c r="Y698"/>
      <c r="Z698"/>
      <c r="AG698" s="43">
        <v>121</v>
      </c>
      <c r="AH698" t="s">
        <v>102</v>
      </c>
      <c r="AI698" s="8" t="s">
        <v>130</v>
      </c>
      <c r="AJ698" t="s">
        <v>132</v>
      </c>
      <c r="AK698" s="17">
        <v>1730.7499999999998</v>
      </c>
      <c r="AL698" s="19">
        <v>43246</v>
      </c>
      <c r="AM698" s="19">
        <v>43246</v>
      </c>
      <c r="AN698" t="s">
        <v>931</v>
      </c>
      <c r="AQ698"/>
      <c r="AR698" t="b">
        <f t="shared" si="20"/>
        <v>1</v>
      </c>
      <c r="AS698" t="b">
        <f t="shared" si="21"/>
        <v>1</v>
      </c>
    </row>
    <row r="699" spans="2:45" ht="14.25" customHeight="1" x14ac:dyDescent="0.3">
      <c r="B699" s="7" t="s">
        <v>1683</v>
      </c>
      <c r="C699" t="s">
        <v>3100</v>
      </c>
      <c r="D699" s="8" t="s">
        <v>1684</v>
      </c>
      <c r="E699" s="33" t="s">
        <v>936</v>
      </c>
      <c r="U699"/>
      <c r="Y699"/>
      <c r="Z699"/>
      <c r="AG699" s="43">
        <v>120</v>
      </c>
      <c r="AH699" t="s">
        <v>102</v>
      </c>
      <c r="AI699" s="8" t="s">
        <v>130</v>
      </c>
      <c r="AJ699" t="s">
        <v>131</v>
      </c>
      <c r="AK699" s="17">
        <v>1750</v>
      </c>
      <c r="AL699" s="19">
        <v>43246</v>
      </c>
      <c r="AM699" s="19">
        <v>43246</v>
      </c>
      <c r="AN699" t="s">
        <v>1036</v>
      </c>
      <c r="AQ699"/>
      <c r="AR699" t="b">
        <f t="shared" si="20"/>
        <v>1</v>
      </c>
      <c r="AS699" t="b">
        <f t="shared" si="21"/>
        <v>1</v>
      </c>
    </row>
    <row r="700" spans="2:45" ht="14.25" customHeight="1" x14ac:dyDescent="0.3">
      <c r="B700" s="7" t="s">
        <v>1683</v>
      </c>
      <c r="C700" t="s">
        <v>3100</v>
      </c>
      <c r="D700" s="8" t="s">
        <v>1684</v>
      </c>
      <c r="E700" s="33" t="s">
        <v>936</v>
      </c>
      <c r="U700"/>
      <c r="Y700"/>
      <c r="Z700"/>
      <c r="AG700" s="43">
        <v>125</v>
      </c>
      <c r="AH700" t="s">
        <v>102</v>
      </c>
      <c r="AI700" s="8" t="s">
        <v>135</v>
      </c>
      <c r="AJ700" t="s">
        <v>865</v>
      </c>
      <c r="AK700" s="17">
        <v>1070</v>
      </c>
      <c r="AL700" s="19">
        <v>43246</v>
      </c>
      <c r="AM700" s="19">
        <v>43246</v>
      </c>
      <c r="AN700" t="s">
        <v>949</v>
      </c>
      <c r="AQ700"/>
      <c r="AR700" t="b">
        <f t="shared" si="20"/>
        <v>1</v>
      </c>
      <c r="AS700" t="b">
        <f t="shared" si="21"/>
        <v>1</v>
      </c>
    </row>
    <row r="701" spans="2:45" ht="14.25" customHeight="1" x14ac:dyDescent="0.3">
      <c r="B701" s="7" t="s">
        <v>1683</v>
      </c>
      <c r="C701" t="s">
        <v>3100</v>
      </c>
      <c r="D701" s="8" t="s">
        <v>1684</v>
      </c>
      <c r="E701" s="33" t="s">
        <v>936</v>
      </c>
      <c r="U701"/>
      <c r="Y701"/>
      <c r="Z701"/>
      <c r="AG701" s="43">
        <v>98</v>
      </c>
      <c r="AH701" t="s">
        <v>102</v>
      </c>
      <c r="AI701" s="8" t="s">
        <v>103</v>
      </c>
      <c r="AJ701" t="s">
        <v>1535</v>
      </c>
      <c r="AK701" s="17">
        <v>11500</v>
      </c>
      <c r="AL701" s="19">
        <v>43246</v>
      </c>
      <c r="AM701" s="19">
        <v>43246</v>
      </c>
      <c r="AN701" t="s">
        <v>931</v>
      </c>
      <c r="AP701" t="s">
        <v>1686</v>
      </c>
      <c r="AQ701"/>
      <c r="AR701" t="b">
        <f t="shared" si="20"/>
        <v>1</v>
      </c>
      <c r="AS701" t="b">
        <f t="shared" si="21"/>
        <v>1</v>
      </c>
    </row>
    <row r="702" spans="2:45" ht="14.25" customHeight="1" x14ac:dyDescent="0.3">
      <c r="B702" s="7" t="s">
        <v>1687</v>
      </c>
      <c r="C702" t="s">
        <v>3100</v>
      </c>
      <c r="D702" s="8" t="s">
        <v>1688</v>
      </c>
      <c r="E702" s="33" t="s">
        <v>1689</v>
      </c>
      <c r="M702" s="16">
        <v>0.17</v>
      </c>
      <c r="N702" t="s">
        <v>648</v>
      </c>
      <c r="O702" t="s">
        <v>649</v>
      </c>
      <c r="P702" s="17">
        <v>30232.799999999999</v>
      </c>
      <c r="U702"/>
      <c r="Y702"/>
      <c r="Z702"/>
      <c r="AC702" t="s">
        <v>929</v>
      </c>
      <c r="AD702" t="s">
        <v>3376</v>
      </c>
      <c r="AF702" s="16">
        <v>0.36439268435498623</v>
      </c>
      <c r="AG702" s="43">
        <v>121</v>
      </c>
      <c r="AH702" t="s">
        <v>102</v>
      </c>
      <c r="AI702" s="8" t="s">
        <v>130</v>
      </c>
      <c r="AJ702" t="s">
        <v>132</v>
      </c>
      <c r="AK702" s="17">
        <v>542.79999999999995</v>
      </c>
      <c r="AL702" s="19">
        <v>43275</v>
      </c>
      <c r="AM702" s="19">
        <v>43275</v>
      </c>
      <c r="AN702" t="s">
        <v>931</v>
      </c>
      <c r="AQ702" s="17">
        <f>SUMIF(B:B,B702,P:P)-SUMIF(B:B,B702,AK:AK)</f>
        <v>11239.650000000001</v>
      </c>
      <c r="AR702" t="b">
        <f t="shared" si="20"/>
        <v>0</v>
      </c>
      <c r="AS702" t="b">
        <f t="shared" si="21"/>
        <v>0</v>
      </c>
    </row>
    <row r="703" spans="2:45" ht="14.25" customHeight="1" x14ac:dyDescent="0.3">
      <c r="B703" s="7" t="s">
        <v>1687</v>
      </c>
      <c r="C703" t="s">
        <v>3100</v>
      </c>
      <c r="D703" s="8" t="s">
        <v>1688</v>
      </c>
      <c r="E703" s="33" t="s">
        <v>936</v>
      </c>
      <c r="U703"/>
      <c r="Y703"/>
      <c r="Z703"/>
      <c r="AG703" s="43">
        <v>125</v>
      </c>
      <c r="AH703" t="s">
        <v>102</v>
      </c>
      <c r="AI703" s="8" t="s">
        <v>135</v>
      </c>
      <c r="AJ703" t="s">
        <v>865</v>
      </c>
      <c r="AK703" s="17">
        <v>535</v>
      </c>
      <c r="AL703" s="19">
        <v>43275</v>
      </c>
      <c r="AM703" s="19">
        <v>43275</v>
      </c>
      <c r="AN703" t="s">
        <v>949</v>
      </c>
      <c r="AQ703"/>
      <c r="AR703" t="b">
        <f t="shared" si="20"/>
        <v>1</v>
      </c>
      <c r="AS703" t="b">
        <f t="shared" si="21"/>
        <v>1</v>
      </c>
    </row>
    <row r="704" spans="2:45" ht="14.25" customHeight="1" x14ac:dyDescent="0.3">
      <c r="B704" s="7" t="s">
        <v>1687</v>
      </c>
      <c r="C704" t="s">
        <v>3100</v>
      </c>
      <c r="D704" s="8" t="s">
        <v>1688</v>
      </c>
      <c r="E704" s="33" t="s">
        <v>936</v>
      </c>
      <c r="U704"/>
      <c r="Y704"/>
      <c r="Z704"/>
      <c r="AG704" s="43">
        <v>120</v>
      </c>
      <c r="AH704" t="s">
        <v>102</v>
      </c>
      <c r="AI704" s="8" t="s">
        <v>130</v>
      </c>
      <c r="AJ704" t="s">
        <v>131</v>
      </c>
      <c r="AK704" s="17">
        <v>525</v>
      </c>
      <c r="AL704" s="19">
        <v>43275</v>
      </c>
      <c r="AM704" s="19">
        <v>43275</v>
      </c>
      <c r="AN704" t="s">
        <v>1036</v>
      </c>
      <c r="AQ704"/>
      <c r="AR704" t="b">
        <f t="shared" si="20"/>
        <v>1</v>
      </c>
      <c r="AS704" t="b">
        <f t="shared" si="21"/>
        <v>1</v>
      </c>
    </row>
    <row r="705" spans="2:45" ht="14.25" customHeight="1" x14ac:dyDescent="0.3">
      <c r="B705" s="7" t="s">
        <v>1687</v>
      </c>
      <c r="C705" t="s">
        <v>3100</v>
      </c>
      <c r="D705" s="8" t="s">
        <v>1688</v>
      </c>
      <c r="E705" s="33" t="s">
        <v>936</v>
      </c>
      <c r="U705"/>
      <c r="Y705"/>
      <c r="Z705"/>
      <c r="AG705" s="43">
        <v>121</v>
      </c>
      <c r="AH705" t="s">
        <v>102</v>
      </c>
      <c r="AI705" s="8" t="s">
        <v>130</v>
      </c>
      <c r="AJ705" t="s">
        <v>132</v>
      </c>
      <c r="AK705" s="17">
        <v>1029.25</v>
      </c>
      <c r="AL705" s="19">
        <v>43282</v>
      </c>
      <c r="AM705" s="19">
        <v>43282</v>
      </c>
      <c r="AN705" t="s">
        <v>931</v>
      </c>
      <c r="AQ705"/>
      <c r="AR705" t="b">
        <f t="shared" si="20"/>
        <v>1</v>
      </c>
      <c r="AS705" t="b">
        <f t="shared" si="21"/>
        <v>1</v>
      </c>
    </row>
    <row r="706" spans="2:45" ht="14.25" customHeight="1" x14ac:dyDescent="0.3">
      <c r="B706" s="7" t="s">
        <v>1687</v>
      </c>
      <c r="C706" t="s">
        <v>3100</v>
      </c>
      <c r="D706" s="8" t="s">
        <v>1688</v>
      </c>
      <c r="E706" s="33" t="s">
        <v>936</v>
      </c>
      <c r="U706"/>
      <c r="Y706"/>
      <c r="Z706"/>
      <c r="AG706" s="43">
        <v>125</v>
      </c>
      <c r="AH706" t="s">
        <v>102</v>
      </c>
      <c r="AI706" s="8" t="s">
        <v>135</v>
      </c>
      <c r="AJ706" t="s">
        <v>865</v>
      </c>
      <c r="AK706" s="17">
        <v>1070</v>
      </c>
      <c r="AL706" s="19">
        <v>43282</v>
      </c>
      <c r="AM706" s="19">
        <v>43282</v>
      </c>
      <c r="AN706" t="s">
        <v>949</v>
      </c>
      <c r="AQ706"/>
      <c r="AR706" t="b">
        <f t="shared" si="20"/>
        <v>1</v>
      </c>
      <c r="AS706" t="b">
        <f t="shared" si="21"/>
        <v>1</v>
      </c>
    </row>
    <row r="707" spans="2:45" ht="14.25" customHeight="1" x14ac:dyDescent="0.3">
      <c r="B707" s="7" t="s">
        <v>1687</v>
      </c>
      <c r="C707" t="s">
        <v>3100</v>
      </c>
      <c r="D707" s="8" t="s">
        <v>1688</v>
      </c>
      <c r="E707" s="33" t="s">
        <v>936</v>
      </c>
      <c r="U707"/>
      <c r="Y707"/>
      <c r="Z707"/>
      <c r="AG707" s="43">
        <v>120</v>
      </c>
      <c r="AH707" t="s">
        <v>102</v>
      </c>
      <c r="AI707" s="8" t="s">
        <v>130</v>
      </c>
      <c r="AJ707" t="s">
        <v>131</v>
      </c>
      <c r="AK707" s="17">
        <v>1050</v>
      </c>
      <c r="AL707" s="19">
        <v>43282</v>
      </c>
      <c r="AM707" s="19">
        <v>43282</v>
      </c>
      <c r="AN707" t="s">
        <v>1036</v>
      </c>
      <c r="AQ707"/>
      <c r="AR707" t="b">
        <f t="shared" si="20"/>
        <v>1</v>
      </c>
      <c r="AS707" t="b">
        <f t="shared" si="21"/>
        <v>1</v>
      </c>
    </row>
    <row r="708" spans="2:45" ht="14.25" customHeight="1" x14ac:dyDescent="0.3">
      <c r="B708" s="7" t="s">
        <v>1687</v>
      </c>
      <c r="C708" t="s">
        <v>3100</v>
      </c>
      <c r="D708" s="8" t="s">
        <v>1688</v>
      </c>
      <c r="E708" s="33" t="s">
        <v>936</v>
      </c>
      <c r="U708"/>
      <c r="Y708"/>
      <c r="Z708"/>
      <c r="AG708" s="43">
        <v>122</v>
      </c>
      <c r="AH708" t="s">
        <v>102</v>
      </c>
      <c r="AI708" s="8" t="s">
        <v>130</v>
      </c>
      <c r="AJ708" t="s">
        <v>133</v>
      </c>
      <c r="AK708" s="17">
        <v>1011.9999999999999</v>
      </c>
      <c r="AL708" s="19">
        <v>43289</v>
      </c>
      <c r="AM708" s="19">
        <v>43289</v>
      </c>
      <c r="AN708" t="s">
        <v>931</v>
      </c>
      <c r="AQ708"/>
      <c r="AR708" t="b">
        <f t="shared" si="20"/>
        <v>1</v>
      </c>
      <c r="AS708" t="b">
        <f t="shared" si="21"/>
        <v>1</v>
      </c>
    </row>
    <row r="709" spans="2:45" ht="14.25" customHeight="1" x14ac:dyDescent="0.3">
      <c r="B709" s="7" t="s">
        <v>1687</v>
      </c>
      <c r="C709" t="s">
        <v>3100</v>
      </c>
      <c r="D709" s="8" t="s">
        <v>1688</v>
      </c>
      <c r="E709" s="33" t="s">
        <v>936</v>
      </c>
      <c r="U709"/>
      <c r="Y709"/>
      <c r="Z709"/>
      <c r="AG709" s="43">
        <v>125</v>
      </c>
      <c r="AH709" t="s">
        <v>102</v>
      </c>
      <c r="AI709" s="8" t="s">
        <v>135</v>
      </c>
      <c r="AJ709" t="s">
        <v>865</v>
      </c>
      <c r="AK709" s="17">
        <v>1070</v>
      </c>
      <c r="AL709" s="19">
        <v>43289</v>
      </c>
      <c r="AM709" s="19">
        <v>43289</v>
      </c>
      <c r="AN709" t="s">
        <v>949</v>
      </c>
      <c r="AQ709"/>
      <c r="AR709" t="b">
        <f t="shared" ref="AR709:AR772" si="22">B709=B708</f>
        <v>1</v>
      </c>
      <c r="AS709" t="b">
        <f t="shared" ref="AS709:AS772" si="23">D709=D708</f>
        <v>1</v>
      </c>
    </row>
    <row r="710" spans="2:45" ht="14.25" customHeight="1" x14ac:dyDescent="0.3">
      <c r="B710" s="7" t="s">
        <v>1687</v>
      </c>
      <c r="C710" t="s">
        <v>3100</v>
      </c>
      <c r="D710" s="8" t="s">
        <v>1688</v>
      </c>
      <c r="E710" s="33" t="s">
        <v>936</v>
      </c>
      <c r="U710"/>
      <c r="Y710"/>
      <c r="Z710"/>
      <c r="AG710" s="43">
        <v>120</v>
      </c>
      <c r="AH710" t="s">
        <v>102</v>
      </c>
      <c r="AI710" s="8" t="s">
        <v>130</v>
      </c>
      <c r="AJ710" t="s">
        <v>131</v>
      </c>
      <c r="AK710" s="17">
        <v>1050</v>
      </c>
      <c r="AL710" s="19">
        <v>43289</v>
      </c>
      <c r="AM710" s="19">
        <v>43289</v>
      </c>
      <c r="AN710" t="s">
        <v>1036</v>
      </c>
      <c r="AQ710"/>
      <c r="AR710" t="b">
        <f t="shared" si="22"/>
        <v>1</v>
      </c>
      <c r="AS710" t="b">
        <f t="shared" si="23"/>
        <v>1</v>
      </c>
    </row>
    <row r="711" spans="2:45" ht="14.25" customHeight="1" x14ac:dyDescent="0.3">
      <c r="B711" s="7" t="s">
        <v>1687</v>
      </c>
      <c r="C711" t="s">
        <v>3100</v>
      </c>
      <c r="D711" s="8" t="s">
        <v>1688</v>
      </c>
      <c r="E711" s="33" t="s">
        <v>936</v>
      </c>
      <c r="U711"/>
      <c r="Y711"/>
      <c r="Z711"/>
      <c r="AG711" s="43">
        <v>121</v>
      </c>
      <c r="AH711" t="s">
        <v>102</v>
      </c>
      <c r="AI711" s="8" t="s">
        <v>130</v>
      </c>
      <c r="AJ711" t="s">
        <v>132</v>
      </c>
      <c r="AK711" s="17">
        <v>1048.8</v>
      </c>
      <c r="AL711" s="19">
        <v>43296</v>
      </c>
      <c r="AM711" s="19">
        <v>43296</v>
      </c>
      <c r="AN711" t="s">
        <v>931</v>
      </c>
      <c r="AQ711"/>
      <c r="AR711" t="b">
        <f t="shared" si="22"/>
        <v>1</v>
      </c>
      <c r="AS711" t="b">
        <f t="shared" si="23"/>
        <v>1</v>
      </c>
    </row>
    <row r="712" spans="2:45" ht="14.25" customHeight="1" x14ac:dyDescent="0.3">
      <c r="B712" s="7" t="s">
        <v>1687</v>
      </c>
      <c r="C712" t="s">
        <v>3100</v>
      </c>
      <c r="D712" s="8" t="s">
        <v>1688</v>
      </c>
      <c r="E712" s="33" t="s">
        <v>936</v>
      </c>
      <c r="U712"/>
      <c r="Y712"/>
      <c r="Z712"/>
      <c r="AG712" s="43">
        <v>125</v>
      </c>
      <c r="AH712" t="s">
        <v>102</v>
      </c>
      <c r="AI712" s="8" t="s">
        <v>135</v>
      </c>
      <c r="AJ712" t="s">
        <v>865</v>
      </c>
      <c r="AK712" s="17">
        <v>1070</v>
      </c>
      <c r="AL712" s="19">
        <v>43296</v>
      </c>
      <c r="AM712" s="19">
        <v>43296</v>
      </c>
      <c r="AN712" t="s">
        <v>949</v>
      </c>
      <c r="AQ712"/>
      <c r="AR712" t="b">
        <f t="shared" si="22"/>
        <v>1</v>
      </c>
      <c r="AS712" t="b">
        <f t="shared" si="23"/>
        <v>1</v>
      </c>
    </row>
    <row r="713" spans="2:45" ht="14.25" customHeight="1" x14ac:dyDescent="0.3">
      <c r="B713" s="7" t="s">
        <v>1687</v>
      </c>
      <c r="C713" t="s">
        <v>3100</v>
      </c>
      <c r="D713" s="8" t="s">
        <v>1688</v>
      </c>
      <c r="E713" s="33" t="s">
        <v>936</v>
      </c>
      <c r="U713"/>
      <c r="Y713"/>
      <c r="Z713"/>
      <c r="AG713" s="43">
        <v>120</v>
      </c>
      <c r="AH713" t="s">
        <v>102</v>
      </c>
      <c r="AI713" s="8" t="s">
        <v>130</v>
      </c>
      <c r="AJ713" t="s">
        <v>131</v>
      </c>
      <c r="AK713" s="17">
        <v>1400</v>
      </c>
      <c r="AL713" s="19">
        <v>43296</v>
      </c>
      <c r="AM713" s="19">
        <v>43296</v>
      </c>
      <c r="AN713" t="s">
        <v>1036</v>
      </c>
      <c r="AQ713"/>
      <c r="AR713" t="b">
        <f t="shared" si="22"/>
        <v>1</v>
      </c>
      <c r="AS713" t="b">
        <f t="shared" si="23"/>
        <v>1</v>
      </c>
    </row>
    <row r="714" spans="2:45" ht="14.25" customHeight="1" x14ac:dyDescent="0.3">
      <c r="B714" s="7" t="s">
        <v>1687</v>
      </c>
      <c r="C714" t="s">
        <v>3100</v>
      </c>
      <c r="D714" s="8" t="s">
        <v>1688</v>
      </c>
      <c r="E714" s="33" t="s">
        <v>936</v>
      </c>
      <c r="U714"/>
      <c r="Y714"/>
      <c r="Z714"/>
      <c r="AG714" s="43">
        <v>113</v>
      </c>
      <c r="AH714" t="s">
        <v>102</v>
      </c>
      <c r="AI714" s="8" t="s">
        <v>122</v>
      </c>
      <c r="AJ714" t="s">
        <v>123</v>
      </c>
      <c r="AK714" s="17">
        <v>1284</v>
      </c>
      <c r="AL714" s="19">
        <v>43245</v>
      </c>
      <c r="AM714" s="19">
        <v>43245</v>
      </c>
      <c r="AN714" t="s">
        <v>949</v>
      </c>
      <c r="AQ714"/>
      <c r="AR714" t="b">
        <f t="shared" si="22"/>
        <v>1</v>
      </c>
      <c r="AS714" t="b">
        <f t="shared" si="23"/>
        <v>1</v>
      </c>
    </row>
    <row r="715" spans="2:45" ht="14.25" customHeight="1" x14ac:dyDescent="0.3">
      <c r="B715" s="7" t="s">
        <v>1687</v>
      </c>
      <c r="C715" t="s">
        <v>3100</v>
      </c>
      <c r="D715" s="8" t="s">
        <v>1688</v>
      </c>
      <c r="E715" s="33" t="s">
        <v>936</v>
      </c>
      <c r="U715"/>
      <c r="Y715"/>
      <c r="Z715"/>
      <c r="AG715" s="43">
        <v>110</v>
      </c>
      <c r="AH715" t="s">
        <v>102</v>
      </c>
      <c r="AI715" s="8" t="s">
        <v>119</v>
      </c>
      <c r="AJ715" t="s">
        <v>120</v>
      </c>
      <c r="AK715" s="17">
        <v>874.25</v>
      </c>
      <c r="AL715" s="19">
        <v>43245</v>
      </c>
      <c r="AM715" s="19">
        <v>43245</v>
      </c>
      <c r="AN715" t="s">
        <v>931</v>
      </c>
      <c r="AQ715"/>
      <c r="AR715" t="b">
        <f t="shared" si="22"/>
        <v>1</v>
      </c>
      <c r="AS715" t="b">
        <f t="shared" si="23"/>
        <v>1</v>
      </c>
    </row>
    <row r="716" spans="2:45" ht="14.25" customHeight="1" x14ac:dyDescent="0.3">
      <c r="B716" s="7" t="s">
        <v>1687</v>
      </c>
      <c r="C716" t="s">
        <v>3100</v>
      </c>
      <c r="D716" s="8" t="s">
        <v>1688</v>
      </c>
      <c r="E716" s="33" t="s">
        <v>936</v>
      </c>
      <c r="U716"/>
      <c r="Y716"/>
      <c r="Z716"/>
      <c r="AG716" s="43">
        <v>113</v>
      </c>
      <c r="AH716" t="s">
        <v>102</v>
      </c>
      <c r="AI716" s="8" t="s">
        <v>122</v>
      </c>
      <c r="AJ716" t="s">
        <v>123</v>
      </c>
      <c r="AK716" s="17">
        <v>214</v>
      </c>
      <c r="AL716" s="19">
        <v>43246</v>
      </c>
      <c r="AM716" s="19">
        <v>43246</v>
      </c>
      <c r="AN716" t="s">
        <v>949</v>
      </c>
      <c r="AQ716"/>
      <c r="AR716" t="b">
        <f t="shared" si="22"/>
        <v>1</v>
      </c>
      <c r="AS716" t="b">
        <f t="shared" si="23"/>
        <v>1</v>
      </c>
    </row>
    <row r="717" spans="2:45" ht="14.25" customHeight="1" x14ac:dyDescent="0.3">
      <c r="B717" s="7" t="s">
        <v>1687</v>
      </c>
      <c r="C717" t="s">
        <v>3100</v>
      </c>
      <c r="D717" s="8" t="s">
        <v>1688</v>
      </c>
      <c r="E717" s="33" t="s">
        <v>936</v>
      </c>
      <c r="U717"/>
      <c r="Y717"/>
      <c r="Z717"/>
      <c r="AG717" s="43">
        <v>113</v>
      </c>
      <c r="AH717" t="s">
        <v>102</v>
      </c>
      <c r="AI717" s="8" t="s">
        <v>122</v>
      </c>
      <c r="AJ717" t="s">
        <v>123</v>
      </c>
      <c r="AK717" s="17">
        <v>642</v>
      </c>
      <c r="AL717" s="19">
        <v>43249</v>
      </c>
      <c r="AM717" s="19">
        <v>43249</v>
      </c>
      <c r="AN717" t="s">
        <v>949</v>
      </c>
      <c r="AQ717"/>
      <c r="AR717" t="b">
        <f t="shared" si="22"/>
        <v>1</v>
      </c>
      <c r="AS717" t="b">
        <f t="shared" si="23"/>
        <v>1</v>
      </c>
    </row>
    <row r="718" spans="2:45" ht="14.25" customHeight="1" x14ac:dyDescent="0.3">
      <c r="B718" s="7" t="s">
        <v>1687</v>
      </c>
      <c r="C718" t="s">
        <v>3100</v>
      </c>
      <c r="D718" s="8" t="s">
        <v>1688</v>
      </c>
      <c r="E718" s="33" t="s">
        <v>936</v>
      </c>
      <c r="U718"/>
      <c r="Y718"/>
      <c r="Z718"/>
      <c r="AG718" s="43">
        <v>110</v>
      </c>
      <c r="AH718" t="s">
        <v>102</v>
      </c>
      <c r="AI718" s="8" t="s">
        <v>119</v>
      </c>
      <c r="AJ718" t="s">
        <v>120</v>
      </c>
      <c r="AK718" s="17">
        <v>514.04999999999995</v>
      </c>
      <c r="AL718" s="19">
        <v>43249</v>
      </c>
      <c r="AM718" s="19">
        <v>43249</v>
      </c>
      <c r="AN718" t="s">
        <v>931</v>
      </c>
      <c r="AQ718"/>
      <c r="AR718" t="b">
        <f t="shared" si="22"/>
        <v>1</v>
      </c>
      <c r="AS718" t="b">
        <f t="shared" si="23"/>
        <v>1</v>
      </c>
    </row>
    <row r="719" spans="2:45" ht="14.25" customHeight="1" x14ac:dyDescent="0.3">
      <c r="B719" s="7" t="s">
        <v>1687</v>
      </c>
      <c r="C719" t="s">
        <v>3100</v>
      </c>
      <c r="D719" s="8" t="s">
        <v>1688</v>
      </c>
      <c r="E719" s="33" t="s">
        <v>936</v>
      </c>
      <c r="U719"/>
      <c r="Y719"/>
      <c r="Z719"/>
      <c r="AG719" s="43">
        <v>113</v>
      </c>
      <c r="AH719" t="s">
        <v>102</v>
      </c>
      <c r="AI719" s="8" t="s">
        <v>122</v>
      </c>
      <c r="AJ719" t="s">
        <v>123</v>
      </c>
      <c r="AK719" s="17">
        <v>1070</v>
      </c>
      <c r="AL719" s="19">
        <v>43275</v>
      </c>
      <c r="AM719" s="19">
        <v>43275</v>
      </c>
      <c r="AN719" t="s">
        <v>949</v>
      </c>
      <c r="AQ719"/>
      <c r="AR719" t="b">
        <f t="shared" si="22"/>
        <v>1</v>
      </c>
      <c r="AS719" t="b">
        <f t="shared" si="23"/>
        <v>1</v>
      </c>
    </row>
    <row r="720" spans="2:45" ht="14.25" customHeight="1" x14ac:dyDescent="0.3">
      <c r="B720" s="7" t="s">
        <v>1687</v>
      </c>
      <c r="C720" t="s">
        <v>3100</v>
      </c>
      <c r="D720" s="8" t="s">
        <v>1688</v>
      </c>
      <c r="E720" s="33" t="s">
        <v>936</v>
      </c>
      <c r="U720"/>
      <c r="Y720"/>
      <c r="Z720"/>
      <c r="AG720" s="43">
        <v>110</v>
      </c>
      <c r="AH720" t="s">
        <v>102</v>
      </c>
      <c r="AI720" s="8" t="s">
        <v>119</v>
      </c>
      <c r="AJ720" t="s">
        <v>120</v>
      </c>
      <c r="AK720" s="17">
        <v>919.99999999999989</v>
      </c>
      <c r="AL720" s="19">
        <v>43275</v>
      </c>
      <c r="AM720" s="19">
        <v>43275</v>
      </c>
      <c r="AN720" t="s">
        <v>931</v>
      </c>
      <c r="AQ720"/>
      <c r="AR720" t="b">
        <f t="shared" si="22"/>
        <v>1</v>
      </c>
      <c r="AS720" t="b">
        <f t="shared" si="23"/>
        <v>1</v>
      </c>
    </row>
    <row r="721" spans="2:45" ht="14.25" customHeight="1" x14ac:dyDescent="0.3">
      <c r="B721" s="7" t="s">
        <v>1687</v>
      </c>
      <c r="C721" t="s">
        <v>3100</v>
      </c>
      <c r="D721" s="8" t="s">
        <v>1688</v>
      </c>
      <c r="E721" s="33" t="s">
        <v>936</v>
      </c>
      <c r="U721"/>
      <c r="Y721"/>
      <c r="Z721"/>
      <c r="AG721" s="43">
        <v>10</v>
      </c>
      <c r="AH721" t="s">
        <v>16</v>
      </c>
      <c r="AI721" s="8" t="s">
        <v>17</v>
      </c>
      <c r="AK721" s="17">
        <v>2072</v>
      </c>
      <c r="AL721" s="19">
        <v>43246</v>
      </c>
      <c r="AM721" s="19">
        <v>43273</v>
      </c>
      <c r="AN721" t="s">
        <v>1473</v>
      </c>
      <c r="AQ721"/>
      <c r="AR721" t="b">
        <f t="shared" si="22"/>
        <v>1</v>
      </c>
      <c r="AS721" t="b">
        <f t="shared" si="23"/>
        <v>1</v>
      </c>
    </row>
    <row r="722" spans="2:45" ht="14.25" customHeight="1" x14ac:dyDescent="0.3">
      <c r="B722" s="7" t="s">
        <v>1690</v>
      </c>
      <c r="C722" t="s">
        <v>3100</v>
      </c>
      <c r="D722" s="8" t="s">
        <v>1691</v>
      </c>
      <c r="E722" s="33" t="s">
        <v>1692</v>
      </c>
      <c r="M722" s="16">
        <v>0.2</v>
      </c>
      <c r="N722" t="s">
        <v>648</v>
      </c>
      <c r="O722" t="s">
        <v>649</v>
      </c>
      <c r="P722" s="17">
        <v>17690</v>
      </c>
      <c r="Y722"/>
      <c r="AC722" t="s">
        <v>929</v>
      </c>
      <c r="AD722" t="s">
        <v>3376</v>
      </c>
      <c r="AF722" s="16">
        <v>0.280266607010355</v>
      </c>
      <c r="AG722" s="43">
        <v>121</v>
      </c>
      <c r="AH722" t="s">
        <v>102</v>
      </c>
      <c r="AI722" s="8" t="s">
        <v>130</v>
      </c>
      <c r="AJ722" t="s">
        <v>132</v>
      </c>
      <c r="AK722" s="17">
        <v>1415.65</v>
      </c>
      <c r="AL722" s="19">
        <v>43253</v>
      </c>
      <c r="AM722" s="19">
        <v>43253</v>
      </c>
      <c r="AN722" t="s">
        <v>931</v>
      </c>
      <c r="AQ722" s="17">
        <f>SUMIF(B:B,B722,P:P)-SUMIF(B:B,B722,AK:AK)</f>
        <v>5475.3000000000011</v>
      </c>
      <c r="AR722" t="b">
        <f t="shared" si="22"/>
        <v>0</v>
      </c>
      <c r="AS722" t="b">
        <f t="shared" si="23"/>
        <v>0</v>
      </c>
    </row>
    <row r="723" spans="2:45" ht="14.25" customHeight="1" x14ac:dyDescent="0.3">
      <c r="B723" s="7" t="s">
        <v>1690</v>
      </c>
      <c r="C723" t="s">
        <v>3100</v>
      </c>
      <c r="D723" s="8" t="s">
        <v>1691</v>
      </c>
      <c r="E723" s="33" t="s">
        <v>936</v>
      </c>
      <c r="U723"/>
      <c r="Y723"/>
      <c r="Z723"/>
      <c r="AG723" s="43">
        <v>126</v>
      </c>
      <c r="AH723" t="s">
        <v>102</v>
      </c>
      <c r="AI723" s="8" t="s">
        <v>135</v>
      </c>
      <c r="AJ723" t="s">
        <v>138</v>
      </c>
      <c r="AK723" s="17">
        <v>2140</v>
      </c>
      <c r="AL723" s="19">
        <v>43253</v>
      </c>
      <c r="AM723" s="19">
        <v>43253</v>
      </c>
      <c r="AN723" t="s">
        <v>949</v>
      </c>
      <c r="AQ723"/>
      <c r="AR723" t="b">
        <f t="shared" si="22"/>
        <v>1</v>
      </c>
      <c r="AS723" t="b">
        <f t="shared" si="23"/>
        <v>1</v>
      </c>
    </row>
    <row r="724" spans="2:45" ht="14.25" customHeight="1" x14ac:dyDescent="0.3">
      <c r="B724" s="7" t="s">
        <v>1690</v>
      </c>
      <c r="C724" t="s">
        <v>3100</v>
      </c>
      <c r="D724" s="8" t="s">
        <v>1691</v>
      </c>
      <c r="E724" s="33" t="s">
        <v>936</v>
      </c>
      <c r="AG724" s="43">
        <v>121</v>
      </c>
      <c r="AH724" t="s">
        <v>102</v>
      </c>
      <c r="AI724" s="8" t="s">
        <v>130</v>
      </c>
      <c r="AJ724" t="s">
        <v>132</v>
      </c>
      <c r="AK724" s="17">
        <v>1415.65</v>
      </c>
      <c r="AL724" s="19">
        <v>43254</v>
      </c>
      <c r="AM724" s="19">
        <v>43254</v>
      </c>
      <c r="AN724" t="s">
        <v>931</v>
      </c>
      <c r="AQ724"/>
      <c r="AR724" t="b">
        <f t="shared" si="22"/>
        <v>1</v>
      </c>
      <c r="AS724" t="b">
        <f t="shared" si="23"/>
        <v>1</v>
      </c>
    </row>
    <row r="725" spans="2:45" ht="14.25" customHeight="1" x14ac:dyDescent="0.3">
      <c r="B725" s="7" t="s">
        <v>1690</v>
      </c>
      <c r="C725" t="s">
        <v>3100</v>
      </c>
      <c r="D725" s="8" t="s">
        <v>1691</v>
      </c>
      <c r="E725" s="33" t="s">
        <v>936</v>
      </c>
      <c r="U725"/>
      <c r="Y725"/>
      <c r="Z725"/>
      <c r="AG725" s="43">
        <v>126</v>
      </c>
      <c r="AH725" t="s">
        <v>102</v>
      </c>
      <c r="AI725" s="8" t="s">
        <v>135</v>
      </c>
      <c r="AJ725" t="s">
        <v>138</v>
      </c>
      <c r="AK725" s="17">
        <v>2675</v>
      </c>
      <c r="AL725" s="19">
        <v>43254</v>
      </c>
      <c r="AM725" s="19">
        <v>43254</v>
      </c>
      <c r="AN725" t="s">
        <v>949</v>
      </c>
      <c r="AQ725"/>
      <c r="AR725" t="b">
        <f t="shared" si="22"/>
        <v>1</v>
      </c>
      <c r="AS725" t="b">
        <f t="shared" si="23"/>
        <v>1</v>
      </c>
    </row>
    <row r="726" spans="2:45" ht="14.25" customHeight="1" x14ac:dyDescent="0.3">
      <c r="B726" s="7" t="s">
        <v>1690</v>
      </c>
      <c r="C726" t="s">
        <v>3100</v>
      </c>
      <c r="D726" s="8" t="s">
        <v>1691</v>
      </c>
      <c r="E726" s="33" t="s">
        <v>936</v>
      </c>
      <c r="U726"/>
      <c r="Y726"/>
      <c r="Z726"/>
      <c r="AG726" s="43">
        <v>116</v>
      </c>
      <c r="AH726" t="s">
        <v>102</v>
      </c>
      <c r="AI726" s="8" t="s">
        <v>122</v>
      </c>
      <c r="AJ726" t="s">
        <v>127</v>
      </c>
      <c r="AK726" s="17">
        <v>1522.8</v>
      </c>
      <c r="AL726" s="19">
        <v>43252</v>
      </c>
      <c r="AM726" s="19">
        <v>43252</v>
      </c>
      <c r="AN726" t="s">
        <v>1337</v>
      </c>
      <c r="AQ726"/>
      <c r="AR726" t="b">
        <f t="shared" si="22"/>
        <v>1</v>
      </c>
      <c r="AS726" t="b">
        <f t="shared" si="23"/>
        <v>1</v>
      </c>
    </row>
    <row r="727" spans="2:45" ht="14.25" customHeight="1" x14ac:dyDescent="0.3">
      <c r="B727" s="7" t="s">
        <v>1690</v>
      </c>
      <c r="C727" t="s">
        <v>3100</v>
      </c>
      <c r="D727" s="8" t="s">
        <v>1691</v>
      </c>
      <c r="E727" s="33" t="s">
        <v>936</v>
      </c>
      <c r="U727"/>
      <c r="Y727"/>
      <c r="Z727"/>
      <c r="AG727" s="43">
        <v>116</v>
      </c>
      <c r="AH727" t="s">
        <v>102</v>
      </c>
      <c r="AI727" s="8" t="s">
        <v>122</v>
      </c>
      <c r="AJ727" t="s">
        <v>127</v>
      </c>
      <c r="AK727" s="17">
        <v>1522.8</v>
      </c>
      <c r="AL727" s="19">
        <v>43253</v>
      </c>
      <c r="AM727" s="19">
        <v>43253</v>
      </c>
      <c r="AN727" t="s">
        <v>1337</v>
      </c>
      <c r="AQ727"/>
      <c r="AR727" t="b">
        <f t="shared" si="22"/>
        <v>1</v>
      </c>
      <c r="AS727" t="b">
        <f t="shared" si="23"/>
        <v>1</v>
      </c>
    </row>
    <row r="728" spans="2:45" ht="14.25" customHeight="1" x14ac:dyDescent="0.3">
      <c r="B728" s="7" t="s">
        <v>1690</v>
      </c>
      <c r="C728" t="s">
        <v>3100</v>
      </c>
      <c r="D728" s="8" t="s">
        <v>1691</v>
      </c>
      <c r="E728" s="33" t="s">
        <v>936</v>
      </c>
      <c r="U728"/>
      <c r="Y728"/>
      <c r="Z728"/>
      <c r="AG728" s="43">
        <v>116</v>
      </c>
      <c r="AH728" t="s">
        <v>102</v>
      </c>
      <c r="AI728" s="8" t="s">
        <v>122</v>
      </c>
      <c r="AJ728" t="s">
        <v>127</v>
      </c>
      <c r="AK728" s="17">
        <v>1522.8</v>
      </c>
      <c r="AL728" s="19">
        <v>43254</v>
      </c>
      <c r="AM728" s="19">
        <v>43254</v>
      </c>
      <c r="AN728" t="s">
        <v>1337</v>
      </c>
      <c r="AQ728"/>
      <c r="AR728" t="b">
        <f t="shared" si="22"/>
        <v>1</v>
      </c>
      <c r="AS728" t="b">
        <f t="shared" si="23"/>
        <v>1</v>
      </c>
    </row>
    <row r="729" spans="2:45" ht="14.25" customHeight="1" x14ac:dyDescent="0.3">
      <c r="B729" s="7" t="s">
        <v>1693</v>
      </c>
      <c r="C729" t="s">
        <v>3100</v>
      </c>
      <c r="D729" s="8" t="s">
        <v>1694</v>
      </c>
      <c r="E729" s="33" t="s">
        <v>2330</v>
      </c>
      <c r="M729" s="16">
        <v>0.17</v>
      </c>
      <c r="N729" t="s">
        <v>648</v>
      </c>
      <c r="O729" t="s">
        <v>649</v>
      </c>
      <c r="P729" s="17">
        <v>29425</v>
      </c>
      <c r="U729"/>
      <c r="Y729"/>
      <c r="Z729"/>
      <c r="AC729" t="s">
        <v>929</v>
      </c>
      <c r="AD729" t="s">
        <v>3376</v>
      </c>
      <c r="AF729" s="16">
        <v>0.32615124799999995</v>
      </c>
      <c r="AG729" s="43">
        <v>67</v>
      </c>
      <c r="AH729" t="s">
        <v>1695</v>
      </c>
      <c r="AI729" s="8" t="s">
        <v>79</v>
      </c>
      <c r="AJ729" t="s">
        <v>100</v>
      </c>
      <c r="AK729" s="17">
        <v>19200</v>
      </c>
      <c r="AL729" s="19">
        <v>43252</v>
      </c>
      <c r="AM729" s="19">
        <v>43281</v>
      </c>
      <c r="AN729" t="s">
        <v>931</v>
      </c>
      <c r="AQ729" s="17">
        <f>SUMIF(B:B,B729,P:P)-SUMIF(B:B,B729,AK:AK)</f>
        <v>10225</v>
      </c>
      <c r="AR729" t="b">
        <f t="shared" si="22"/>
        <v>0</v>
      </c>
      <c r="AS729" t="b">
        <f t="shared" si="23"/>
        <v>0</v>
      </c>
    </row>
    <row r="730" spans="2:45" ht="14.25" customHeight="1" x14ac:dyDescent="0.3">
      <c r="B730" s="7" t="s">
        <v>1007</v>
      </c>
      <c r="C730" t="s">
        <v>3326</v>
      </c>
      <c r="D730" t="s">
        <v>1008</v>
      </c>
      <c r="E730" s="33" t="s">
        <v>3317</v>
      </c>
      <c r="M730" s="16">
        <v>0.18</v>
      </c>
      <c r="N730" t="s">
        <v>648</v>
      </c>
      <c r="O730" t="s">
        <v>649</v>
      </c>
      <c r="P730" s="17">
        <v>92308.999999999985</v>
      </c>
      <c r="U730"/>
      <c r="Y730"/>
      <c r="Z730"/>
      <c r="AC730" t="s">
        <v>929</v>
      </c>
      <c r="AD730" t="s">
        <v>3378</v>
      </c>
      <c r="AF730" s="16">
        <v>0.39121077991369169</v>
      </c>
      <c r="AG730" s="43">
        <v>21</v>
      </c>
      <c r="AH730" t="s">
        <v>22</v>
      </c>
      <c r="AI730" s="8" t="s">
        <v>1009</v>
      </c>
      <c r="AK730" s="17">
        <v>40250</v>
      </c>
      <c r="AL730" s="19">
        <v>43211</v>
      </c>
      <c r="AM730" s="19">
        <v>43211</v>
      </c>
      <c r="AN730" t="s">
        <v>931</v>
      </c>
      <c r="AQ730" s="17">
        <f>SUMIF(B:B,B730,P:P)-SUMIF(B:B,B730,AK:AK)</f>
        <v>5363.2499999999854</v>
      </c>
      <c r="AR730" t="b">
        <f t="shared" si="22"/>
        <v>0</v>
      </c>
      <c r="AS730" t="b">
        <f t="shared" si="23"/>
        <v>0</v>
      </c>
    </row>
    <row r="731" spans="2:45" ht="14.25" customHeight="1" x14ac:dyDescent="0.3">
      <c r="B731" s="7" t="s">
        <v>1007</v>
      </c>
      <c r="C731" t="s">
        <v>3326</v>
      </c>
      <c r="D731" s="8" t="s">
        <v>1008</v>
      </c>
      <c r="E731" s="33" t="s">
        <v>936</v>
      </c>
      <c r="U731"/>
      <c r="Y731"/>
      <c r="Z731"/>
      <c r="AG731" s="43">
        <v>21</v>
      </c>
      <c r="AH731" t="s">
        <v>22</v>
      </c>
      <c r="AI731" s="8" t="s">
        <v>56</v>
      </c>
      <c r="AK731" s="17">
        <v>17250</v>
      </c>
      <c r="AL731" s="19">
        <v>43211</v>
      </c>
      <c r="AM731" s="19">
        <v>43211</v>
      </c>
      <c r="AN731" t="s">
        <v>931</v>
      </c>
      <c r="AQ731"/>
      <c r="AR731" t="b">
        <f t="shared" si="22"/>
        <v>1</v>
      </c>
      <c r="AS731" t="b">
        <f t="shared" si="23"/>
        <v>1</v>
      </c>
    </row>
    <row r="732" spans="2:45" ht="14.25" customHeight="1" x14ac:dyDescent="0.3">
      <c r="B732" s="7" t="s">
        <v>1007</v>
      </c>
      <c r="C732" t="s">
        <v>3326</v>
      </c>
      <c r="D732" s="8" t="s">
        <v>1008</v>
      </c>
      <c r="E732" s="33" t="s">
        <v>936</v>
      </c>
      <c r="U732"/>
      <c r="Y732"/>
      <c r="Z732"/>
      <c r="AG732" s="43">
        <v>100</v>
      </c>
      <c r="AH732" t="s">
        <v>102</v>
      </c>
      <c r="AI732" s="8" t="s">
        <v>103</v>
      </c>
      <c r="AJ732" t="s">
        <v>110</v>
      </c>
      <c r="AK732" s="17">
        <v>20940</v>
      </c>
      <c r="AL732" s="19">
        <v>43211</v>
      </c>
      <c r="AM732" s="19">
        <v>43211</v>
      </c>
      <c r="AN732" t="s">
        <v>931</v>
      </c>
      <c r="AQ732"/>
      <c r="AR732" t="b">
        <f t="shared" si="22"/>
        <v>1</v>
      </c>
      <c r="AS732" t="b">
        <f t="shared" si="23"/>
        <v>1</v>
      </c>
    </row>
    <row r="733" spans="2:45" ht="14.25" customHeight="1" x14ac:dyDescent="0.3">
      <c r="B733" s="7" t="s">
        <v>1007</v>
      </c>
      <c r="C733" t="s">
        <v>3326</v>
      </c>
      <c r="D733" t="s">
        <v>1008</v>
      </c>
      <c r="E733" s="33" t="s">
        <v>936</v>
      </c>
      <c r="U733"/>
      <c r="Y733"/>
      <c r="Z733"/>
      <c r="AG733" s="43">
        <v>73</v>
      </c>
      <c r="AH733" t="s">
        <v>83</v>
      </c>
      <c r="AI733" s="8" t="s">
        <v>84</v>
      </c>
      <c r="AJ733" t="s">
        <v>864</v>
      </c>
      <c r="AK733" s="17">
        <v>1980.0000000000002</v>
      </c>
      <c r="AL733" s="19">
        <v>43191</v>
      </c>
      <c r="AM733" s="19">
        <v>43251</v>
      </c>
      <c r="AN733" t="s">
        <v>3360</v>
      </c>
      <c r="AQ733"/>
      <c r="AR733" t="b">
        <f t="shared" si="22"/>
        <v>1</v>
      </c>
      <c r="AS733" t="b">
        <f t="shared" si="23"/>
        <v>1</v>
      </c>
    </row>
    <row r="734" spans="2:45" ht="14.25" customHeight="1" x14ac:dyDescent="0.3">
      <c r="B734" s="7" t="s">
        <v>1007</v>
      </c>
      <c r="C734" t="s">
        <v>3326</v>
      </c>
      <c r="D734" t="s">
        <v>1008</v>
      </c>
      <c r="E734" s="33" t="s">
        <v>936</v>
      </c>
      <c r="U734"/>
      <c r="Y734"/>
      <c r="Z734"/>
      <c r="AG734" s="43">
        <v>59</v>
      </c>
      <c r="AH734" t="s">
        <v>57</v>
      </c>
      <c r="AI734" s="8" t="s">
        <v>64</v>
      </c>
      <c r="AJ734" t="s">
        <v>323</v>
      </c>
      <c r="AK734" s="17">
        <v>6525.75</v>
      </c>
      <c r="AL734" s="19">
        <v>43211</v>
      </c>
      <c r="AM734" s="19">
        <v>43211</v>
      </c>
      <c r="AN734" t="s">
        <v>941</v>
      </c>
      <c r="AQ734"/>
      <c r="AR734" t="b">
        <f t="shared" si="22"/>
        <v>1</v>
      </c>
      <c r="AS734" t="b">
        <f t="shared" si="23"/>
        <v>1</v>
      </c>
    </row>
    <row r="735" spans="2:45" ht="14.25" customHeight="1" x14ac:dyDescent="0.3">
      <c r="B735" s="7" t="s">
        <v>1696</v>
      </c>
      <c r="C735" t="s">
        <v>3100</v>
      </c>
      <c r="D735" s="8" t="s">
        <v>1697</v>
      </c>
      <c r="E735" s="33" t="s">
        <v>1698</v>
      </c>
      <c r="M735" s="16">
        <v>0.17</v>
      </c>
      <c r="N735" t="s">
        <v>648</v>
      </c>
      <c r="O735" t="s">
        <v>649</v>
      </c>
      <c r="P735" s="17">
        <v>5863.125</v>
      </c>
      <c r="Y735"/>
      <c r="AC735" t="s">
        <v>929</v>
      </c>
      <c r="AD735" t="s">
        <v>3376</v>
      </c>
      <c r="AF735" s="16">
        <v>0.3420141153846154</v>
      </c>
      <c r="AG735" s="43">
        <v>122</v>
      </c>
      <c r="AH735" t="s">
        <v>102</v>
      </c>
      <c r="AI735" s="8" t="s">
        <v>130</v>
      </c>
      <c r="AJ735" t="s">
        <v>133</v>
      </c>
      <c r="AK735" s="17">
        <v>742.32500000000005</v>
      </c>
      <c r="AL735" s="19">
        <v>43253</v>
      </c>
      <c r="AM735" s="19">
        <v>43253</v>
      </c>
      <c r="AN735" t="s">
        <v>931</v>
      </c>
      <c r="AQ735" s="17">
        <f>SUMIF(B:B,B735,P:P)-SUMIF(B:B,B735,AK:AK)</f>
        <v>4559.05</v>
      </c>
      <c r="AR735" t="b">
        <f t="shared" si="22"/>
        <v>0</v>
      </c>
      <c r="AS735" t="b">
        <f t="shared" si="23"/>
        <v>0</v>
      </c>
    </row>
    <row r="736" spans="2:45" ht="14.25" customHeight="1" x14ac:dyDescent="0.3">
      <c r="B736" s="7" t="s">
        <v>1696</v>
      </c>
      <c r="C736" t="s">
        <v>3100</v>
      </c>
      <c r="D736" s="8" t="s">
        <v>1697</v>
      </c>
      <c r="E736" s="33" t="s">
        <v>936</v>
      </c>
      <c r="U736"/>
      <c r="Y736"/>
      <c r="Z736"/>
      <c r="AG736" s="43">
        <v>126</v>
      </c>
      <c r="AH736" t="s">
        <v>102</v>
      </c>
      <c r="AI736" s="8" t="s">
        <v>135</v>
      </c>
      <c r="AJ736" t="s">
        <v>138</v>
      </c>
      <c r="AK736" s="17">
        <v>561.75</v>
      </c>
      <c r="AL736" s="19">
        <v>43253</v>
      </c>
      <c r="AM736" s="19">
        <v>43253</v>
      </c>
      <c r="AN736" t="s">
        <v>949</v>
      </c>
      <c r="AQ736"/>
      <c r="AR736" t="b">
        <f t="shared" si="22"/>
        <v>1</v>
      </c>
      <c r="AS736" t="b">
        <f t="shared" si="23"/>
        <v>1</v>
      </c>
    </row>
    <row r="737" spans="2:45" ht="14.25" customHeight="1" x14ac:dyDescent="0.3">
      <c r="B737" s="7" t="s">
        <v>1699</v>
      </c>
      <c r="C737" t="s">
        <v>3100</v>
      </c>
      <c r="D737" s="8" t="s">
        <v>1700</v>
      </c>
      <c r="E737" s="33" t="s">
        <v>1701</v>
      </c>
      <c r="M737" s="16">
        <v>0.17</v>
      </c>
      <c r="N737" t="s">
        <v>648</v>
      </c>
      <c r="O737" t="s">
        <v>649</v>
      </c>
      <c r="P737" s="17">
        <v>64035</v>
      </c>
      <c r="U737"/>
      <c r="Y737"/>
      <c r="Z737"/>
      <c r="AC737" t="s">
        <v>929</v>
      </c>
      <c r="AD737" t="s">
        <v>3376</v>
      </c>
      <c r="AF737" s="16">
        <v>0.35576910482051277</v>
      </c>
      <c r="AG737" s="43">
        <v>100</v>
      </c>
      <c r="AH737" t="s">
        <v>102</v>
      </c>
      <c r="AI737" s="8" t="s">
        <v>103</v>
      </c>
      <c r="AJ737" t="s">
        <v>110</v>
      </c>
      <c r="AK737" s="17">
        <v>6899.9999999999991</v>
      </c>
      <c r="AL737" s="19">
        <v>43268</v>
      </c>
      <c r="AM737" s="19">
        <v>43268</v>
      </c>
      <c r="AN737" t="s">
        <v>931</v>
      </c>
      <c r="AQ737" s="17">
        <f>SUMIF(B:B,B737,P:P)-SUMIF(B:B,B737,AK:AK)</f>
        <v>20562.400000000001</v>
      </c>
      <c r="AR737" t="b">
        <f t="shared" si="22"/>
        <v>0</v>
      </c>
      <c r="AS737" t="b">
        <f t="shared" si="23"/>
        <v>0</v>
      </c>
    </row>
    <row r="738" spans="2:45" ht="14.25" customHeight="1" x14ac:dyDescent="0.3">
      <c r="B738" s="7" t="s">
        <v>1699</v>
      </c>
      <c r="C738" t="s">
        <v>3100</v>
      </c>
      <c r="D738" s="8" t="s">
        <v>1700</v>
      </c>
      <c r="E738" s="33" t="s">
        <v>936</v>
      </c>
      <c r="U738"/>
      <c r="Y738"/>
      <c r="Z738"/>
      <c r="AG738" s="43">
        <v>100</v>
      </c>
      <c r="AH738" t="s">
        <v>102</v>
      </c>
      <c r="AI738" s="8" t="s">
        <v>103</v>
      </c>
      <c r="AJ738" t="s">
        <v>110</v>
      </c>
      <c r="AK738" s="17">
        <v>6899.9999999999991</v>
      </c>
      <c r="AL738" s="19">
        <v>43268</v>
      </c>
      <c r="AM738" s="19">
        <v>43268</v>
      </c>
      <c r="AN738" t="s">
        <v>931</v>
      </c>
      <c r="AQ738"/>
      <c r="AR738" t="b">
        <f t="shared" si="22"/>
        <v>1</v>
      </c>
      <c r="AS738" t="b">
        <f t="shared" si="23"/>
        <v>1</v>
      </c>
    </row>
    <row r="739" spans="2:45" ht="14.25" customHeight="1" x14ac:dyDescent="0.3">
      <c r="B739" s="7" t="s">
        <v>1699</v>
      </c>
      <c r="C739" t="s">
        <v>3100</v>
      </c>
      <c r="D739" s="8" t="s">
        <v>1700</v>
      </c>
      <c r="E739" s="33" t="s">
        <v>936</v>
      </c>
      <c r="U739"/>
      <c r="Y739"/>
      <c r="Z739"/>
      <c r="AG739" s="43">
        <v>100</v>
      </c>
      <c r="AH739" t="s">
        <v>102</v>
      </c>
      <c r="AI739" s="8" t="s">
        <v>103</v>
      </c>
      <c r="AJ739" t="s">
        <v>110</v>
      </c>
      <c r="AK739" s="17">
        <v>6899.9999999999991</v>
      </c>
      <c r="AL739" s="19">
        <v>43268</v>
      </c>
      <c r="AM739" s="19">
        <v>43268</v>
      </c>
      <c r="AN739" t="s">
        <v>931</v>
      </c>
      <c r="AQ739"/>
      <c r="AR739" t="b">
        <f t="shared" si="22"/>
        <v>1</v>
      </c>
      <c r="AS739" t="b">
        <f t="shared" si="23"/>
        <v>1</v>
      </c>
    </row>
    <row r="740" spans="2:45" ht="14.25" customHeight="1" x14ac:dyDescent="0.3">
      <c r="B740" s="7" t="s">
        <v>1699</v>
      </c>
      <c r="C740" t="s">
        <v>3100</v>
      </c>
      <c r="D740" s="8" t="s">
        <v>1700</v>
      </c>
      <c r="E740" s="33" t="s">
        <v>936</v>
      </c>
      <c r="AG740" s="43">
        <v>126</v>
      </c>
      <c r="AH740" t="s">
        <v>102</v>
      </c>
      <c r="AI740" s="8" t="s">
        <v>135</v>
      </c>
      <c r="AJ740" t="s">
        <v>138</v>
      </c>
      <c r="AK740" s="17">
        <v>561.75</v>
      </c>
      <c r="AL740" s="19">
        <v>43253</v>
      </c>
      <c r="AM740" s="19">
        <v>43253</v>
      </c>
      <c r="AN740" t="s">
        <v>949</v>
      </c>
      <c r="AQ740"/>
      <c r="AR740" t="b">
        <f t="shared" si="22"/>
        <v>1</v>
      </c>
      <c r="AS740" t="b">
        <f t="shared" si="23"/>
        <v>1</v>
      </c>
    </row>
    <row r="741" spans="2:45" ht="14.25" customHeight="1" x14ac:dyDescent="0.3">
      <c r="B741" s="7" t="s">
        <v>1699</v>
      </c>
      <c r="C741" t="s">
        <v>3100</v>
      </c>
      <c r="D741" s="8" t="s">
        <v>1700</v>
      </c>
      <c r="E741" s="33" t="s">
        <v>936</v>
      </c>
      <c r="AG741" s="43">
        <v>121</v>
      </c>
      <c r="AH741" t="s">
        <v>102</v>
      </c>
      <c r="AI741" s="8" t="s">
        <v>130</v>
      </c>
      <c r="AJ741" t="s">
        <v>132</v>
      </c>
      <c r="AK741" s="17">
        <v>862.49999999999989</v>
      </c>
      <c r="AL741" s="19">
        <v>43267</v>
      </c>
      <c r="AM741" s="19">
        <v>43267</v>
      </c>
      <c r="AN741" t="s">
        <v>931</v>
      </c>
      <c r="AQ741"/>
      <c r="AR741" t="b">
        <f t="shared" si="22"/>
        <v>1</v>
      </c>
      <c r="AS741" t="b">
        <f t="shared" si="23"/>
        <v>1</v>
      </c>
    </row>
    <row r="742" spans="2:45" ht="14.25" customHeight="1" x14ac:dyDescent="0.3">
      <c r="B742" s="7" t="s">
        <v>1699</v>
      </c>
      <c r="C742" t="s">
        <v>3100</v>
      </c>
      <c r="D742" s="8" t="s">
        <v>1700</v>
      </c>
      <c r="E742" s="33" t="s">
        <v>936</v>
      </c>
      <c r="U742"/>
      <c r="Y742"/>
      <c r="Z742"/>
      <c r="AG742" s="43">
        <v>126</v>
      </c>
      <c r="AH742" t="s">
        <v>102</v>
      </c>
      <c r="AI742" s="8" t="s">
        <v>135</v>
      </c>
      <c r="AJ742" t="s">
        <v>138</v>
      </c>
      <c r="AK742" s="17">
        <v>1005.8</v>
      </c>
      <c r="AL742" s="19">
        <v>43267</v>
      </c>
      <c r="AM742" s="19">
        <v>43267</v>
      </c>
      <c r="AN742" t="s">
        <v>949</v>
      </c>
      <c r="AQ742"/>
      <c r="AR742" t="b">
        <f t="shared" si="22"/>
        <v>1</v>
      </c>
      <c r="AS742" t="b">
        <f t="shared" si="23"/>
        <v>1</v>
      </c>
    </row>
    <row r="743" spans="2:45" ht="14.25" customHeight="1" x14ac:dyDescent="0.3">
      <c r="B743" s="7" t="s">
        <v>1699</v>
      </c>
      <c r="C743" t="s">
        <v>3100</v>
      </c>
      <c r="D743" s="8" t="s">
        <v>1700</v>
      </c>
      <c r="E743" s="33" t="s">
        <v>936</v>
      </c>
      <c r="U743"/>
      <c r="Y743"/>
      <c r="Z743"/>
      <c r="AG743" s="43">
        <v>120</v>
      </c>
      <c r="AH743" t="s">
        <v>102</v>
      </c>
      <c r="AI743" s="8" t="s">
        <v>130</v>
      </c>
      <c r="AJ743" t="s">
        <v>131</v>
      </c>
      <c r="AK743" s="17">
        <v>300</v>
      </c>
      <c r="AL743" s="19">
        <v>43267</v>
      </c>
      <c r="AM743" s="19">
        <v>43267</v>
      </c>
      <c r="AN743" t="s">
        <v>1036</v>
      </c>
      <c r="AQ743"/>
      <c r="AR743" t="b">
        <f t="shared" si="22"/>
        <v>1</v>
      </c>
      <c r="AS743" t="b">
        <f t="shared" si="23"/>
        <v>1</v>
      </c>
    </row>
    <row r="744" spans="2:45" ht="14.25" customHeight="1" x14ac:dyDescent="0.3">
      <c r="B744" s="7" t="s">
        <v>1699</v>
      </c>
      <c r="C744" t="s">
        <v>3100</v>
      </c>
      <c r="D744" s="8" t="s">
        <v>1700</v>
      </c>
      <c r="E744" s="33" t="s">
        <v>936</v>
      </c>
      <c r="AG744" s="43">
        <v>121</v>
      </c>
      <c r="AH744" t="s">
        <v>102</v>
      </c>
      <c r="AI744" s="8" t="s">
        <v>130</v>
      </c>
      <c r="AJ744" t="s">
        <v>132</v>
      </c>
      <c r="AK744" s="17">
        <v>799.24999999999989</v>
      </c>
      <c r="AL744" s="19">
        <v>43281</v>
      </c>
      <c r="AM744" s="19">
        <v>43281</v>
      </c>
      <c r="AN744" t="s">
        <v>931</v>
      </c>
      <c r="AQ744"/>
      <c r="AR744" t="b">
        <f t="shared" si="22"/>
        <v>1</v>
      </c>
      <c r="AS744" t="b">
        <f t="shared" si="23"/>
        <v>1</v>
      </c>
    </row>
    <row r="745" spans="2:45" ht="14.25" customHeight="1" x14ac:dyDescent="0.3">
      <c r="B745" s="7" t="s">
        <v>1699</v>
      </c>
      <c r="C745" t="s">
        <v>3100</v>
      </c>
      <c r="D745" s="8" t="s">
        <v>1700</v>
      </c>
      <c r="E745" s="33" t="s">
        <v>936</v>
      </c>
      <c r="U745"/>
      <c r="Y745"/>
      <c r="Z745"/>
      <c r="AG745" s="43">
        <v>126</v>
      </c>
      <c r="AH745" t="s">
        <v>102</v>
      </c>
      <c r="AI745" s="8" t="s">
        <v>135</v>
      </c>
      <c r="AJ745" t="s">
        <v>138</v>
      </c>
      <c r="AK745" s="17">
        <v>642</v>
      </c>
      <c r="AL745" s="19">
        <v>43281</v>
      </c>
      <c r="AM745" s="19">
        <v>43281</v>
      </c>
      <c r="AN745" t="s">
        <v>949</v>
      </c>
      <c r="AQ745"/>
      <c r="AR745" t="b">
        <f t="shared" si="22"/>
        <v>1</v>
      </c>
      <c r="AS745" t="b">
        <f t="shared" si="23"/>
        <v>1</v>
      </c>
    </row>
    <row r="746" spans="2:45" ht="14.25" customHeight="1" x14ac:dyDescent="0.3">
      <c r="B746" s="7" t="s">
        <v>1699</v>
      </c>
      <c r="C746" t="s">
        <v>3100</v>
      </c>
      <c r="D746" s="8" t="s">
        <v>1700</v>
      </c>
      <c r="E746" s="33" t="s">
        <v>936</v>
      </c>
      <c r="U746"/>
      <c r="Y746"/>
      <c r="Z746"/>
      <c r="AG746" s="43">
        <v>120</v>
      </c>
      <c r="AH746" t="s">
        <v>102</v>
      </c>
      <c r="AI746" s="8" t="s">
        <v>130</v>
      </c>
      <c r="AJ746" t="s">
        <v>131</v>
      </c>
      <c r="AK746" s="17">
        <v>225</v>
      </c>
      <c r="AL746" s="19">
        <v>43281</v>
      </c>
      <c r="AM746" s="19">
        <v>43281</v>
      </c>
      <c r="AN746" t="s">
        <v>1036</v>
      </c>
      <c r="AQ746"/>
      <c r="AR746" t="b">
        <f t="shared" si="22"/>
        <v>1</v>
      </c>
      <c r="AS746" t="b">
        <f t="shared" si="23"/>
        <v>1</v>
      </c>
    </row>
    <row r="747" spans="2:45" ht="14.25" customHeight="1" x14ac:dyDescent="0.3">
      <c r="B747" s="7" t="s">
        <v>1699</v>
      </c>
      <c r="C747" t="s">
        <v>3100</v>
      </c>
      <c r="D747" s="8" t="s">
        <v>1700</v>
      </c>
      <c r="E747" s="33" t="s">
        <v>936</v>
      </c>
      <c r="U747"/>
      <c r="Y747"/>
      <c r="Z747"/>
      <c r="AG747" s="43">
        <v>126</v>
      </c>
      <c r="AH747" t="s">
        <v>102</v>
      </c>
      <c r="AI747" s="8" t="s">
        <v>135</v>
      </c>
      <c r="AJ747" t="s">
        <v>138</v>
      </c>
      <c r="AK747" s="17">
        <v>374.5</v>
      </c>
      <c r="AL747" s="19">
        <v>43281</v>
      </c>
      <c r="AM747" s="19">
        <v>43281</v>
      </c>
      <c r="AN747" t="s">
        <v>949</v>
      </c>
      <c r="AQ747"/>
      <c r="AR747" t="b">
        <f t="shared" si="22"/>
        <v>1</v>
      </c>
      <c r="AS747" t="b">
        <f t="shared" si="23"/>
        <v>1</v>
      </c>
    </row>
    <row r="748" spans="2:45" ht="14.25" customHeight="1" x14ac:dyDescent="0.3">
      <c r="B748" s="7" t="s">
        <v>1699</v>
      </c>
      <c r="C748" t="s">
        <v>3100</v>
      </c>
      <c r="D748" s="8" t="s">
        <v>1700</v>
      </c>
      <c r="E748" s="33" t="s">
        <v>936</v>
      </c>
      <c r="U748"/>
      <c r="Y748"/>
      <c r="Z748"/>
      <c r="AG748" s="43">
        <v>120</v>
      </c>
      <c r="AH748" t="s">
        <v>102</v>
      </c>
      <c r="AI748" s="8" t="s">
        <v>130</v>
      </c>
      <c r="AJ748" t="s">
        <v>131</v>
      </c>
      <c r="AK748" s="17">
        <v>168</v>
      </c>
      <c r="AL748" s="19">
        <v>43281</v>
      </c>
      <c r="AM748" s="19">
        <v>43281</v>
      </c>
      <c r="AN748" t="s">
        <v>1036</v>
      </c>
      <c r="AQ748"/>
      <c r="AR748" t="b">
        <f t="shared" si="22"/>
        <v>1</v>
      </c>
      <c r="AS748" t="b">
        <f t="shared" si="23"/>
        <v>1</v>
      </c>
    </row>
    <row r="749" spans="2:45" ht="14.25" customHeight="1" x14ac:dyDescent="0.3">
      <c r="B749" s="7" t="s">
        <v>1699</v>
      </c>
      <c r="C749" t="s">
        <v>3100</v>
      </c>
      <c r="D749" s="8" t="s">
        <v>1702</v>
      </c>
      <c r="E749" s="33" t="s">
        <v>936</v>
      </c>
      <c r="U749"/>
      <c r="Y749"/>
      <c r="Z749"/>
      <c r="AG749" s="43">
        <v>114</v>
      </c>
      <c r="AH749" t="s">
        <v>102</v>
      </c>
      <c r="AI749" s="8" t="s">
        <v>122</v>
      </c>
      <c r="AJ749" t="s">
        <v>125</v>
      </c>
      <c r="AK749" s="17">
        <v>1739</v>
      </c>
      <c r="AL749" s="19">
        <v>43271</v>
      </c>
      <c r="AM749" s="19">
        <v>43271</v>
      </c>
      <c r="AN749" t="s">
        <v>1337</v>
      </c>
      <c r="AQ749"/>
      <c r="AR749" t="b">
        <f t="shared" si="22"/>
        <v>1</v>
      </c>
      <c r="AS749" t="b">
        <f t="shared" si="23"/>
        <v>1</v>
      </c>
    </row>
    <row r="750" spans="2:45" ht="14.25" customHeight="1" x14ac:dyDescent="0.3">
      <c r="B750" s="7" t="s">
        <v>1699</v>
      </c>
      <c r="C750" t="s">
        <v>3100</v>
      </c>
      <c r="D750" s="8" t="s">
        <v>1700</v>
      </c>
      <c r="E750" s="33" t="s">
        <v>936</v>
      </c>
      <c r="U750"/>
      <c r="Y750"/>
      <c r="Z750"/>
      <c r="AG750" s="43">
        <v>113</v>
      </c>
      <c r="AH750" t="s">
        <v>102</v>
      </c>
      <c r="AI750" s="8" t="s">
        <v>122</v>
      </c>
      <c r="AJ750" t="s">
        <v>123</v>
      </c>
      <c r="AK750" s="17">
        <v>2171</v>
      </c>
      <c r="AL750" s="19">
        <v>43273</v>
      </c>
      <c r="AM750" s="19">
        <v>43273</v>
      </c>
      <c r="AN750" t="s">
        <v>1337</v>
      </c>
      <c r="AQ750"/>
      <c r="AR750" t="b">
        <f t="shared" si="22"/>
        <v>1</v>
      </c>
      <c r="AS750" t="b">
        <f t="shared" si="23"/>
        <v>1</v>
      </c>
    </row>
    <row r="751" spans="2:45" ht="14.25" customHeight="1" x14ac:dyDescent="0.3">
      <c r="B751" s="7" t="s">
        <v>1699</v>
      </c>
      <c r="C751" t="s">
        <v>3100</v>
      </c>
      <c r="D751" s="8" t="s">
        <v>1700</v>
      </c>
      <c r="E751" s="33" t="s">
        <v>936</v>
      </c>
      <c r="U751"/>
      <c r="Y751"/>
      <c r="Z751"/>
      <c r="AG751" s="43">
        <v>114</v>
      </c>
      <c r="AH751" t="s">
        <v>102</v>
      </c>
      <c r="AI751" s="8" t="s">
        <v>122</v>
      </c>
      <c r="AJ751" t="s">
        <v>125</v>
      </c>
      <c r="AK751" s="17">
        <v>2225</v>
      </c>
      <c r="AL751" s="19">
        <v>43274</v>
      </c>
      <c r="AM751" s="19">
        <v>43274</v>
      </c>
      <c r="AN751" t="s">
        <v>1337</v>
      </c>
      <c r="AQ751"/>
      <c r="AR751" t="b">
        <f t="shared" si="22"/>
        <v>1</v>
      </c>
      <c r="AS751" t="b">
        <f t="shared" si="23"/>
        <v>1</v>
      </c>
    </row>
    <row r="752" spans="2:45" ht="14.25" customHeight="1" x14ac:dyDescent="0.3">
      <c r="B752" s="7" t="s">
        <v>1699</v>
      </c>
      <c r="C752" t="s">
        <v>3100</v>
      </c>
      <c r="D752" s="8" t="s">
        <v>1700</v>
      </c>
      <c r="E752" s="33" t="s">
        <v>936</v>
      </c>
      <c r="U752"/>
      <c r="Y752"/>
      <c r="Z752"/>
      <c r="AG752" s="43">
        <v>114</v>
      </c>
      <c r="AH752" t="s">
        <v>102</v>
      </c>
      <c r="AI752" s="8" t="s">
        <v>122</v>
      </c>
      <c r="AJ752" t="s">
        <v>125</v>
      </c>
      <c r="AK752" s="17">
        <v>3251</v>
      </c>
      <c r="AL752" s="19">
        <v>43276</v>
      </c>
      <c r="AM752" s="19">
        <v>43276</v>
      </c>
      <c r="AN752" t="s">
        <v>1337</v>
      </c>
      <c r="AQ752"/>
      <c r="AR752" t="b">
        <f t="shared" si="22"/>
        <v>1</v>
      </c>
      <c r="AS752" t="b">
        <f t="shared" si="23"/>
        <v>1</v>
      </c>
    </row>
    <row r="753" spans="2:45" ht="14.25" customHeight="1" x14ac:dyDescent="0.3">
      <c r="B753" s="7" t="s">
        <v>1699</v>
      </c>
      <c r="C753" t="s">
        <v>3100</v>
      </c>
      <c r="D753" s="8" t="s">
        <v>1700</v>
      </c>
      <c r="E753" s="33" t="s">
        <v>936</v>
      </c>
      <c r="U753"/>
      <c r="Y753"/>
      <c r="Z753"/>
      <c r="AG753" s="43">
        <v>114</v>
      </c>
      <c r="AH753" t="s">
        <v>102</v>
      </c>
      <c r="AI753" s="8" t="s">
        <v>122</v>
      </c>
      <c r="AJ753" t="s">
        <v>125</v>
      </c>
      <c r="AK753" s="17">
        <v>3251</v>
      </c>
      <c r="AL753" s="19">
        <v>43278</v>
      </c>
      <c r="AM753" s="19">
        <v>43278</v>
      </c>
      <c r="AN753" t="s">
        <v>1337</v>
      </c>
      <c r="AQ753"/>
      <c r="AR753" t="b">
        <f t="shared" si="22"/>
        <v>1</v>
      </c>
      <c r="AS753" t="b">
        <f t="shared" si="23"/>
        <v>1</v>
      </c>
    </row>
    <row r="754" spans="2:45" ht="14.25" customHeight="1" x14ac:dyDescent="0.3">
      <c r="B754" s="7" t="s">
        <v>1699</v>
      </c>
      <c r="C754" t="s">
        <v>3100</v>
      </c>
      <c r="D754" s="8" t="s">
        <v>1700</v>
      </c>
      <c r="E754" s="33" t="s">
        <v>936</v>
      </c>
      <c r="U754"/>
      <c r="Y754"/>
      <c r="Z754"/>
      <c r="AG754" s="43">
        <v>113</v>
      </c>
      <c r="AH754" t="s">
        <v>102</v>
      </c>
      <c r="AI754" s="8" t="s">
        <v>122</v>
      </c>
      <c r="AJ754" t="s">
        <v>123</v>
      </c>
      <c r="AK754" s="17">
        <v>1955</v>
      </c>
      <c r="AL754" s="19">
        <v>43278</v>
      </c>
      <c r="AM754" s="19">
        <v>43278</v>
      </c>
      <c r="AN754" t="s">
        <v>1337</v>
      </c>
      <c r="AQ754"/>
      <c r="AR754" t="b">
        <f t="shared" si="22"/>
        <v>1</v>
      </c>
      <c r="AS754" t="b">
        <f t="shared" si="23"/>
        <v>1</v>
      </c>
    </row>
    <row r="755" spans="2:45" ht="14.25" customHeight="1" x14ac:dyDescent="0.3">
      <c r="B755" s="7" t="s">
        <v>1699</v>
      </c>
      <c r="C755" t="s">
        <v>3100</v>
      </c>
      <c r="D755" s="8" t="s">
        <v>1700</v>
      </c>
      <c r="E755" s="33" t="s">
        <v>936</v>
      </c>
      <c r="U755"/>
      <c r="Y755"/>
      <c r="Z755"/>
      <c r="AG755" s="43">
        <v>113</v>
      </c>
      <c r="AH755" t="s">
        <v>102</v>
      </c>
      <c r="AI755" s="8" t="s">
        <v>122</v>
      </c>
      <c r="AJ755" t="s">
        <v>123</v>
      </c>
      <c r="AK755" s="17">
        <v>214</v>
      </c>
      <c r="AL755" s="19">
        <v>43251</v>
      </c>
      <c r="AM755" s="19">
        <v>43251</v>
      </c>
      <c r="AN755" t="s">
        <v>949</v>
      </c>
      <c r="AQ755"/>
      <c r="AR755" t="b">
        <f t="shared" si="22"/>
        <v>1</v>
      </c>
      <c r="AS755" t="b">
        <f t="shared" si="23"/>
        <v>1</v>
      </c>
    </row>
    <row r="756" spans="2:45" ht="14.25" customHeight="1" x14ac:dyDescent="0.3">
      <c r="B756" s="7" t="s">
        <v>1699</v>
      </c>
      <c r="C756" t="s">
        <v>3100</v>
      </c>
      <c r="D756" s="8" t="s">
        <v>1700</v>
      </c>
      <c r="E756" s="33" t="s">
        <v>936</v>
      </c>
      <c r="U756"/>
      <c r="Y756"/>
      <c r="Z756"/>
      <c r="AG756" s="43">
        <v>110</v>
      </c>
      <c r="AH756" t="s">
        <v>102</v>
      </c>
      <c r="AI756" s="8" t="s">
        <v>119</v>
      </c>
      <c r="AJ756" t="s">
        <v>120</v>
      </c>
      <c r="AK756" s="17">
        <v>596</v>
      </c>
      <c r="AL756" s="19">
        <v>43251</v>
      </c>
      <c r="AM756" s="19">
        <v>43251</v>
      </c>
      <c r="AN756" t="s">
        <v>1036</v>
      </c>
      <c r="AQ756"/>
      <c r="AR756" t="b">
        <f t="shared" si="22"/>
        <v>1</v>
      </c>
      <c r="AS756" t="b">
        <f t="shared" si="23"/>
        <v>1</v>
      </c>
    </row>
    <row r="757" spans="2:45" ht="14.25" customHeight="1" x14ac:dyDescent="0.3">
      <c r="B757" s="7" t="s">
        <v>1699</v>
      </c>
      <c r="C757" t="s">
        <v>3100</v>
      </c>
      <c r="D757" s="8" t="s">
        <v>1700</v>
      </c>
      <c r="E757" s="33" t="s">
        <v>936</v>
      </c>
      <c r="U757"/>
      <c r="Y757"/>
      <c r="Z757"/>
      <c r="AG757" s="43">
        <v>113</v>
      </c>
      <c r="AH757" t="s">
        <v>102</v>
      </c>
      <c r="AI757" s="8" t="s">
        <v>122</v>
      </c>
      <c r="AJ757" t="s">
        <v>123</v>
      </c>
      <c r="AK757" s="17">
        <v>642</v>
      </c>
      <c r="AL757" s="19">
        <v>43258</v>
      </c>
      <c r="AM757" s="19">
        <v>43258</v>
      </c>
      <c r="AN757" t="s">
        <v>949</v>
      </c>
      <c r="AQ757"/>
      <c r="AR757" t="b">
        <f t="shared" si="22"/>
        <v>1</v>
      </c>
      <c r="AS757" t="b">
        <f t="shared" si="23"/>
        <v>1</v>
      </c>
    </row>
    <row r="758" spans="2:45" ht="14.25" customHeight="1" x14ac:dyDescent="0.3">
      <c r="B758" s="7" t="s">
        <v>1699</v>
      </c>
      <c r="C758" t="s">
        <v>3100</v>
      </c>
      <c r="D758" s="8" t="s">
        <v>1700</v>
      </c>
      <c r="E758" s="33" t="s">
        <v>936</v>
      </c>
      <c r="U758"/>
      <c r="Y758"/>
      <c r="Z758"/>
      <c r="AG758" s="43">
        <v>111</v>
      </c>
      <c r="AH758" t="s">
        <v>102</v>
      </c>
      <c r="AI758" s="8" t="s">
        <v>119</v>
      </c>
      <c r="AJ758" t="s">
        <v>121</v>
      </c>
      <c r="AK758" s="17">
        <v>628</v>
      </c>
      <c r="AL758" s="19">
        <v>43258</v>
      </c>
      <c r="AM758" s="19">
        <v>43258</v>
      </c>
      <c r="AN758" t="s">
        <v>1036</v>
      </c>
      <c r="AQ758"/>
      <c r="AR758" t="b">
        <f t="shared" si="22"/>
        <v>1</v>
      </c>
      <c r="AS758" t="b">
        <f t="shared" si="23"/>
        <v>1</v>
      </c>
    </row>
    <row r="759" spans="2:45" ht="14.25" customHeight="1" x14ac:dyDescent="0.3">
      <c r="B759" s="7" t="s">
        <v>1699</v>
      </c>
      <c r="C759" t="s">
        <v>3100</v>
      </c>
      <c r="D759" s="8" t="s">
        <v>1700</v>
      </c>
      <c r="E759" s="33" t="s">
        <v>936</v>
      </c>
      <c r="U759"/>
      <c r="Y759"/>
      <c r="Z759"/>
      <c r="AG759" s="43">
        <v>113</v>
      </c>
      <c r="AH759" t="s">
        <v>102</v>
      </c>
      <c r="AI759" s="8" t="s">
        <v>122</v>
      </c>
      <c r="AJ759" t="s">
        <v>123</v>
      </c>
      <c r="AK759" s="17">
        <v>642</v>
      </c>
      <c r="AL759" s="19">
        <v>43258</v>
      </c>
      <c r="AM759" s="19">
        <v>43258</v>
      </c>
      <c r="AN759" t="s">
        <v>949</v>
      </c>
      <c r="AQ759"/>
      <c r="AR759" t="b">
        <f t="shared" si="22"/>
        <v>1</v>
      </c>
      <c r="AS759" t="b">
        <f t="shared" si="23"/>
        <v>1</v>
      </c>
    </row>
    <row r="760" spans="2:45" ht="14.25" customHeight="1" x14ac:dyDescent="0.3">
      <c r="B760" s="7" t="s">
        <v>1699</v>
      </c>
      <c r="C760" t="s">
        <v>3100</v>
      </c>
      <c r="D760" s="8" t="s">
        <v>1700</v>
      </c>
      <c r="E760" s="33" t="s">
        <v>936</v>
      </c>
      <c r="U760"/>
      <c r="Y760"/>
      <c r="Z760"/>
      <c r="AG760" s="43">
        <v>110</v>
      </c>
      <c r="AH760" t="s">
        <v>102</v>
      </c>
      <c r="AI760" s="8" t="s">
        <v>119</v>
      </c>
      <c r="AJ760" t="s">
        <v>120</v>
      </c>
      <c r="AK760" s="17">
        <v>519.79999999999995</v>
      </c>
      <c r="AL760" s="19">
        <v>43258</v>
      </c>
      <c r="AM760" s="19">
        <v>43258</v>
      </c>
      <c r="AN760" t="s">
        <v>931</v>
      </c>
      <c r="AQ760"/>
      <c r="AR760" t="b">
        <f t="shared" si="22"/>
        <v>1</v>
      </c>
      <c r="AS760" t="b">
        <f t="shared" si="23"/>
        <v>1</v>
      </c>
    </row>
    <row r="761" spans="2:45" ht="14.25" customHeight="1" x14ac:dyDescent="0.3">
      <c r="B761" s="7" t="s">
        <v>1703</v>
      </c>
      <c r="C761" t="s">
        <v>3100</v>
      </c>
      <c r="D761" s="8" t="s">
        <v>1704</v>
      </c>
      <c r="E761" s="33" t="s">
        <v>2331</v>
      </c>
      <c r="M761" s="16">
        <v>0.17</v>
      </c>
      <c r="N761" t="s">
        <v>648</v>
      </c>
      <c r="O761" t="s">
        <v>649</v>
      </c>
      <c r="P761" s="17">
        <v>4827.5</v>
      </c>
      <c r="U761"/>
      <c r="Y761"/>
      <c r="Z761"/>
      <c r="AC761" t="s">
        <v>929</v>
      </c>
      <c r="AD761" t="s">
        <v>3376</v>
      </c>
      <c r="AF761" s="16">
        <v>0.25841399999999998</v>
      </c>
      <c r="AG761" s="43">
        <v>115</v>
      </c>
      <c r="AH761" t="s">
        <v>102</v>
      </c>
      <c r="AI761" s="8" t="s">
        <v>122</v>
      </c>
      <c r="AJ761" t="s">
        <v>126</v>
      </c>
      <c r="AK761" s="17">
        <v>2170</v>
      </c>
      <c r="AL761" s="19">
        <v>43257</v>
      </c>
      <c r="AM761" s="19">
        <v>43257</v>
      </c>
      <c r="AN761" t="s">
        <v>1337</v>
      </c>
      <c r="AQ761" s="17">
        <f>SUMIF(B:B,B761,P:P)-SUMIF(B:B,B761,AK:AK)</f>
        <v>2657.5</v>
      </c>
      <c r="AR761" t="b">
        <f t="shared" si="22"/>
        <v>0</v>
      </c>
      <c r="AS761" t="b">
        <f t="shared" si="23"/>
        <v>0</v>
      </c>
    </row>
    <row r="762" spans="2:45" ht="14.25" customHeight="1" x14ac:dyDescent="0.3">
      <c r="B762" s="7" t="s">
        <v>1705</v>
      </c>
      <c r="C762" t="s">
        <v>3100</v>
      </c>
      <c r="D762" s="8" t="s">
        <v>3311</v>
      </c>
      <c r="E762" s="33" t="s">
        <v>1706</v>
      </c>
      <c r="M762" s="16">
        <v>0.17</v>
      </c>
      <c r="N762" t="s">
        <v>648</v>
      </c>
      <c r="O762" t="s">
        <v>649</v>
      </c>
      <c r="P762" s="17">
        <v>12275</v>
      </c>
      <c r="U762"/>
      <c r="Y762"/>
      <c r="Z762"/>
      <c r="AC762" t="s">
        <v>929</v>
      </c>
      <c r="AD762" t="s">
        <v>3376</v>
      </c>
      <c r="AF762" s="16">
        <v>0.31278153866666664</v>
      </c>
      <c r="AG762" s="43">
        <v>122</v>
      </c>
      <c r="AH762" t="s">
        <v>102</v>
      </c>
      <c r="AI762" s="8" t="s">
        <v>130</v>
      </c>
      <c r="AJ762" t="s">
        <v>133</v>
      </c>
      <c r="AK762" s="17">
        <v>890.09999999999991</v>
      </c>
      <c r="AL762" s="19">
        <v>43266</v>
      </c>
      <c r="AM762" s="19">
        <v>43266</v>
      </c>
      <c r="AN762" t="s">
        <v>931</v>
      </c>
      <c r="AQ762" s="17">
        <f>SUMIF(B:B,B762,P:P)-SUMIF(B:B,B762,AK:AK)</f>
        <v>579.89999999999964</v>
      </c>
      <c r="AR762" t="b">
        <f t="shared" si="22"/>
        <v>0</v>
      </c>
      <c r="AS762" t="b">
        <f t="shared" si="23"/>
        <v>0</v>
      </c>
    </row>
    <row r="763" spans="2:45" ht="14.25" customHeight="1" x14ac:dyDescent="0.3">
      <c r="B763" s="7" t="s">
        <v>1705</v>
      </c>
      <c r="C763" t="s">
        <v>3100</v>
      </c>
      <c r="D763" s="8" t="s">
        <v>3311</v>
      </c>
      <c r="E763" s="33" t="s">
        <v>936</v>
      </c>
      <c r="U763"/>
      <c r="Y763"/>
      <c r="Z763"/>
      <c r="AG763" s="43">
        <v>126</v>
      </c>
      <c r="AH763" t="s">
        <v>102</v>
      </c>
      <c r="AI763" s="8" t="s">
        <v>135</v>
      </c>
      <c r="AJ763" t="s">
        <v>138</v>
      </c>
      <c r="AK763" s="17">
        <v>1605</v>
      </c>
      <c r="AL763" s="19">
        <v>43266</v>
      </c>
      <c r="AM763" s="19">
        <v>43266</v>
      </c>
      <c r="AN763" t="s">
        <v>949</v>
      </c>
      <c r="AQ763"/>
      <c r="AR763" t="b">
        <f t="shared" si="22"/>
        <v>1</v>
      </c>
      <c r="AS763" t="b">
        <f t="shared" si="23"/>
        <v>1</v>
      </c>
    </row>
    <row r="764" spans="2:45" ht="14.25" customHeight="1" x14ac:dyDescent="0.3">
      <c r="B764" s="7" t="s">
        <v>1705</v>
      </c>
      <c r="C764" t="s">
        <v>3100</v>
      </c>
      <c r="D764" s="8" t="s">
        <v>3311</v>
      </c>
      <c r="E764" s="33" t="s">
        <v>936</v>
      </c>
      <c r="U764"/>
      <c r="Y764"/>
      <c r="Z764"/>
      <c r="AG764" s="43">
        <v>115</v>
      </c>
      <c r="AH764" t="s">
        <v>102</v>
      </c>
      <c r="AI764" s="8" t="s">
        <v>122</v>
      </c>
      <c r="AJ764" t="s">
        <v>126</v>
      </c>
      <c r="AK764" s="17">
        <v>9200</v>
      </c>
      <c r="AL764" s="19">
        <v>43268</v>
      </c>
      <c r="AM764" s="19">
        <v>43268</v>
      </c>
      <c r="AN764" t="s">
        <v>931</v>
      </c>
      <c r="AQ764"/>
      <c r="AR764" t="b">
        <f t="shared" si="22"/>
        <v>1</v>
      </c>
      <c r="AS764" t="b">
        <f t="shared" si="23"/>
        <v>1</v>
      </c>
    </row>
    <row r="765" spans="2:45" ht="14.25" customHeight="1" x14ac:dyDescent="0.3">
      <c r="B765" s="7" t="s">
        <v>1707</v>
      </c>
      <c r="C765" t="s">
        <v>3100</v>
      </c>
      <c r="D765" s="8" t="s">
        <v>1708</v>
      </c>
      <c r="E765" s="33" t="s">
        <v>1709</v>
      </c>
      <c r="M765" s="16">
        <v>0.17</v>
      </c>
      <c r="N765" t="s">
        <v>648</v>
      </c>
      <c r="O765" t="s">
        <v>649</v>
      </c>
      <c r="P765" s="17">
        <v>23574.999999999996</v>
      </c>
      <c r="U765"/>
      <c r="Y765"/>
      <c r="Z765"/>
      <c r="AC765" t="s">
        <v>929</v>
      </c>
      <c r="AD765" t="s">
        <v>3376</v>
      </c>
      <c r="AF765" s="16">
        <v>0.35307312800000001</v>
      </c>
      <c r="AG765" s="43">
        <v>100</v>
      </c>
      <c r="AH765" t="s">
        <v>102</v>
      </c>
      <c r="AI765" s="8" t="s">
        <v>103</v>
      </c>
      <c r="AJ765" t="s">
        <v>110</v>
      </c>
      <c r="AK765" s="17">
        <v>16099.999999999998</v>
      </c>
      <c r="AL765" s="19">
        <v>43274</v>
      </c>
      <c r="AM765" s="19">
        <v>43274</v>
      </c>
      <c r="AN765" t="s">
        <v>931</v>
      </c>
      <c r="AQ765" s="17">
        <f>SUMIF(B:B,B765,P:P)-SUMIF(B:B,B765,AK:AK)</f>
        <v>360.70000000000073</v>
      </c>
      <c r="AR765" t="b">
        <f t="shared" si="22"/>
        <v>0</v>
      </c>
      <c r="AS765" t="b">
        <f t="shared" si="23"/>
        <v>0</v>
      </c>
    </row>
    <row r="766" spans="2:45" ht="14.25" customHeight="1" x14ac:dyDescent="0.3">
      <c r="B766" s="7" t="s">
        <v>1707</v>
      </c>
      <c r="C766" t="s">
        <v>3100</v>
      </c>
      <c r="D766" s="8" t="s">
        <v>1708</v>
      </c>
      <c r="E766" s="33" t="s">
        <v>936</v>
      </c>
      <c r="AG766" s="43">
        <v>121</v>
      </c>
      <c r="AH766" t="s">
        <v>102</v>
      </c>
      <c r="AI766" s="8" t="s">
        <v>130</v>
      </c>
      <c r="AJ766" t="s">
        <v>132</v>
      </c>
      <c r="AK766" s="17">
        <v>5614.2999999999993</v>
      </c>
      <c r="AL766" s="19">
        <v>43274</v>
      </c>
      <c r="AM766" s="19">
        <v>43275</v>
      </c>
      <c r="AN766" t="s">
        <v>931</v>
      </c>
      <c r="AQ766"/>
      <c r="AR766" t="b">
        <f t="shared" si="22"/>
        <v>1</v>
      </c>
      <c r="AS766" t="b">
        <f t="shared" si="23"/>
        <v>1</v>
      </c>
    </row>
    <row r="767" spans="2:45" ht="14.25" customHeight="1" x14ac:dyDescent="0.3">
      <c r="B767" s="7" t="s">
        <v>1707</v>
      </c>
      <c r="C767" t="s">
        <v>3100</v>
      </c>
      <c r="D767" s="8" t="s">
        <v>1708</v>
      </c>
      <c r="E767" s="33" t="s">
        <v>936</v>
      </c>
      <c r="U767"/>
      <c r="Y767"/>
      <c r="Z767"/>
      <c r="AG767" s="43">
        <v>120</v>
      </c>
      <c r="AH767" t="s">
        <v>102</v>
      </c>
      <c r="AI767" s="8" t="s">
        <v>130</v>
      </c>
      <c r="AJ767" t="s">
        <v>131</v>
      </c>
      <c r="AK767" s="17">
        <v>1500</v>
      </c>
      <c r="AL767" s="19">
        <v>43274</v>
      </c>
      <c r="AM767" s="19">
        <v>43275</v>
      </c>
      <c r="AN767" t="s">
        <v>1036</v>
      </c>
      <c r="AQ767"/>
      <c r="AR767" t="b">
        <f t="shared" si="22"/>
        <v>1</v>
      </c>
      <c r="AS767" t="b">
        <f t="shared" si="23"/>
        <v>1</v>
      </c>
    </row>
    <row r="768" spans="2:45" ht="14.25" customHeight="1" x14ac:dyDescent="0.3">
      <c r="B768" s="7" t="s">
        <v>1710</v>
      </c>
      <c r="C768" t="s">
        <v>3100</v>
      </c>
      <c r="D768" s="8" t="s">
        <v>1711</v>
      </c>
      <c r="E768" s="33" t="s">
        <v>1712</v>
      </c>
      <c r="M768" s="16">
        <v>0.12</v>
      </c>
      <c r="N768" t="s">
        <v>648</v>
      </c>
      <c r="O768" t="s">
        <v>649</v>
      </c>
      <c r="P768" s="17">
        <v>7900</v>
      </c>
      <c r="U768"/>
      <c r="Y768"/>
      <c r="Z768"/>
      <c r="AC768" t="s">
        <v>929</v>
      </c>
      <c r="AD768" t="s">
        <v>3376</v>
      </c>
      <c r="AF768" s="16">
        <v>0.25123455185028848</v>
      </c>
      <c r="AG768" s="43">
        <v>126</v>
      </c>
      <c r="AH768" t="s">
        <v>102</v>
      </c>
      <c r="AI768" s="8" t="s">
        <v>135</v>
      </c>
      <c r="AJ768" t="s">
        <v>138</v>
      </c>
      <c r="AK768" s="17">
        <v>1551.5</v>
      </c>
      <c r="AL768" s="19">
        <v>43260</v>
      </c>
      <c r="AM768" s="19">
        <v>43260</v>
      </c>
      <c r="AN768" t="s">
        <v>949</v>
      </c>
      <c r="AQ768" s="17">
        <f>SUMIF(B:B,B768,P:P)-SUMIF(B:B,B768,AK:AK)</f>
        <v>248.14999999999964</v>
      </c>
      <c r="AR768" t="b">
        <f t="shared" si="22"/>
        <v>0</v>
      </c>
      <c r="AS768" t="b">
        <f t="shared" si="23"/>
        <v>0</v>
      </c>
    </row>
    <row r="769" spans="2:45" ht="14.25" customHeight="1" x14ac:dyDescent="0.3">
      <c r="B769" s="7" t="s">
        <v>1710</v>
      </c>
      <c r="C769" t="s">
        <v>3100</v>
      </c>
      <c r="D769" s="8" t="s">
        <v>1711</v>
      </c>
      <c r="E769" s="33" t="s">
        <v>936</v>
      </c>
      <c r="AG769" s="43">
        <v>121</v>
      </c>
      <c r="AH769" t="s">
        <v>102</v>
      </c>
      <c r="AI769" s="8" t="s">
        <v>130</v>
      </c>
      <c r="AJ769" t="s">
        <v>132</v>
      </c>
      <c r="AK769" s="17">
        <v>2248.25</v>
      </c>
      <c r="AL769" s="19">
        <v>43260</v>
      </c>
      <c r="AM769" s="19">
        <v>43260</v>
      </c>
      <c r="AN769" t="s">
        <v>931</v>
      </c>
      <c r="AQ769"/>
      <c r="AR769" t="b">
        <f t="shared" si="22"/>
        <v>1</v>
      </c>
      <c r="AS769" t="b">
        <f t="shared" si="23"/>
        <v>1</v>
      </c>
    </row>
    <row r="770" spans="2:45" ht="14.25" customHeight="1" x14ac:dyDescent="0.3">
      <c r="B770" s="7" t="s">
        <v>1710</v>
      </c>
      <c r="C770" t="s">
        <v>3100</v>
      </c>
      <c r="D770" s="8" t="s">
        <v>1711</v>
      </c>
      <c r="E770" s="33" t="s">
        <v>936</v>
      </c>
      <c r="U770"/>
      <c r="Y770"/>
      <c r="Z770"/>
      <c r="AG770" s="43">
        <v>121</v>
      </c>
      <c r="AH770" t="s">
        <v>102</v>
      </c>
      <c r="AI770" s="8" t="s">
        <v>130</v>
      </c>
      <c r="AJ770" t="s">
        <v>132</v>
      </c>
      <c r="AK770" s="17">
        <v>2247.1</v>
      </c>
      <c r="AL770" s="19">
        <v>43274</v>
      </c>
      <c r="AM770" s="19">
        <v>43274</v>
      </c>
      <c r="AN770" t="s">
        <v>931</v>
      </c>
      <c r="AQ770"/>
      <c r="AR770" t="b">
        <f t="shared" si="22"/>
        <v>1</v>
      </c>
      <c r="AS770" t="b">
        <f t="shared" si="23"/>
        <v>1</v>
      </c>
    </row>
    <row r="771" spans="2:45" ht="14.25" customHeight="1" x14ac:dyDescent="0.3">
      <c r="B771" s="7" t="s">
        <v>1710</v>
      </c>
      <c r="C771" t="s">
        <v>3100</v>
      </c>
      <c r="D771" s="8" t="s">
        <v>1711</v>
      </c>
      <c r="E771" s="33" t="s">
        <v>936</v>
      </c>
      <c r="AG771" s="43">
        <v>126</v>
      </c>
      <c r="AH771" t="s">
        <v>102</v>
      </c>
      <c r="AI771" s="8" t="s">
        <v>135</v>
      </c>
      <c r="AJ771" t="s">
        <v>138</v>
      </c>
      <c r="AK771" s="17">
        <v>1605</v>
      </c>
      <c r="AL771" s="19">
        <v>43274</v>
      </c>
      <c r="AM771" s="19">
        <v>43274</v>
      </c>
      <c r="AN771" t="s">
        <v>949</v>
      </c>
      <c r="AQ771"/>
      <c r="AR771" t="b">
        <f t="shared" si="22"/>
        <v>1</v>
      </c>
      <c r="AS771" t="b">
        <f t="shared" si="23"/>
        <v>1</v>
      </c>
    </row>
    <row r="772" spans="2:45" ht="14.25" customHeight="1" x14ac:dyDescent="0.3">
      <c r="B772" s="7" t="s">
        <v>1713</v>
      </c>
      <c r="C772" t="s">
        <v>3100</v>
      </c>
      <c r="D772" s="8" t="s">
        <v>1714</v>
      </c>
      <c r="E772" s="33" t="s">
        <v>2332</v>
      </c>
      <c r="M772" s="16">
        <v>0.17</v>
      </c>
      <c r="N772" t="s">
        <v>648</v>
      </c>
      <c r="O772" t="s">
        <v>649</v>
      </c>
      <c r="P772" s="17">
        <v>13697.5</v>
      </c>
      <c r="U772"/>
      <c r="Y772"/>
      <c r="Z772"/>
      <c r="AC772" t="s">
        <v>929</v>
      </c>
      <c r="AD772" t="s">
        <v>3376</v>
      </c>
      <c r="AF772" s="16">
        <v>0.3277932586666667</v>
      </c>
      <c r="AG772" s="43">
        <v>113</v>
      </c>
      <c r="AH772" t="s">
        <v>102</v>
      </c>
      <c r="AI772" s="8" t="s">
        <v>122</v>
      </c>
      <c r="AJ772" t="s">
        <v>123</v>
      </c>
      <c r="AK772" s="17">
        <v>856</v>
      </c>
      <c r="AL772" s="19">
        <v>43265</v>
      </c>
      <c r="AM772" s="19">
        <v>43265</v>
      </c>
      <c r="AN772" t="s">
        <v>949</v>
      </c>
      <c r="AQ772" s="17">
        <f>SUMIF(B:B,B772,P:P)-SUMIF(B:B,B772,AK:AK)</f>
        <v>12841.5</v>
      </c>
      <c r="AR772" t="b">
        <f t="shared" si="22"/>
        <v>0</v>
      </c>
      <c r="AS772" t="b">
        <f t="shared" si="23"/>
        <v>0</v>
      </c>
    </row>
    <row r="773" spans="2:45" ht="14.25" customHeight="1" x14ac:dyDescent="0.3">
      <c r="B773" s="7" t="s">
        <v>1715</v>
      </c>
      <c r="C773" t="s">
        <v>3100</v>
      </c>
      <c r="D773" s="8" t="s">
        <v>1716</v>
      </c>
      <c r="E773" s="33" t="s">
        <v>1717</v>
      </c>
      <c r="M773" s="16">
        <v>0.17</v>
      </c>
      <c r="N773" t="s">
        <v>648</v>
      </c>
      <c r="O773" t="s">
        <v>649</v>
      </c>
      <c r="P773" s="17">
        <v>17622.5</v>
      </c>
      <c r="U773"/>
      <c r="Y773"/>
      <c r="Z773"/>
      <c r="AC773" t="s">
        <v>929</v>
      </c>
      <c r="AD773" t="s">
        <v>3376</v>
      </c>
      <c r="AF773" s="16">
        <v>0.38682551245791252</v>
      </c>
      <c r="AG773" s="43">
        <v>95</v>
      </c>
      <c r="AH773" t="s">
        <v>102</v>
      </c>
      <c r="AI773" s="8" t="s">
        <v>103</v>
      </c>
      <c r="AJ773" t="s">
        <v>1014</v>
      </c>
      <c r="AK773" s="17">
        <f>3530-230</f>
        <v>3300</v>
      </c>
      <c r="AL773" s="19">
        <v>43281</v>
      </c>
      <c r="AM773" s="19">
        <v>43281</v>
      </c>
      <c r="AN773" t="s">
        <v>1337</v>
      </c>
      <c r="AQ773" s="17">
        <f>SUMIF(B:B,B773,P:P)-SUMIF(B:B,B773,AK:AK)</f>
        <v>2414.8999999999996</v>
      </c>
      <c r="AR773" t="b">
        <f t="shared" ref="AR773:AR836" si="24">B773=B772</f>
        <v>0</v>
      </c>
      <c r="AS773" t="b">
        <f t="shared" ref="AS773:AS836" si="25">D773=D772</f>
        <v>0</v>
      </c>
    </row>
    <row r="774" spans="2:45" ht="14.25" customHeight="1" x14ac:dyDescent="0.3">
      <c r="B774" s="7" t="s">
        <v>1715</v>
      </c>
      <c r="C774" t="s">
        <v>3100</v>
      </c>
      <c r="D774" s="8" t="s">
        <v>1716</v>
      </c>
      <c r="E774" s="33" t="s">
        <v>936</v>
      </c>
      <c r="U774"/>
      <c r="Y774"/>
      <c r="Z774"/>
      <c r="AG774" s="43">
        <v>108</v>
      </c>
      <c r="AH774" t="s">
        <v>102</v>
      </c>
      <c r="AI774" s="8" t="s">
        <v>103</v>
      </c>
      <c r="AJ774" t="s">
        <v>987</v>
      </c>
      <c r="AK774" s="17">
        <v>2290</v>
      </c>
      <c r="AL774" s="19">
        <v>43282</v>
      </c>
      <c r="AM774" s="19">
        <v>43282</v>
      </c>
      <c r="AN774" t="s">
        <v>3427</v>
      </c>
      <c r="AQ774"/>
      <c r="AR774" t="b">
        <f t="shared" si="24"/>
        <v>1</v>
      </c>
      <c r="AS774" t="b">
        <f t="shared" si="25"/>
        <v>1</v>
      </c>
    </row>
    <row r="775" spans="2:45" ht="14.25" customHeight="1" x14ac:dyDescent="0.3">
      <c r="B775" s="7" t="s">
        <v>1715</v>
      </c>
      <c r="C775" t="s">
        <v>3100</v>
      </c>
      <c r="D775" s="8" t="s">
        <v>1716</v>
      </c>
      <c r="E775" s="33" t="s">
        <v>936</v>
      </c>
      <c r="U775"/>
      <c r="Y775"/>
      <c r="Z775"/>
      <c r="AG775" s="43">
        <v>97</v>
      </c>
      <c r="AH775" t="s">
        <v>102</v>
      </c>
      <c r="AI775" s="8" t="s">
        <v>103</v>
      </c>
      <c r="AJ775" t="s">
        <v>1019</v>
      </c>
      <c r="AK775" s="17">
        <v>2410</v>
      </c>
      <c r="AL775" s="19">
        <v>43295</v>
      </c>
      <c r="AM775" s="19">
        <v>43295</v>
      </c>
      <c r="AN775" t="s">
        <v>3427</v>
      </c>
      <c r="AQ775"/>
      <c r="AR775" t="b">
        <f t="shared" si="24"/>
        <v>1</v>
      </c>
      <c r="AS775" t="b">
        <f t="shared" si="25"/>
        <v>1</v>
      </c>
    </row>
    <row r="776" spans="2:45" ht="14.25" customHeight="1" x14ac:dyDescent="0.3">
      <c r="B776" s="7" t="s">
        <v>1715</v>
      </c>
      <c r="C776" t="s">
        <v>3100</v>
      </c>
      <c r="D776" s="8" t="s">
        <v>1716</v>
      </c>
      <c r="E776" s="33" t="s">
        <v>936</v>
      </c>
      <c r="U776"/>
      <c r="Y776"/>
      <c r="Z776"/>
      <c r="AG776" s="43">
        <v>59</v>
      </c>
      <c r="AH776" t="s">
        <v>57</v>
      </c>
      <c r="AI776" s="8" t="s">
        <v>64</v>
      </c>
      <c r="AJ776" t="s">
        <v>323</v>
      </c>
      <c r="AK776" s="17">
        <v>6244.6</v>
      </c>
      <c r="AL776" s="19">
        <v>43252</v>
      </c>
      <c r="AM776" s="19">
        <v>43281</v>
      </c>
      <c r="AN776" t="s">
        <v>941</v>
      </c>
      <c r="AQ776"/>
      <c r="AR776" t="b">
        <f t="shared" si="24"/>
        <v>1</v>
      </c>
      <c r="AS776" t="b">
        <f t="shared" si="25"/>
        <v>1</v>
      </c>
    </row>
    <row r="777" spans="2:45" ht="14.25" customHeight="1" x14ac:dyDescent="0.3">
      <c r="B777" s="7" t="s">
        <v>1715</v>
      </c>
      <c r="C777" t="s">
        <v>3100</v>
      </c>
      <c r="D777" s="8" t="s">
        <v>1716</v>
      </c>
      <c r="E777" s="33" t="s">
        <v>936</v>
      </c>
      <c r="U777"/>
      <c r="Y777"/>
      <c r="Z777"/>
      <c r="AG777" s="43">
        <v>126</v>
      </c>
      <c r="AH777" t="s">
        <v>102</v>
      </c>
      <c r="AI777" s="8" t="s">
        <v>135</v>
      </c>
      <c r="AJ777" t="s">
        <v>138</v>
      </c>
      <c r="AK777" s="17">
        <v>963</v>
      </c>
      <c r="AL777" s="19">
        <v>43281</v>
      </c>
      <c r="AM777" s="19">
        <v>43281</v>
      </c>
      <c r="AN777" t="s">
        <v>949</v>
      </c>
      <c r="AQ777"/>
      <c r="AR777" t="b">
        <f t="shared" si="24"/>
        <v>1</v>
      </c>
      <c r="AS777" t="b">
        <f t="shared" si="25"/>
        <v>1</v>
      </c>
    </row>
    <row r="778" spans="2:45" ht="14.25" customHeight="1" x14ac:dyDescent="0.3">
      <c r="B778" s="7" t="s">
        <v>1718</v>
      </c>
      <c r="C778" t="s">
        <v>3100</v>
      </c>
      <c r="D778" s="8" t="s">
        <v>1719</v>
      </c>
      <c r="E778" s="33" t="s">
        <v>1720</v>
      </c>
      <c r="M778" s="16">
        <v>0.2</v>
      </c>
      <c r="N778" t="s">
        <v>648</v>
      </c>
      <c r="O778" t="s">
        <v>649</v>
      </c>
      <c r="P778" s="17">
        <v>4532.5</v>
      </c>
      <c r="Y778"/>
      <c r="AC778" t="s">
        <v>929</v>
      </c>
      <c r="AD778" t="s">
        <v>3376</v>
      </c>
      <c r="AF778" s="16">
        <v>0.28053620327892176</v>
      </c>
      <c r="AG778" s="43">
        <v>121</v>
      </c>
      <c r="AH778" t="s">
        <v>102</v>
      </c>
      <c r="AI778" s="8" t="s">
        <v>130</v>
      </c>
      <c r="AJ778" t="s">
        <v>132</v>
      </c>
      <c r="AK778" s="17">
        <v>1415.65</v>
      </c>
      <c r="AL778" s="19">
        <v>43267</v>
      </c>
      <c r="AM778" s="19">
        <v>43267</v>
      </c>
      <c r="AN778" t="s">
        <v>931</v>
      </c>
      <c r="AQ778" s="17">
        <f>SUMIF(B:B,B778,P:P)-SUMIF(B:B,B778,AK:AK)</f>
        <v>1083.8499999999995</v>
      </c>
      <c r="AR778" t="b">
        <f t="shared" si="24"/>
        <v>0</v>
      </c>
      <c r="AS778" t="b">
        <f t="shared" si="25"/>
        <v>0</v>
      </c>
    </row>
    <row r="779" spans="2:45" ht="14.25" customHeight="1" x14ac:dyDescent="0.3">
      <c r="B779" s="7" t="s">
        <v>1718</v>
      </c>
      <c r="C779" t="s">
        <v>3100</v>
      </c>
      <c r="D779" s="8" t="s">
        <v>1719</v>
      </c>
      <c r="E779" s="33" t="s">
        <v>936</v>
      </c>
      <c r="U779"/>
      <c r="Y779"/>
      <c r="Z779"/>
      <c r="AG779" s="43">
        <v>126</v>
      </c>
      <c r="AH779" t="s">
        <v>102</v>
      </c>
      <c r="AI779" s="8" t="s">
        <v>135</v>
      </c>
      <c r="AJ779" t="s">
        <v>138</v>
      </c>
      <c r="AK779" s="17">
        <v>2033.0000000000002</v>
      </c>
      <c r="AL779" s="19">
        <v>43267</v>
      </c>
      <c r="AM779" s="19">
        <v>43267</v>
      </c>
      <c r="AN779" t="s">
        <v>949</v>
      </c>
      <c r="AQ779"/>
      <c r="AR779" t="b">
        <f t="shared" si="24"/>
        <v>1</v>
      </c>
      <c r="AS779" t="b">
        <f t="shared" si="25"/>
        <v>1</v>
      </c>
    </row>
    <row r="780" spans="2:45" ht="14.25" customHeight="1" x14ac:dyDescent="0.3">
      <c r="B780" s="7" t="s">
        <v>1721</v>
      </c>
      <c r="C780" t="s">
        <v>3100</v>
      </c>
      <c r="D780" s="8" t="s">
        <v>1722</v>
      </c>
      <c r="E780" s="33" t="s">
        <v>1723</v>
      </c>
      <c r="M780" s="16">
        <v>0.2</v>
      </c>
      <c r="N780" t="s">
        <v>648</v>
      </c>
      <c r="O780" t="s">
        <v>649</v>
      </c>
      <c r="P780" s="17">
        <v>16740</v>
      </c>
      <c r="U780"/>
      <c r="Y780"/>
      <c r="Z780"/>
      <c r="AC780" t="s">
        <v>929</v>
      </c>
      <c r="AD780" t="s">
        <v>3376</v>
      </c>
      <c r="AF780" s="16">
        <v>0.3023607643760684</v>
      </c>
      <c r="AG780" s="43">
        <v>54</v>
      </c>
      <c r="AH780" t="s">
        <v>57</v>
      </c>
      <c r="AI780" s="8" t="s">
        <v>58</v>
      </c>
      <c r="AJ780" t="s">
        <v>301</v>
      </c>
      <c r="AK780" s="17">
        <v>10000</v>
      </c>
      <c r="AL780" s="19">
        <v>43275</v>
      </c>
      <c r="AM780" s="19">
        <v>43275</v>
      </c>
      <c r="AN780" t="s">
        <v>1724</v>
      </c>
      <c r="AQ780" s="17">
        <f>SUMIF(B:B,B780,P:P)-SUMIF(B:B,B780,AK:AK)</f>
        <v>2990.6000000000004</v>
      </c>
      <c r="AR780" t="b">
        <f t="shared" si="24"/>
        <v>0</v>
      </c>
      <c r="AS780" t="b">
        <f t="shared" si="25"/>
        <v>0</v>
      </c>
    </row>
    <row r="781" spans="2:45" ht="14.25" customHeight="1" x14ac:dyDescent="0.3">
      <c r="B781" s="7" t="s">
        <v>1721</v>
      </c>
      <c r="C781" t="s">
        <v>3100</v>
      </c>
      <c r="D781" s="8" t="s">
        <v>1722</v>
      </c>
      <c r="E781" s="33" t="s">
        <v>936</v>
      </c>
      <c r="U781"/>
      <c r="Y781"/>
      <c r="Z781"/>
      <c r="AG781" s="43">
        <v>125</v>
      </c>
      <c r="AH781" t="s">
        <v>102</v>
      </c>
      <c r="AI781" s="8" t="s">
        <v>135</v>
      </c>
      <c r="AJ781" t="s">
        <v>865</v>
      </c>
      <c r="AK781" s="17">
        <v>1070</v>
      </c>
      <c r="AL781" s="19">
        <v>43275</v>
      </c>
      <c r="AM781" s="19">
        <v>43275</v>
      </c>
      <c r="AN781" t="s">
        <v>949</v>
      </c>
      <c r="AQ781"/>
      <c r="AR781" t="b">
        <f t="shared" si="24"/>
        <v>1</v>
      </c>
      <c r="AS781" t="b">
        <f t="shared" si="25"/>
        <v>1</v>
      </c>
    </row>
    <row r="782" spans="2:45" ht="14.25" customHeight="1" x14ac:dyDescent="0.3">
      <c r="B782" s="7" t="s">
        <v>1721</v>
      </c>
      <c r="C782" t="s">
        <v>3100</v>
      </c>
      <c r="D782" s="8" t="s">
        <v>1722</v>
      </c>
      <c r="E782" s="33" t="s">
        <v>936</v>
      </c>
      <c r="U782"/>
      <c r="Y782"/>
      <c r="Z782"/>
      <c r="AG782" s="43">
        <v>120</v>
      </c>
      <c r="AH782" t="s">
        <v>102</v>
      </c>
      <c r="AI782" s="8" t="s">
        <v>130</v>
      </c>
      <c r="AJ782" t="s">
        <v>131</v>
      </c>
      <c r="AK782" s="17">
        <v>900</v>
      </c>
      <c r="AL782" s="19">
        <v>43275</v>
      </c>
      <c r="AM782" s="19">
        <v>43275</v>
      </c>
      <c r="AN782" t="s">
        <v>1036</v>
      </c>
      <c r="AQ782"/>
      <c r="AR782" t="b">
        <f t="shared" si="24"/>
        <v>1</v>
      </c>
      <c r="AS782" t="b">
        <f t="shared" si="25"/>
        <v>1</v>
      </c>
    </row>
    <row r="783" spans="2:45" ht="14.25" customHeight="1" x14ac:dyDescent="0.3">
      <c r="B783" s="7" t="s">
        <v>1721</v>
      </c>
      <c r="C783" t="s">
        <v>3100</v>
      </c>
      <c r="D783" s="8" t="s">
        <v>1722</v>
      </c>
      <c r="E783" s="33" t="s">
        <v>936</v>
      </c>
      <c r="U783"/>
      <c r="Y783"/>
      <c r="Z783"/>
      <c r="AG783" s="43">
        <v>121</v>
      </c>
      <c r="AH783" t="s">
        <v>102</v>
      </c>
      <c r="AI783" s="8" t="s">
        <v>130</v>
      </c>
      <c r="AJ783" t="s">
        <v>132</v>
      </c>
      <c r="AK783" s="17">
        <v>1329.4</v>
      </c>
      <c r="AL783" s="19">
        <v>43275</v>
      </c>
      <c r="AM783" s="19">
        <v>43275</v>
      </c>
      <c r="AN783" t="s">
        <v>931</v>
      </c>
      <c r="AQ783"/>
      <c r="AR783" t="b">
        <f t="shared" si="24"/>
        <v>1</v>
      </c>
      <c r="AS783" t="b">
        <f t="shared" si="25"/>
        <v>1</v>
      </c>
    </row>
    <row r="784" spans="2:45" ht="14.25" customHeight="1" x14ac:dyDescent="0.3">
      <c r="B784" s="7" t="s">
        <v>1721</v>
      </c>
      <c r="C784" t="s">
        <v>3100</v>
      </c>
      <c r="D784" s="8" t="s">
        <v>1722</v>
      </c>
      <c r="E784" s="33" t="s">
        <v>936</v>
      </c>
      <c r="U784"/>
      <c r="Y784"/>
      <c r="Z784"/>
      <c r="AG784" s="43">
        <v>85</v>
      </c>
      <c r="AH784" t="s">
        <v>91</v>
      </c>
      <c r="AI784" s="8" t="s">
        <v>96</v>
      </c>
      <c r="AJ784" t="s">
        <v>100</v>
      </c>
      <c r="AK784" s="17">
        <v>450</v>
      </c>
      <c r="AL784" s="19">
        <v>43275</v>
      </c>
      <c r="AM784" s="19">
        <v>43275</v>
      </c>
      <c r="AN784" t="s">
        <v>1337</v>
      </c>
      <c r="AQ784"/>
      <c r="AR784" t="b">
        <f t="shared" si="24"/>
        <v>1</v>
      </c>
      <c r="AS784" t="b">
        <f t="shared" si="25"/>
        <v>1</v>
      </c>
    </row>
    <row r="785" spans="2:45" ht="14.25" customHeight="1" x14ac:dyDescent="0.3">
      <c r="B785" s="7" t="s">
        <v>1010</v>
      </c>
      <c r="C785" t="s">
        <v>3326</v>
      </c>
      <c r="D785" t="s">
        <v>1011</v>
      </c>
      <c r="E785" s="33" t="s">
        <v>1012</v>
      </c>
      <c r="M785" s="16">
        <v>0.19</v>
      </c>
      <c r="N785" t="s">
        <v>648</v>
      </c>
      <c r="O785" t="s">
        <v>649</v>
      </c>
      <c r="P785" s="17">
        <v>90748.400000000009</v>
      </c>
      <c r="U785"/>
      <c r="Y785"/>
      <c r="Z785"/>
      <c r="AC785" t="s">
        <v>929</v>
      </c>
      <c r="AD785" t="s">
        <v>3378</v>
      </c>
      <c r="AF785" s="16">
        <v>0.39563440627692315</v>
      </c>
      <c r="AG785" s="43">
        <v>56</v>
      </c>
      <c r="AH785" t="s">
        <v>57</v>
      </c>
      <c r="AI785" s="8" t="s">
        <v>64</v>
      </c>
      <c r="AJ785" t="s">
        <v>866</v>
      </c>
      <c r="AK785" s="17">
        <v>43252.875</v>
      </c>
      <c r="AL785" s="19">
        <v>43218</v>
      </c>
      <c r="AM785" s="19">
        <v>43218</v>
      </c>
      <c r="AN785" t="s">
        <v>1013</v>
      </c>
      <c r="AQ785" s="17">
        <f>SUMIF(B:B,B785,P:P)-SUMIF(B:B,B785,AK:AK)</f>
        <v>5495.5250000000087</v>
      </c>
      <c r="AR785" t="b">
        <f t="shared" si="24"/>
        <v>0</v>
      </c>
      <c r="AS785" t="b">
        <f t="shared" si="25"/>
        <v>0</v>
      </c>
    </row>
    <row r="786" spans="2:45" ht="14.25" customHeight="1" x14ac:dyDescent="0.3">
      <c r="B786" s="7" t="s">
        <v>1010</v>
      </c>
      <c r="C786" t="s">
        <v>3326</v>
      </c>
      <c r="D786" t="s">
        <v>1011</v>
      </c>
      <c r="E786" s="33" t="s">
        <v>936</v>
      </c>
      <c r="U786"/>
      <c r="Y786"/>
      <c r="Z786"/>
      <c r="AG786" s="43">
        <v>95</v>
      </c>
      <c r="AH786" t="s">
        <v>102</v>
      </c>
      <c r="AI786" s="8" t="s">
        <v>103</v>
      </c>
      <c r="AJ786" t="s">
        <v>1015</v>
      </c>
      <c r="AK786" s="17">
        <v>42000</v>
      </c>
      <c r="AL786" s="19">
        <v>43358</v>
      </c>
      <c r="AM786" s="19">
        <v>43380</v>
      </c>
      <c r="AN786" t="s">
        <v>931</v>
      </c>
      <c r="AQ786"/>
      <c r="AR786" t="b">
        <f t="shared" si="24"/>
        <v>1</v>
      </c>
      <c r="AS786" t="b">
        <f t="shared" si="25"/>
        <v>1</v>
      </c>
    </row>
    <row r="787" spans="2:45" ht="14.25" customHeight="1" x14ac:dyDescent="0.3">
      <c r="B787" s="7" t="s">
        <v>1725</v>
      </c>
      <c r="C787" t="s">
        <v>3100</v>
      </c>
      <c r="D787" s="8" t="s">
        <v>1726</v>
      </c>
      <c r="E787" s="33" t="s">
        <v>1727</v>
      </c>
      <c r="M787" s="16">
        <v>0.2</v>
      </c>
      <c r="N787" t="s">
        <v>648</v>
      </c>
      <c r="O787" t="s">
        <v>649</v>
      </c>
      <c r="P787" s="17">
        <v>6899.9999999999991</v>
      </c>
      <c r="U787"/>
      <c r="Y787"/>
      <c r="Z787"/>
      <c r="AC787" t="s">
        <v>929</v>
      </c>
      <c r="AD787" t="s">
        <v>3376</v>
      </c>
      <c r="AF787" s="16">
        <v>0.27867276507276512</v>
      </c>
      <c r="AG787" s="43">
        <v>114</v>
      </c>
      <c r="AH787" t="s">
        <v>102</v>
      </c>
      <c r="AI787" s="8" t="s">
        <v>122</v>
      </c>
      <c r="AJ787" t="s">
        <v>125</v>
      </c>
      <c r="AK787" s="17">
        <v>1900.8</v>
      </c>
      <c r="AL787" s="19">
        <v>43267</v>
      </c>
      <c r="AM787" s="19">
        <v>43268</v>
      </c>
      <c r="AN787" t="s">
        <v>1337</v>
      </c>
      <c r="AQ787" s="17">
        <f>SUMIF(B:B,B787,P:P)-SUMIF(B:B,B787,AK:AK)</f>
        <v>3098.3999999999992</v>
      </c>
      <c r="AR787" t="b">
        <f t="shared" si="24"/>
        <v>0</v>
      </c>
      <c r="AS787" t="b">
        <f t="shared" si="25"/>
        <v>0</v>
      </c>
    </row>
    <row r="788" spans="2:45" ht="14.25" customHeight="1" x14ac:dyDescent="0.3">
      <c r="B788" s="7" t="s">
        <v>1725</v>
      </c>
      <c r="C788" t="s">
        <v>3100</v>
      </c>
      <c r="D788" s="8" t="s">
        <v>1726</v>
      </c>
      <c r="E788" s="33" t="s">
        <v>936</v>
      </c>
      <c r="U788"/>
      <c r="Y788"/>
      <c r="Z788"/>
      <c r="AG788" s="43">
        <v>114</v>
      </c>
      <c r="AH788" t="s">
        <v>102</v>
      </c>
      <c r="AI788" s="8" t="s">
        <v>122</v>
      </c>
      <c r="AJ788" t="s">
        <v>125</v>
      </c>
      <c r="AK788" s="17">
        <v>1900.8</v>
      </c>
      <c r="AL788" s="19">
        <v>43267</v>
      </c>
      <c r="AM788" s="19">
        <v>43268</v>
      </c>
      <c r="AN788" t="s">
        <v>1337</v>
      </c>
      <c r="AQ788"/>
      <c r="AR788" t="b">
        <f t="shared" si="24"/>
        <v>1</v>
      </c>
      <c r="AS788" t="b">
        <f t="shared" si="25"/>
        <v>1</v>
      </c>
    </row>
    <row r="789" spans="2:45" ht="14.25" customHeight="1" x14ac:dyDescent="0.3">
      <c r="B789" s="7" t="s">
        <v>1728</v>
      </c>
      <c r="C789" t="s">
        <v>3100</v>
      </c>
      <c r="D789" s="8" t="s">
        <v>1729</v>
      </c>
      <c r="E789" s="33" t="s">
        <v>1730</v>
      </c>
      <c r="M789" s="16">
        <v>0.17</v>
      </c>
      <c r="N789" t="s">
        <v>648</v>
      </c>
      <c r="O789" t="s">
        <v>649</v>
      </c>
      <c r="P789" s="17">
        <v>4722.5</v>
      </c>
      <c r="U789"/>
      <c r="Y789"/>
      <c r="Z789"/>
      <c r="AC789" t="s">
        <v>929</v>
      </c>
      <c r="AD789" t="s">
        <v>3376</v>
      </c>
      <c r="AF789" s="16">
        <v>0.23903751132686085</v>
      </c>
      <c r="AG789" s="43">
        <v>125</v>
      </c>
      <c r="AH789" t="s">
        <v>102</v>
      </c>
      <c r="AI789" s="8" t="s">
        <v>135</v>
      </c>
      <c r="AJ789" t="s">
        <v>865</v>
      </c>
      <c r="AK789" s="17">
        <v>1070</v>
      </c>
      <c r="AL789" s="19">
        <v>43268</v>
      </c>
      <c r="AM789" s="19">
        <v>43268</v>
      </c>
      <c r="AN789" t="s">
        <v>949</v>
      </c>
      <c r="AQ789" s="17">
        <f>SUMIF(B:B,B789,P:P)-SUMIF(B:B,B789,AK:AK)</f>
        <v>651.30000000000018</v>
      </c>
      <c r="AR789" t="b">
        <f t="shared" si="24"/>
        <v>0</v>
      </c>
      <c r="AS789" t="b">
        <f t="shared" si="25"/>
        <v>0</v>
      </c>
    </row>
    <row r="790" spans="2:45" ht="14.25" customHeight="1" x14ac:dyDescent="0.3">
      <c r="B790" s="7" t="s">
        <v>1728</v>
      </c>
      <c r="C790" t="s">
        <v>3100</v>
      </c>
      <c r="D790" s="8" t="s">
        <v>1729</v>
      </c>
      <c r="E790" s="33" t="s">
        <v>936</v>
      </c>
      <c r="U790"/>
      <c r="Y790"/>
      <c r="Z790"/>
      <c r="AG790" s="43">
        <v>120</v>
      </c>
      <c r="AH790" t="s">
        <v>102</v>
      </c>
      <c r="AI790" s="8" t="s">
        <v>130</v>
      </c>
      <c r="AJ790" t="s">
        <v>131</v>
      </c>
      <c r="AK790" s="17">
        <v>1750</v>
      </c>
      <c r="AL790" s="19">
        <v>43268</v>
      </c>
      <c r="AM790" s="19">
        <v>43268</v>
      </c>
      <c r="AN790" t="s">
        <v>1036</v>
      </c>
      <c r="AQ790"/>
      <c r="AR790" t="b">
        <f t="shared" si="24"/>
        <v>1</v>
      </c>
      <c r="AS790" t="b">
        <f t="shared" si="25"/>
        <v>1</v>
      </c>
    </row>
    <row r="791" spans="2:45" ht="14.25" customHeight="1" x14ac:dyDescent="0.3">
      <c r="B791" s="7" t="s">
        <v>1728</v>
      </c>
      <c r="C791" t="s">
        <v>3100</v>
      </c>
      <c r="D791" s="8" t="s">
        <v>1729</v>
      </c>
      <c r="E791" s="33" t="s">
        <v>936</v>
      </c>
      <c r="U791"/>
      <c r="Y791"/>
      <c r="Z791"/>
      <c r="AG791" s="43">
        <v>121</v>
      </c>
      <c r="AH791" t="s">
        <v>102</v>
      </c>
      <c r="AI791" s="8" t="s">
        <v>130</v>
      </c>
      <c r="AJ791" t="s">
        <v>132</v>
      </c>
      <c r="AK791" s="17">
        <v>1251.1999999999998</v>
      </c>
      <c r="AL791" s="19">
        <v>43268</v>
      </c>
      <c r="AM791" s="19">
        <v>43268</v>
      </c>
      <c r="AN791" t="s">
        <v>931</v>
      </c>
      <c r="AQ791"/>
      <c r="AR791" t="b">
        <f t="shared" si="24"/>
        <v>1</v>
      </c>
      <c r="AS791" t="b">
        <f t="shared" si="25"/>
        <v>1</v>
      </c>
    </row>
    <row r="792" spans="2:45" ht="14.25" customHeight="1" x14ac:dyDescent="0.3">
      <c r="B792" s="7" t="s">
        <v>1731</v>
      </c>
      <c r="C792" t="s">
        <v>3100</v>
      </c>
      <c r="D792" s="8" t="s">
        <v>1732</v>
      </c>
      <c r="E792" s="33" t="s">
        <v>1733</v>
      </c>
      <c r="M792" s="16">
        <v>0.17</v>
      </c>
      <c r="N792" t="s">
        <v>648</v>
      </c>
      <c r="O792" t="s">
        <v>649</v>
      </c>
      <c r="P792" s="17">
        <v>9682.5</v>
      </c>
      <c r="U792"/>
      <c r="Y792"/>
      <c r="Z792"/>
      <c r="AC792" t="s">
        <v>929</v>
      </c>
      <c r="AD792" t="s">
        <v>3376</v>
      </c>
      <c r="AF792" s="16">
        <v>0.28700299999999995</v>
      </c>
      <c r="AG792" s="43">
        <v>114</v>
      </c>
      <c r="AH792" t="s">
        <v>102</v>
      </c>
      <c r="AI792" s="8" t="s">
        <v>122</v>
      </c>
      <c r="AJ792" t="s">
        <v>125</v>
      </c>
      <c r="AK792" s="17">
        <v>2224.8000000000002</v>
      </c>
      <c r="AL792" s="19">
        <v>43273</v>
      </c>
      <c r="AM792" s="19">
        <v>43273</v>
      </c>
      <c r="AN792" t="s">
        <v>1337</v>
      </c>
      <c r="AQ792" s="17">
        <f>SUMIF(B:B,B792,P:P)-SUMIF(B:B,B792,AK:AK)</f>
        <v>7457.7</v>
      </c>
      <c r="AR792" t="b">
        <f t="shared" si="24"/>
        <v>0</v>
      </c>
      <c r="AS792" t="b">
        <f t="shared" si="25"/>
        <v>0</v>
      </c>
    </row>
    <row r="793" spans="2:45" ht="14.25" customHeight="1" x14ac:dyDescent="0.3">
      <c r="B793" s="7" t="s">
        <v>1734</v>
      </c>
      <c r="C793" t="s">
        <v>3100</v>
      </c>
      <c r="D793" s="8" t="s">
        <v>1735</v>
      </c>
      <c r="E793" s="33" t="s">
        <v>1736</v>
      </c>
      <c r="M793" s="16">
        <v>0.2</v>
      </c>
      <c r="N793" t="s">
        <v>648</v>
      </c>
      <c r="O793" t="s">
        <v>649</v>
      </c>
      <c r="P793" s="17">
        <v>4475</v>
      </c>
      <c r="U793"/>
      <c r="Y793"/>
      <c r="Z793"/>
      <c r="AC793" t="s">
        <v>929</v>
      </c>
      <c r="AD793" t="s">
        <v>3376</v>
      </c>
      <c r="AF793" s="16">
        <v>0.29562023345227229</v>
      </c>
      <c r="AG793" s="43">
        <v>126</v>
      </c>
      <c r="AH793" t="s">
        <v>102</v>
      </c>
      <c r="AI793" s="8" t="s">
        <v>135</v>
      </c>
      <c r="AJ793" t="s">
        <v>138</v>
      </c>
      <c r="AK793" s="17">
        <v>2675</v>
      </c>
      <c r="AL793" s="19">
        <v>43275</v>
      </c>
      <c r="AM793" s="19">
        <v>43275</v>
      </c>
      <c r="AN793" t="s">
        <v>949</v>
      </c>
      <c r="AQ793" s="17">
        <f>SUMIF(B:B,B793,P:P)-SUMIF(B:B,B793,AK:AK)</f>
        <v>178.5</v>
      </c>
      <c r="AR793" t="b">
        <f t="shared" si="24"/>
        <v>0</v>
      </c>
      <c r="AS793" t="b">
        <f t="shared" si="25"/>
        <v>0</v>
      </c>
    </row>
    <row r="794" spans="2:45" ht="14.25" customHeight="1" x14ac:dyDescent="0.3">
      <c r="B794" s="7" t="s">
        <v>1734</v>
      </c>
      <c r="C794" t="s">
        <v>3100</v>
      </c>
      <c r="D794" s="8" t="s">
        <v>1735</v>
      </c>
      <c r="E794" s="33" t="s">
        <v>936</v>
      </c>
      <c r="AG794" s="43">
        <v>121</v>
      </c>
      <c r="AH794" t="s">
        <v>102</v>
      </c>
      <c r="AI794" s="8" t="s">
        <v>130</v>
      </c>
      <c r="AJ794" t="s">
        <v>132</v>
      </c>
      <c r="AK794" s="17">
        <v>1621.4999999999998</v>
      </c>
      <c r="AL794" s="19">
        <v>43275</v>
      </c>
      <c r="AM794" s="19">
        <v>43275</v>
      </c>
      <c r="AN794" t="s">
        <v>931</v>
      </c>
      <c r="AQ794"/>
      <c r="AR794" t="b">
        <f t="shared" si="24"/>
        <v>1</v>
      </c>
      <c r="AS794" t="b">
        <f t="shared" si="25"/>
        <v>1</v>
      </c>
    </row>
    <row r="795" spans="2:45" ht="14.25" customHeight="1" x14ac:dyDescent="0.3">
      <c r="B795" s="7" t="s">
        <v>1737</v>
      </c>
      <c r="C795" t="s">
        <v>3100</v>
      </c>
      <c r="D795" s="8" t="s">
        <v>1738</v>
      </c>
      <c r="E795" s="33" t="s">
        <v>1739</v>
      </c>
      <c r="M795" s="16">
        <v>0.17</v>
      </c>
      <c r="N795" t="s">
        <v>648</v>
      </c>
      <c r="O795" t="s">
        <v>649</v>
      </c>
      <c r="P795" s="17">
        <v>4837.5</v>
      </c>
      <c r="U795"/>
      <c r="Y795"/>
      <c r="Z795"/>
      <c r="AC795" t="s">
        <v>929</v>
      </c>
      <c r="AD795" t="s">
        <v>3376</v>
      </c>
      <c r="AF795" s="16">
        <v>0.25898572815533977</v>
      </c>
      <c r="AG795" s="43">
        <v>121</v>
      </c>
      <c r="AH795" t="s">
        <v>102</v>
      </c>
      <c r="AI795" s="8" t="s">
        <v>130</v>
      </c>
      <c r="AJ795" t="s">
        <v>132</v>
      </c>
      <c r="AK795" s="17">
        <v>542.79999999999995</v>
      </c>
      <c r="AL795" s="19">
        <v>43275</v>
      </c>
      <c r="AM795" s="19">
        <v>43275</v>
      </c>
      <c r="AN795" t="s">
        <v>931</v>
      </c>
      <c r="AQ795" s="17">
        <f>SUMIF(B:B,B795,P:P)-SUMIF(B:B,B795,AK:AK)</f>
        <v>3234.7</v>
      </c>
      <c r="AR795" t="b">
        <f t="shared" si="24"/>
        <v>0</v>
      </c>
      <c r="AS795" t="b">
        <f t="shared" si="25"/>
        <v>0</v>
      </c>
    </row>
    <row r="796" spans="2:45" ht="14.25" customHeight="1" x14ac:dyDescent="0.3">
      <c r="B796" s="7" t="s">
        <v>1737</v>
      </c>
      <c r="C796" t="s">
        <v>3100</v>
      </c>
      <c r="D796" s="8" t="s">
        <v>1738</v>
      </c>
      <c r="E796" s="33" t="s">
        <v>936</v>
      </c>
      <c r="U796"/>
      <c r="Y796"/>
      <c r="Z796"/>
      <c r="AG796" s="43">
        <v>125</v>
      </c>
      <c r="AH796" t="s">
        <v>102</v>
      </c>
      <c r="AI796" s="8" t="s">
        <v>135</v>
      </c>
      <c r="AJ796" t="s">
        <v>865</v>
      </c>
      <c r="AK796" s="17">
        <v>535</v>
      </c>
      <c r="AL796" s="19">
        <v>43275</v>
      </c>
      <c r="AM796" s="19">
        <v>43275</v>
      </c>
      <c r="AN796" t="s">
        <v>949</v>
      </c>
      <c r="AQ796"/>
      <c r="AR796" t="b">
        <f t="shared" si="24"/>
        <v>1</v>
      </c>
      <c r="AS796" t="b">
        <f t="shared" si="25"/>
        <v>1</v>
      </c>
    </row>
    <row r="797" spans="2:45" ht="14.25" customHeight="1" x14ac:dyDescent="0.3">
      <c r="B797" s="7" t="s">
        <v>1737</v>
      </c>
      <c r="C797" t="s">
        <v>3100</v>
      </c>
      <c r="D797" s="8" t="s">
        <v>1738</v>
      </c>
      <c r="E797" s="33" t="s">
        <v>936</v>
      </c>
      <c r="U797"/>
      <c r="Y797"/>
      <c r="Z797"/>
      <c r="AG797" s="43">
        <v>120</v>
      </c>
      <c r="AH797" t="s">
        <v>102</v>
      </c>
      <c r="AI797" s="8" t="s">
        <v>130</v>
      </c>
      <c r="AJ797" t="s">
        <v>131</v>
      </c>
      <c r="AK797" s="17">
        <v>525</v>
      </c>
      <c r="AL797" s="19">
        <v>43275</v>
      </c>
      <c r="AM797" s="19">
        <v>43275</v>
      </c>
      <c r="AN797" t="s">
        <v>1036</v>
      </c>
      <c r="AQ797"/>
      <c r="AR797" t="b">
        <f t="shared" si="24"/>
        <v>1</v>
      </c>
      <c r="AS797" t="b">
        <f t="shared" si="25"/>
        <v>1</v>
      </c>
    </row>
    <row r="798" spans="2:45" ht="14.25" customHeight="1" x14ac:dyDescent="0.3">
      <c r="B798" s="7" t="s">
        <v>1740</v>
      </c>
      <c r="C798" t="s">
        <v>3100</v>
      </c>
      <c r="D798" s="8" t="s">
        <v>1741</v>
      </c>
      <c r="E798" s="33" t="s">
        <v>1742</v>
      </c>
      <c r="M798" s="16">
        <v>0.17</v>
      </c>
      <c r="N798" t="s">
        <v>648</v>
      </c>
      <c r="O798" t="s">
        <v>649</v>
      </c>
      <c r="P798" s="17">
        <v>7105.2999999999993</v>
      </c>
      <c r="U798"/>
      <c r="Y798"/>
      <c r="Z798"/>
      <c r="AC798" t="s">
        <v>929</v>
      </c>
      <c r="AD798" t="s">
        <v>3376</v>
      </c>
      <c r="AF798" s="16">
        <v>0.22854582698989895</v>
      </c>
      <c r="AG798" s="43">
        <v>122</v>
      </c>
      <c r="AH798" t="s">
        <v>102</v>
      </c>
      <c r="AI798" s="8" t="s">
        <v>130</v>
      </c>
      <c r="AJ798" t="s">
        <v>133</v>
      </c>
      <c r="AK798" s="17">
        <v>1011.9999999999999</v>
      </c>
      <c r="AL798" s="19">
        <v>43274</v>
      </c>
      <c r="AM798" s="19">
        <v>43274</v>
      </c>
      <c r="AN798" t="s">
        <v>931</v>
      </c>
      <c r="AQ798" s="17">
        <f>SUMIF(B:B,B798,P:P)-SUMIF(B:B,B798,AK:AK)</f>
        <v>1901.2999999999993</v>
      </c>
      <c r="AR798" t="b">
        <f t="shared" si="24"/>
        <v>0</v>
      </c>
      <c r="AS798" t="b">
        <f t="shared" si="25"/>
        <v>0</v>
      </c>
    </row>
    <row r="799" spans="2:45" ht="14.25" customHeight="1" x14ac:dyDescent="0.3">
      <c r="B799" s="7" t="s">
        <v>1740</v>
      </c>
      <c r="C799" t="s">
        <v>3100</v>
      </c>
      <c r="D799" s="8" t="s">
        <v>1741</v>
      </c>
      <c r="E799" s="33" t="s">
        <v>936</v>
      </c>
      <c r="U799"/>
      <c r="Y799"/>
      <c r="Z799"/>
      <c r="AG799" s="43">
        <v>125</v>
      </c>
      <c r="AH799" t="s">
        <v>102</v>
      </c>
      <c r="AI799" s="8" t="s">
        <v>135</v>
      </c>
      <c r="AJ799" t="s">
        <v>865</v>
      </c>
      <c r="AK799" s="17">
        <v>1070</v>
      </c>
      <c r="AL799" s="19">
        <v>43274</v>
      </c>
      <c r="AM799" s="19">
        <v>43274</v>
      </c>
      <c r="AN799" t="s">
        <v>949</v>
      </c>
      <c r="AQ799"/>
      <c r="AR799" t="b">
        <f t="shared" si="24"/>
        <v>1</v>
      </c>
      <c r="AS799" t="b">
        <f t="shared" si="25"/>
        <v>1</v>
      </c>
    </row>
    <row r="800" spans="2:45" ht="14.25" customHeight="1" x14ac:dyDescent="0.3">
      <c r="B800" s="7" t="s">
        <v>1740</v>
      </c>
      <c r="C800" t="s">
        <v>3100</v>
      </c>
      <c r="D800" s="8" t="s">
        <v>1741</v>
      </c>
      <c r="E800" s="33" t="s">
        <v>936</v>
      </c>
      <c r="U800"/>
      <c r="Y800"/>
      <c r="Z800"/>
      <c r="AG800" s="43">
        <v>120</v>
      </c>
      <c r="AH800" t="s">
        <v>102</v>
      </c>
      <c r="AI800" s="8" t="s">
        <v>130</v>
      </c>
      <c r="AJ800" t="s">
        <v>131</v>
      </c>
      <c r="AK800" s="17">
        <v>1050</v>
      </c>
      <c r="AL800" s="19">
        <v>43274</v>
      </c>
      <c r="AM800" s="19">
        <v>43274</v>
      </c>
      <c r="AN800" t="s">
        <v>1036</v>
      </c>
      <c r="AQ800"/>
      <c r="AR800" t="b">
        <f t="shared" si="24"/>
        <v>1</v>
      </c>
      <c r="AS800" t="b">
        <f t="shared" si="25"/>
        <v>1</v>
      </c>
    </row>
    <row r="801" spans="2:45" ht="14.25" customHeight="1" x14ac:dyDescent="0.3">
      <c r="B801" s="7" t="s">
        <v>1740</v>
      </c>
      <c r="C801" t="s">
        <v>3100</v>
      </c>
      <c r="D801" s="8" t="s">
        <v>1741</v>
      </c>
      <c r="E801" s="33" t="s">
        <v>936</v>
      </c>
      <c r="U801"/>
      <c r="Y801"/>
      <c r="Z801"/>
      <c r="AG801" s="43">
        <v>10</v>
      </c>
      <c r="AH801" t="s">
        <v>16</v>
      </c>
      <c r="AI801" s="8" t="s">
        <v>17</v>
      </c>
      <c r="AK801" s="17">
        <v>2072</v>
      </c>
      <c r="AL801" s="19">
        <v>43281</v>
      </c>
      <c r="AM801" s="19">
        <v>43308</v>
      </c>
      <c r="AN801" t="s">
        <v>1473</v>
      </c>
      <c r="AQ801"/>
      <c r="AR801" t="b">
        <f t="shared" si="24"/>
        <v>1</v>
      </c>
      <c r="AS801" t="b">
        <f t="shared" si="25"/>
        <v>1</v>
      </c>
    </row>
    <row r="802" spans="2:45" ht="14.25" customHeight="1" x14ac:dyDescent="0.3">
      <c r="B802" s="7" t="s">
        <v>1743</v>
      </c>
      <c r="C802" t="s">
        <v>3100</v>
      </c>
      <c r="D802" s="8" t="s">
        <v>1744</v>
      </c>
      <c r="E802" s="33" t="s">
        <v>1745</v>
      </c>
      <c r="M802" s="16">
        <v>0.12</v>
      </c>
      <c r="N802" t="s">
        <v>648</v>
      </c>
      <c r="O802" t="s">
        <v>649</v>
      </c>
      <c r="P802" s="17">
        <v>7850</v>
      </c>
      <c r="U802"/>
      <c r="Y802"/>
      <c r="Z802"/>
      <c r="AC802" t="s">
        <v>929</v>
      </c>
      <c r="AD802" t="s">
        <v>3376</v>
      </c>
      <c r="AF802" s="16">
        <v>0.26094799672819091</v>
      </c>
      <c r="AG802" s="43">
        <v>126</v>
      </c>
      <c r="AH802" t="s">
        <v>102</v>
      </c>
      <c r="AI802" s="8" t="s">
        <v>135</v>
      </c>
      <c r="AJ802" t="s">
        <v>138</v>
      </c>
      <c r="AK802" s="17">
        <v>1819</v>
      </c>
      <c r="AL802" s="19">
        <v>43274</v>
      </c>
      <c r="AM802" s="19">
        <v>43274</v>
      </c>
      <c r="AN802" t="s">
        <v>949</v>
      </c>
      <c r="AQ802" s="17">
        <f>SUMIF(B:B,B802,P:P)-SUMIF(B:B,B802,AK:AK)</f>
        <v>1109.4000000000005</v>
      </c>
      <c r="AR802" t="b">
        <f t="shared" si="24"/>
        <v>0</v>
      </c>
      <c r="AS802" t="b">
        <f t="shared" si="25"/>
        <v>0</v>
      </c>
    </row>
    <row r="803" spans="2:45" ht="14.25" customHeight="1" x14ac:dyDescent="0.3">
      <c r="B803" s="7" t="s">
        <v>1743</v>
      </c>
      <c r="C803" t="s">
        <v>3100</v>
      </c>
      <c r="D803" s="8" t="s">
        <v>1744</v>
      </c>
      <c r="E803" s="33" t="s">
        <v>936</v>
      </c>
      <c r="AG803" s="43">
        <v>121</v>
      </c>
      <c r="AH803" t="s">
        <v>102</v>
      </c>
      <c r="AI803" s="8" t="s">
        <v>130</v>
      </c>
      <c r="AJ803" t="s">
        <v>132</v>
      </c>
      <c r="AK803" s="17">
        <v>1674.4</v>
      </c>
      <c r="AL803" s="19">
        <v>43274</v>
      </c>
      <c r="AM803" s="19">
        <v>43274</v>
      </c>
      <c r="AN803" t="s">
        <v>931</v>
      </c>
      <c r="AQ803"/>
      <c r="AR803" t="b">
        <f t="shared" si="24"/>
        <v>1</v>
      </c>
      <c r="AS803" t="b">
        <f t="shared" si="25"/>
        <v>1</v>
      </c>
    </row>
    <row r="804" spans="2:45" ht="14.25" customHeight="1" x14ac:dyDescent="0.3">
      <c r="B804" s="7" t="s">
        <v>1743</v>
      </c>
      <c r="C804" t="s">
        <v>3100</v>
      </c>
      <c r="D804" s="8" t="s">
        <v>1744</v>
      </c>
      <c r="E804" s="33" t="s">
        <v>936</v>
      </c>
      <c r="U804"/>
      <c r="Y804"/>
      <c r="Z804"/>
      <c r="AG804" s="43">
        <v>126</v>
      </c>
      <c r="AH804" t="s">
        <v>102</v>
      </c>
      <c r="AI804" s="8" t="s">
        <v>135</v>
      </c>
      <c r="AJ804" t="s">
        <v>138</v>
      </c>
      <c r="AK804" s="17">
        <v>1605</v>
      </c>
      <c r="AL804" s="19">
        <v>43275</v>
      </c>
      <c r="AM804" s="19">
        <v>43275</v>
      </c>
      <c r="AN804" t="s">
        <v>949</v>
      </c>
      <c r="AQ804"/>
      <c r="AR804" t="b">
        <f t="shared" si="24"/>
        <v>1</v>
      </c>
      <c r="AS804" t="b">
        <f t="shared" si="25"/>
        <v>1</v>
      </c>
    </row>
    <row r="805" spans="2:45" ht="14.25" customHeight="1" x14ac:dyDescent="0.3">
      <c r="B805" s="7" t="s">
        <v>1743</v>
      </c>
      <c r="C805" t="s">
        <v>3100</v>
      </c>
      <c r="D805" s="8" t="s">
        <v>1744</v>
      </c>
      <c r="E805" s="33" t="s">
        <v>936</v>
      </c>
      <c r="AG805" s="43">
        <v>121</v>
      </c>
      <c r="AH805" t="s">
        <v>102</v>
      </c>
      <c r="AI805" s="8" t="s">
        <v>130</v>
      </c>
      <c r="AJ805" t="s">
        <v>132</v>
      </c>
      <c r="AK805" s="17">
        <v>1642.1999999999998</v>
      </c>
      <c r="AL805" s="19">
        <v>43275</v>
      </c>
      <c r="AM805" s="19">
        <v>43275</v>
      </c>
      <c r="AN805" t="s">
        <v>931</v>
      </c>
      <c r="AQ805"/>
      <c r="AR805" t="b">
        <f t="shared" si="24"/>
        <v>1</v>
      </c>
      <c r="AS805" t="b">
        <f t="shared" si="25"/>
        <v>1</v>
      </c>
    </row>
    <row r="806" spans="2:45" ht="14.25" customHeight="1" x14ac:dyDescent="0.3">
      <c r="B806" s="7" t="s">
        <v>1746</v>
      </c>
      <c r="C806" t="s">
        <v>3100</v>
      </c>
      <c r="D806" s="8" t="s">
        <v>1747</v>
      </c>
      <c r="E806" s="33" t="s">
        <v>1748</v>
      </c>
      <c r="M806" s="16">
        <v>0.12</v>
      </c>
      <c r="N806" t="s">
        <v>648</v>
      </c>
      <c r="O806" t="s">
        <v>649</v>
      </c>
      <c r="P806" s="17">
        <v>4098</v>
      </c>
      <c r="U806"/>
      <c r="Y806"/>
      <c r="Z806"/>
      <c r="AC806" t="s">
        <v>929</v>
      </c>
      <c r="AD806" t="s">
        <v>3376</v>
      </c>
      <c r="AF806" s="16">
        <v>0.14715205534204462</v>
      </c>
      <c r="AG806" s="43">
        <v>110</v>
      </c>
      <c r="AH806" t="s">
        <v>102</v>
      </c>
      <c r="AI806" s="8" t="s">
        <v>119</v>
      </c>
      <c r="AJ806" t="s">
        <v>120</v>
      </c>
      <c r="AK806" s="17">
        <v>1724.9999999999998</v>
      </c>
      <c r="AL806" s="19">
        <v>43278</v>
      </c>
      <c r="AM806" s="19">
        <v>43278</v>
      </c>
      <c r="AN806" t="s">
        <v>931</v>
      </c>
      <c r="AQ806" s="17">
        <f>SUMIF(B:B,B806,P:P)-SUMIF(B:B,B806,AK:AK)</f>
        <v>6.0000000000004547</v>
      </c>
      <c r="AR806" t="b">
        <f t="shared" si="24"/>
        <v>0</v>
      </c>
      <c r="AS806" t="b">
        <f t="shared" si="25"/>
        <v>0</v>
      </c>
    </row>
    <row r="807" spans="2:45" ht="14.25" customHeight="1" x14ac:dyDescent="0.3">
      <c r="B807" s="7" t="s">
        <v>1746</v>
      </c>
      <c r="C807" t="s">
        <v>3100</v>
      </c>
      <c r="D807" s="8" t="s">
        <v>1747</v>
      </c>
      <c r="E807" s="33" t="s">
        <v>936</v>
      </c>
      <c r="U807"/>
      <c r="Y807"/>
      <c r="Z807"/>
      <c r="AG807" s="43">
        <v>113</v>
      </c>
      <c r="AH807" t="s">
        <v>102</v>
      </c>
      <c r="AI807" s="8" t="s">
        <v>122</v>
      </c>
      <c r="AJ807" t="s">
        <v>123</v>
      </c>
      <c r="AK807" s="17">
        <v>321</v>
      </c>
      <c r="AL807" s="19">
        <v>43278</v>
      </c>
      <c r="AM807" s="19">
        <v>43278</v>
      </c>
      <c r="AN807" t="s">
        <v>949</v>
      </c>
      <c r="AQ807"/>
      <c r="AR807" t="b">
        <f t="shared" si="24"/>
        <v>1</v>
      </c>
      <c r="AS807" t="b">
        <f t="shared" si="25"/>
        <v>1</v>
      </c>
    </row>
    <row r="808" spans="2:45" ht="14.25" customHeight="1" x14ac:dyDescent="0.3">
      <c r="B808" s="7" t="s">
        <v>1746</v>
      </c>
      <c r="C808" t="s">
        <v>3100</v>
      </c>
      <c r="D808" s="8" t="s">
        <v>1747</v>
      </c>
      <c r="E808" s="33" t="s">
        <v>936</v>
      </c>
      <c r="U808"/>
      <c r="Y808"/>
      <c r="Z808"/>
      <c r="AG808" s="43">
        <v>110</v>
      </c>
      <c r="AH808" t="s">
        <v>102</v>
      </c>
      <c r="AI808" s="8" t="s">
        <v>119</v>
      </c>
      <c r="AJ808" t="s">
        <v>120</v>
      </c>
      <c r="AK808" s="17">
        <v>1724.9999999999998</v>
      </c>
      <c r="AL808" s="19">
        <v>43280</v>
      </c>
      <c r="AM808" s="19">
        <v>43280</v>
      </c>
      <c r="AN808" t="s">
        <v>931</v>
      </c>
      <c r="AQ808"/>
      <c r="AR808" t="b">
        <f t="shared" si="24"/>
        <v>1</v>
      </c>
      <c r="AS808" t="b">
        <f t="shared" si="25"/>
        <v>1</v>
      </c>
    </row>
    <row r="809" spans="2:45" ht="14.25" customHeight="1" x14ac:dyDescent="0.3">
      <c r="B809" s="7" t="s">
        <v>1746</v>
      </c>
      <c r="C809" t="s">
        <v>3100</v>
      </c>
      <c r="D809" s="8" t="s">
        <v>1747</v>
      </c>
      <c r="E809" s="33" t="s">
        <v>936</v>
      </c>
      <c r="U809"/>
      <c r="Y809"/>
      <c r="Z809"/>
      <c r="AG809" s="43">
        <v>113</v>
      </c>
      <c r="AH809" t="s">
        <v>102</v>
      </c>
      <c r="AI809" s="8" t="s">
        <v>122</v>
      </c>
      <c r="AJ809" t="s">
        <v>123</v>
      </c>
      <c r="AK809" s="17">
        <v>321</v>
      </c>
      <c r="AL809" s="19">
        <v>43280</v>
      </c>
      <c r="AM809" s="19">
        <v>43280</v>
      </c>
      <c r="AN809" t="s">
        <v>949</v>
      </c>
      <c r="AQ809"/>
      <c r="AR809" t="b">
        <f t="shared" si="24"/>
        <v>1</v>
      </c>
      <c r="AS809" t="b">
        <f t="shared" si="25"/>
        <v>1</v>
      </c>
    </row>
    <row r="810" spans="2:45" ht="14.25" customHeight="1" x14ac:dyDescent="0.3">
      <c r="B810" s="7" t="s">
        <v>1749</v>
      </c>
      <c r="C810" t="s">
        <v>3100</v>
      </c>
      <c r="D810" s="8" t="s">
        <v>1750</v>
      </c>
      <c r="E810" s="33" t="s">
        <v>1751</v>
      </c>
      <c r="M810" s="16">
        <v>0.17</v>
      </c>
      <c r="N810" t="s">
        <v>648</v>
      </c>
      <c r="O810" t="s">
        <v>649</v>
      </c>
      <c r="P810" s="17">
        <v>12157.8</v>
      </c>
      <c r="U810"/>
      <c r="Y810"/>
      <c r="Z810"/>
      <c r="AC810" t="s">
        <v>929</v>
      </c>
      <c r="AD810" t="s">
        <v>3376</v>
      </c>
      <c r="AF810" s="16">
        <v>0.29334884133333333</v>
      </c>
      <c r="AG810" s="43">
        <v>98</v>
      </c>
      <c r="AH810" t="s">
        <v>102</v>
      </c>
      <c r="AI810" s="8" t="s">
        <v>103</v>
      </c>
      <c r="AJ810" t="s">
        <v>108</v>
      </c>
      <c r="AK810" s="17">
        <v>8500</v>
      </c>
      <c r="AL810" s="19">
        <v>43274</v>
      </c>
      <c r="AM810" s="19">
        <v>43275</v>
      </c>
      <c r="AN810" t="s">
        <v>1337</v>
      </c>
      <c r="AP810" t="s">
        <v>1752</v>
      </c>
      <c r="AQ810" s="17">
        <f>SUMIF(B:B,B810,P:P)-SUMIF(B:B,B810,AK:AK)</f>
        <v>3657.7999999999993</v>
      </c>
      <c r="AR810" t="b">
        <f t="shared" si="24"/>
        <v>0</v>
      </c>
      <c r="AS810" t="b">
        <f t="shared" si="25"/>
        <v>0</v>
      </c>
    </row>
    <row r="811" spans="2:45" ht="14.25" customHeight="1" x14ac:dyDescent="0.3">
      <c r="B811" s="7" t="s">
        <v>1753</v>
      </c>
      <c r="C811" t="s">
        <v>3100</v>
      </c>
      <c r="D811" s="8" t="s">
        <v>1754</v>
      </c>
      <c r="E811" s="33" t="s">
        <v>1755</v>
      </c>
      <c r="M811" s="16">
        <v>0.17</v>
      </c>
      <c r="N811" t="s">
        <v>648</v>
      </c>
      <c r="O811" t="s">
        <v>649</v>
      </c>
      <c r="P811" s="17">
        <v>14849.999999999998</v>
      </c>
      <c r="U811"/>
      <c r="Y811"/>
      <c r="Z811"/>
      <c r="AC811" t="s">
        <v>929</v>
      </c>
      <c r="AD811" t="s">
        <v>3376</v>
      </c>
      <c r="AF811" s="16">
        <v>0.32798207999999995</v>
      </c>
      <c r="AG811" s="43">
        <v>98</v>
      </c>
      <c r="AH811" t="s">
        <v>102</v>
      </c>
      <c r="AI811" s="8" t="s">
        <v>103</v>
      </c>
      <c r="AJ811" t="s">
        <v>958</v>
      </c>
      <c r="AK811" s="17">
        <v>8049.9999999999991</v>
      </c>
      <c r="AL811" s="19">
        <v>43281</v>
      </c>
      <c r="AM811" s="19">
        <v>43281</v>
      </c>
      <c r="AN811" t="s">
        <v>931</v>
      </c>
      <c r="AP811" t="s">
        <v>1514</v>
      </c>
      <c r="AQ811" s="17">
        <f>SUMIF(B:B,B811,P:P)-SUMIF(B:B,B811,AK:AK)</f>
        <v>713.49999999999818</v>
      </c>
      <c r="AR811" t="b">
        <f t="shared" si="24"/>
        <v>0</v>
      </c>
      <c r="AS811" t="b">
        <f t="shared" si="25"/>
        <v>0</v>
      </c>
    </row>
    <row r="812" spans="2:45" ht="14.25" customHeight="1" x14ac:dyDescent="0.3">
      <c r="B812" s="7" t="s">
        <v>1753</v>
      </c>
      <c r="C812" t="s">
        <v>3100</v>
      </c>
      <c r="D812" s="8" t="s">
        <v>1754</v>
      </c>
      <c r="E812" s="33" t="s">
        <v>936</v>
      </c>
      <c r="U812"/>
      <c r="Y812"/>
      <c r="Z812"/>
      <c r="AG812" s="43">
        <v>98</v>
      </c>
      <c r="AH812" t="s">
        <v>102</v>
      </c>
      <c r="AI812" s="8" t="s">
        <v>103</v>
      </c>
      <c r="AJ812" t="s">
        <v>108</v>
      </c>
      <c r="AK812" s="17">
        <v>4000</v>
      </c>
      <c r="AL812" s="19">
        <v>43281</v>
      </c>
      <c r="AM812" s="19">
        <v>43281</v>
      </c>
      <c r="AN812" t="s">
        <v>1343</v>
      </c>
      <c r="AP812" t="s">
        <v>1514</v>
      </c>
      <c r="AQ812"/>
      <c r="AR812" t="b">
        <f t="shared" si="24"/>
        <v>1</v>
      </c>
      <c r="AS812" t="b">
        <f t="shared" si="25"/>
        <v>1</v>
      </c>
    </row>
    <row r="813" spans="2:45" ht="14.25" customHeight="1" x14ac:dyDescent="0.3">
      <c r="B813" s="7" t="s">
        <v>1753</v>
      </c>
      <c r="C813" t="s">
        <v>3100</v>
      </c>
      <c r="D813" s="8" t="s">
        <v>1754</v>
      </c>
      <c r="E813" s="33" t="s">
        <v>936</v>
      </c>
      <c r="U813"/>
      <c r="Y813"/>
      <c r="Z813"/>
      <c r="AG813" s="43">
        <v>126</v>
      </c>
      <c r="AH813" t="s">
        <v>102</v>
      </c>
      <c r="AI813" s="8" t="s">
        <v>135</v>
      </c>
      <c r="AJ813" t="s">
        <v>138</v>
      </c>
      <c r="AK813" s="17">
        <v>2086.5</v>
      </c>
      <c r="AL813" s="19">
        <v>43281</v>
      </c>
      <c r="AM813" s="19">
        <v>43281</v>
      </c>
      <c r="AN813" t="s">
        <v>949</v>
      </c>
      <c r="AQ813"/>
      <c r="AR813" t="b">
        <f t="shared" si="24"/>
        <v>1</v>
      </c>
      <c r="AS813" t="b">
        <f t="shared" si="25"/>
        <v>1</v>
      </c>
    </row>
    <row r="814" spans="2:45" ht="14.25" customHeight="1" x14ac:dyDescent="0.3">
      <c r="B814" s="7" t="s">
        <v>1016</v>
      </c>
      <c r="C814" t="s">
        <v>3326</v>
      </c>
      <c r="D814" t="s">
        <v>1017</v>
      </c>
      <c r="E814" s="33" t="s">
        <v>1018</v>
      </c>
      <c r="M814" s="16">
        <v>0.19</v>
      </c>
      <c r="N814" t="s">
        <v>648</v>
      </c>
      <c r="O814" t="s">
        <v>649</v>
      </c>
      <c r="P814" s="17">
        <v>45166.799999999996</v>
      </c>
      <c r="U814"/>
      <c r="Y814"/>
      <c r="Z814"/>
      <c r="AC814" t="s">
        <v>929</v>
      </c>
      <c r="AD814" t="s">
        <v>3378</v>
      </c>
      <c r="AF814" s="16">
        <v>0.36701557953103447</v>
      </c>
      <c r="AG814" s="43">
        <v>97</v>
      </c>
      <c r="AH814" t="s">
        <v>102</v>
      </c>
      <c r="AI814" s="8" t="s">
        <v>103</v>
      </c>
      <c r="AJ814" t="s">
        <v>1020</v>
      </c>
      <c r="AK814" s="17">
        <v>12000</v>
      </c>
      <c r="AL814" s="19">
        <v>43211</v>
      </c>
      <c r="AM814" s="19">
        <v>43219</v>
      </c>
      <c r="AN814" t="s">
        <v>1021</v>
      </c>
      <c r="AQ814" s="17">
        <f>SUMIF(B:B,B814,P:P)-SUMIF(B:B,B814,AK:AK)</f>
        <v>5885.1999999999971</v>
      </c>
      <c r="AR814" t="b">
        <f t="shared" si="24"/>
        <v>0</v>
      </c>
      <c r="AS814" t="b">
        <f t="shared" si="25"/>
        <v>0</v>
      </c>
    </row>
    <row r="815" spans="2:45" ht="14.25" customHeight="1" x14ac:dyDescent="0.3">
      <c r="B815" s="7" t="s">
        <v>1016</v>
      </c>
      <c r="C815" t="s">
        <v>3326</v>
      </c>
      <c r="D815" t="s">
        <v>1017</v>
      </c>
      <c r="E815" s="33" t="s">
        <v>936</v>
      </c>
      <c r="U815"/>
      <c r="Y815"/>
      <c r="Z815"/>
      <c r="AG815" s="43">
        <v>59</v>
      </c>
      <c r="AH815" t="s">
        <v>57</v>
      </c>
      <c r="AI815" s="8" t="s">
        <v>64</v>
      </c>
      <c r="AJ815" t="s">
        <v>323</v>
      </c>
      <c r="AK815" s="17">
        <v>1601.6</v>
      </c>
      <c r="AL815" s="19">
        <v>43211</v>
      </c>
      <c r="AM815" s="19">
        <v>43219</v>
      </c>
      <c r="AN815" t="s">
        <v>941</v>
      </c>
      <c r="AQ815"/>
      <c r="AR815" t="b">
        <f t="shared" si="24"/>
        <v>1</v>
      </c>
      <c r="AS815" t="b">
        <f t="shared" si="25"/>
        <v>1</v>
      </c>
    </row>
    <row r="816" spans="2:45" ht="14.25" customHeight="1" x14ac:dyDescent="0.3">
      <c r="B816" s="7" t="s">
        <v>1016</v>
      </c>
      <c r="C816" t="s">
        <v>3326</v>
      </c>
      <c r="D816" t="s">
        <v>1017</v>
      </c>
      <c r="E816" s="33" t="s">
        <v>936</v>
      </c>
      <c r="U816"/>
      <c r="Y816"/>
      <c r="Z816"/>
      <c r="AG816" s="43">
        <v>126</v>
      </c>
      <c r="AH816" t="s">
        <v>102</v>
      </c>
      <c r="AI816" s="8" t="s">
        <v>135</v>
      </c>
      <c r="AJ816" t="s">
        <v>138</v>
      </c>
      <c r="AK816" s="17">
        <v>12840</v>
      </c>
      <c r="AL816" s="19">
        <v>43211</v>
      </c>
      <c r="AM816" s="19">
        <v>43211</v>
      </c>
      <c r="AN816" t="s">
        <v>949</v>
      </c>
      <c r="AQ816"/>
      <c r="AR816" t="b">
        <f t="shared" si="24"/>
        <v>1</v>
      </c>
      <c r="AS816" t="b">
        <f t="shared" si="25"/>
        <v>1</v>
      </c>
    </row>
    <row r="817" spans="2:45" ht="14.25" customHeight="1" x14ac:dyDescent="0.3">
      <c r="B817" s="7" t="s">
        <v>1016</v>
      </c>
      <c r="C817" t="s">
        <v>3326</v>
      </c>
      <c r="D817" t="s">
        <v>1017</v>
      </c>
      <c r="E817" s="33" t="s">
        <v>936</v>
      </c>
      <c r="U817"/>
      <c r="Y817"/>
      <c r="Z817"/>
      <c r="AG817" s="43">
        <v>126</v>
      </c>
      <c r="AH817" t="s">
        <v>102</v>
      </c>
      <c r="AI817" s="8" t="s">
        <v>135</v>
      </c>
      <c r="AJ817" t="s">
        <v>138</v>
      </c>
      <c r="AK817" s="17">
        <v>12840</v>
      </c>
      <c r="AL817" s="19">
        <v>43218</v>
      </c>
      <c r="AM817" s="19">
        <v>43218</v>
      </c>
      <c r="AN817" t="s">
        <v>949</v>
      </c>
      <c r="AQ817"/>
      <c r="AR817" t="b">
        <f t="shared" si="24"/>
        <v>1</v>
      </c>
      <c r="AS817" t="b">
        <f t="shared" si="25"/>
        <v>1</v>
      </c>
    </row>
    <row r="818" spans="2:45" ht="14.25" customHeight="1" x14ac:dyDescent="0.3">
      <c r="B818" s="7" t="s">
        <v>1756</v>
      </c>
      <c r="C818" t="s">
        <v>3100</v>
      </c>
      <c r="D818" s="8" t="s">
        <v>1757</v>
      </c>
      <c r="E818" s="33" t="s">
        <v>3323</v>
      </c>
      <c r="M818" s="16">
        <v>0.17</v>
      </c>
      <c r="N818" t="s">
        <v>648</v>
      </c>
      <c r="O818" t="s">
        <v>649</v>
      </c>
      <c r="P818" s="17">
        <v>16148.4</v>
      </c>
      <c r="Y818"/>
      <c r="AC818" t="s">
        <v>929</v>
      </c>
      <c r="AD818" t="s">
        <v>3376</v>
      </c>
      <c r="AF818" s="16">
        <v>0.29634404256410257</v>
      </c>
      <c r="AG818" s="43">
        <v>121</v>
      </c>
      <c r="AH818" t="s">
        <v>102</v>
      </c>
      <c r="AI818" s="8" t="s">
        <v>130</v>
      </c>
      <c r="AJ818" t="s">
        <v>132</v>
      </c>
      <c r="AK818" s="17">
        <v>799.24999999999989</v>
      </c>
      <c r="AL818" s="19">
        <v>43281</v>
      </c>
      <c r="AM818" s="19">
        <v>43281</v>
      </c>
      <c r="AN818" t="s">
        <v>931</v>
      </c>
      <c r="AQ818" s="17">
        <f>SUMIF(B:B,B818,P:P)-SUMIF(B:B,B818,AK:AK)</f>
        <v>5544.5499999999993</v>
      </c>
      <c r="AR818" t="b">
        <f t="shared" si="24"/>
        <v>0</v>
      </c>
      <c r="AS818" t="b">
        <f t="shared" si="25"/>
        <v>0</v>
      </c>
    </row>
    <row r="819" spans="2:45" ht="14.25" customHeight="1" x14ac:dyDescent="0.3">
      <c r="B819" s="7" t="s">
        <v>1756</v>
      </c>
      <c r="C819" t="s">
        <v>3100</v>
      </c>
      <c r="D819" s="8" t="s">
        <v>1757</v>
      </c>
      <c r="E819" s="33" t="s">
        <v>936</v>
      </c>
      <c r="U819"/>
      <c r="Y819"/>
      <c r="Z819"/>
      <c r="AG819" s="43">
        <v>126</v>
      </c>
      <c r="AH819" t="s">
        <v>102</v>
      </c>
      <c r="AI819" s="8" t="s">
        <v>135</v>
      </c>
      <c r="AJ819" t="s">
        <v>138</v>
      </c>
      <c r="AK819" s="17">
        <v>642</v>
      </c>
      <c r="AL819" s="19">
        <v>43281</v>
      </c>
      <c r="AM819" s="19">
        <v>43281</v>
      </c>
      <c r="AN819" t="s">
        <v>949</v>
      </c>
      <c r="AQ819"/>
      <c r="AR819" t="b">
        <f t="shared" si="24"/>
        <v>1</v>
      </c>
      <c r="AS819" t="b">
        <f t="shared" si="25"/>
        <v>1</v>
      </c>
    </row>
    <row r="820" spans="2:45" ht="14.25" customHeight="1" x14ac:dyDescent="0.3">
      <c r="B820" s="7" t="s">
        <v>1756</v>
      </c>
      <c r="C820" t="s">
        <v>3100</v>
      </c>
      <c r="D820" s="8" t="s">
        <v>1757</v>
      </c>
      <c r="E820" s="33" t="s">
        <v>936</v>
      </c>
      <c r="U820"/>
      <c r="Y820"/>
      <c r="Z820"/>
      <c r="AG820" s="43">
        <v>120</v>
      </c>
      <c r="AH820" t="s">
        <v>102</v>
      </c>
      <c r="AI820" s="8" t="s">
        <v>130</v>
      </c>
      <c r="AJ820" t="s">
        <v>131</v>
      </c>
      <c r="AK820" s="17">
        <v>225</v>
      </c>
      <c r="AL820" s="19">
        <v>43281</v>
      </c>
      <c r="AM820" s="19">
        <v>43281</v>
      </c>
      <c r="AN820" t="s">
        <v>1036</v>
      </c>
      <c r="AQ820"/>
      <c r="AR820" t="b">
        <f t="shared" si="24"/>
        <v>1</v>
      </c>
      <c r="AS820" t="b">
        <f t="shared" si="25"/>
        <v>1</v>
      </c>
    </row>
    <row r="821" spans="2:45" ht="14.25" customHeight="1" x14ac:dyDescent="0.3">
      <c r="B821" s="7" t="s">
        <v>1756</v>
      </c>
      <c r="C821" t="s">
        <v>3100</v>
      </c>
      <c r="D821" s="8" t="s">
        <v>1757</v>
      </c>
      <c r="E821" s="33" t="s">
        <v>936</v>
      </c>
      <c r="AG821" s="43">
        <v>122</v>
      </c>
      <c r="AH821" t="s">
        <v>102</v>
      </c>
      <c r="AI821" s="8" t="s">
        <v>130</v>
      </c>
      <c r="AJ821" t="s">
        <v>133</v>
      </c>
      <c r="AK821" s="17">
        <v>1223.5999999999999</v>
      </c>
      <c r="AL821" s="19">
        <v>43289</v>
      </c>
      <c r="AM821" s="19">
        <v>43289</v>
      </c>
      <c r="AN821" t="s">
        <v>931</v>
      </c>
      <c r="AQ821"/>
      <c r="AR821" t="b">
        <f t="shared" si="24"/>
        <v>1</v>
      </c>
      <c r="AS821" t="b">
        <f t="shared" si="25"/>
        <v>1</v>
      </c>
    </row>
    <row r="822" spans="2:45" ht="14.25" customHeight="1" x14ac:dyDescent="0.3">
      <c r="B822" s="7" t="s">
        <v>1756</v>
      </c>
      <c r="C822" t="s">
        <v>3100</v>
      </c>
      <c r="D822" s="8" t="s">
        <v>1757</v>
      </c>
      <c r="E822" s="33" t="s">
        <v>936</v>
      </c>
      <c r="U822"/>
      <c r="Y822"/>
      <c r="Z822"/>
      <c r="AG822" s="43">
        <v>126</v>
      </c>
      <c r="AH822" t="s">
        <v>102</v>
      </c>
      <c r="AI822" s="8" t="s">
        <v>135</v>
      </c>
      <c r="AJ822" t="s">
        <v>138</v>
      </c>
      <c r="AK822" s="17">
        <v>1498</v>
      </c>
      <c r="AL822" s="19">
        <v>43289</v>
      </c>
      <c r="AM822" s="19">
        <v>43289</v>
      </c>
      <c r="AN822" t="s">
        <v>949</v>
      </c>
      <c r="AQ822"/>
      <c r="AR822" t="b">
        <f t="shared" si="24"/>
        <v>1</v>
      </c>
      <c r="AS822" t="b">
        <f t="shared" si="25"/>
        <v>1</v>
      </c>
    </row>
    <row r="823" spans="2:45" ht="14.25" customHeight="1" x14ac:dyDescent="0.3">
      <c r="B823" s="7" t="s">
        <v>1756</v>
      </c>
      <c r="C823" t="s">
        <v>3100</v>
      </c>
      <c r="D823" s="8" t="s">
        <v>1757</v>
      </c>
      <c r="E823" s="33" t="s">
        <v>936</v>
      </c>
      <c r="U823"/>
      <c r="Y823"/>
      <c r="Z823"/>
      <c r="AG823" s="43">
        <v>10</v>
      </c>
      <c r="AH823" t="s">
        <v>16</v>
      </c>
      <c r="AI823" s="8" t="s">
        <v>17</v>
      </c>
      <c r="AK823" s="17">
        <v>6216</v>
      </c>
      <c r="AL823" s="19">
        <v>43289</v>
      </c>
      <c r="AM823" s="19">
        <v>43289</v>
      </c>
      <c r="AN823" t="s">
        <v>1473</v>
      </c>
      <c r="AQ823"/>
      <c r="AR823" t="b">
        <f t="shared" si="24"/>
        <v>1</v>
      </c>
      <c r="AS823" t="b">
        <f t="shared" si="25"/>
        <v>1</v>
      </c>
    </row>
    <row r="824" spans="2:45" ht="14.25" customHeight="1" x14ac:dyDescent="0.3">
      <c r="B824" s="7" t="s">
        <v>1758</v>
      </c>
      <c r="C824" t="s">
        <v>3100</v>
      </c>
      <c r="D824" s="8" t="s">
        <v>1759</v>
      </c>
      <c r="E824" s="33" t="s">
        <v>1760</v>
      </c>
      <c r="M824" s="16">
        <v>0.2</v>
      </c>
      <c r="N824" t="s">
        <v>648</v>
      </c>
      <c r="O824" t="s">
        <v>649</v>
      </c>
      <c r="P824" s="17">
        <v>4290.7</v>
      </c>
      <c r="Y824"/>
      <c r="AC824" t="s">
        <v>929</v>
      </c>
      <c r="AD824" t="s">
        <v>3376</v>
      </c>
      <c r="AF824" s="16">
        <v>0.2803264516363636</v>
      </c>
      <c r="AG824" s="43">
        <v>121</v>
      </c>
      <c r="AH824" t="s">
        <v>102</v>
      </c>
      <c r="AI824" s="8" t="s">
        <v>130</v>
      </c>
      <c r="AJ824" t="s">
        <v>132</v>
      </c>
      <c r="AK824" s="17">
        <v>541.65</v>
      </c>
      <c r="AL824" s="19">
        <v>43281</v>
      </c>
      <c r="AM824" s="19">
        <v>43281</v>
      </c>
      <c r="AN824" t="s">
        <v>931</v>
      </c>
      <c r="AQ824" s="17">
        <f>SUMIF(B:B,B824,P:P)-SUMIF(B:B,B824,AK:AK)</f>
        <v>2337.6</v>
      </c>
      <c r="AR824" t="b">
        <f t="shared" si="24"/>
        <v>0</v>
      </c>
      <c r="AS824" t="b">
        <f t="shared" si="25"/>
        <v>0</v>
      </c>
    </row>
    <row r="825" spans="2:45" ht="14.25" customHeight="1" x14ac:dyDescent="0.3">
      <c r="B825" s="7" t="s">
        <v>1758</v>
      </c>
      <c r="C825" t="s">
        <v>3100</v>
      </c>
      <c r="D825" s="8" t="s">
        <v>1759</v>
      </c>
      <c r="E825" s="33" t="s">
        <v>936</v>
      </c>
      <c r="U825"/>
      <c r="Y825"/>
      <c r="Z825"/>
      <c r="AG825" s="43">
        <v>126</v>
      </c>
      <c r="AH825" t="s">
        <v>102</v>
      </c>
      <c r="AI825" s="8" t="s">
        <v>135</v>
      </c>
      <c r="AJ825" t="s">
        <v>138</v>
      </c>
      <c r="AK825" s="17">
        <v>893.45</v>
      </c>
      <c r="AL825" s="19">
        <v>43281</v>
      </c>
      <c r="AM825" s="19">
        <v>43281</v>
      </c>
      <c r="AN825" t="s">
        <v>949</v>
      </c>
      <c r="AQ825"/>
      <c r="AR825" t="b">
        <f t="shared" si="24"/>
        <v>1</v>
      </c>
      <c r="AS825" t="b">
        <f t="shared" si="25"/>
        <v>1</v>
      </c>
    </row>
    <row r="826" spans="2:45" ht="14.25" customHeight="1" x14ac:dyDescent="0.3">
      <c r="B826" s="7" t="s">
        <v>1758</v>
      </c>
      <c r="C826" t="s">
        <v>3100</v>
      </c>
      <c r="D826" s="8" t="s">
        <v>1759</v>
      </c>
      <c r="E826" s="33" t="s">
        <v>936</v>
      </c>
      <c r="U826"/>
      <c r="Y826"/>
      <c r="Z826"/>
      <c r="AG826" s="43">
        <v>10</v>
      </c>
      <c r="AH826" t="s">
        <v>16</v>
      </c>
      <c r="AI826" s="8" t="s">
        <v>17</v>
      </c>
      <c r="AK826" s="17">
        <v>518</v>
      </c>
      <c r="AL826" s="19">
        <v>43316</v>
      </c>
      <c r="AM826" s="19">
        <v>43322</v>
      </c>
      <c r="AN826" t="s">
        <v>1473</v>
      </c>
      <c r="AQ826"/>
      <c r="AR826" t="b">
        <f t="shared" si="24"/>
        <v>1</v>
      </c>
      <c r="AS826" t="b">
        <f t="shared" si="25"/>
        <v>1</v>
      </c>
    </row>
    <row r="827" spans="2:45" ht="14.25" customHeight="1" x14ac:dyDescent="0.3">
      <c r="B827" s="7" t="s">
        <v>1761</v>
      </c>
      <c r="C827" t="s">
        <v>3100</v>
      </c>
      <c r="D827" s="8" t="s">
        <v>1762</v>
      </c>
      <c r="E827" s="33" t="s">
        <v>1763</v>
      </c>
      <c r="M827" s="16">
        <v>0.2</v>
      </c>
      <c r="N827" t="s">
        <v>648</v>
      </c>
      <c r="O827" t="s">
        <v>649</v>
      </c>
      <c r="P827" s="17">
        <v>7925</v>
      </c>
      <c r="U827"/>
      <c r="Y827"/>
      <c r="Z827"/>
      <c r="AC827" t="s">
        <v>929</v>
      </c>
      <c r="AD827" t="s">
        <v>3376</v>
      </c>
      <c r="AF827" s="16">
        <v>0.32237745810818563</v>
      </c>
      <c r="AG827" s="43">
        <v>116</v>
      </c>
      <c r="AH827" t="s">
        <v>102</v>
      </c>
      <c r="AI827" s="8" t="s">
        <v>122</v>
      </c>
      <c r="AJ827" t="s">
        <v>127</v>
      </c>
      <c r="AK827" s="17">
        <v>1468.8</v>
      </c>
      <c r="AL827" s="19">
        <v>43281</v>
      </c>
      <c r="AM827" s="19">
        <v>43281</v>
      </c>
      <c r="AN827" t="s">
        <v>1337</v>
      </c>
      <c r="AQ827" s="17">
        <f>SUMIF(B:B,B827,P:P)-SUMIF(B:B,B827,AK:AK)</f>
        <v>2179.25</v>
      </c>
      <c r="AR827" t="b">
        <f t="shared" si="24"/>
        <v>0</v>
      </c>
      <c r="AS827" t="b">
        <f t="shared" si="25"/>
        <v>0</v>
      </c>
    </row>
    <row r="828" spans="2:45" ht="14.25" customHeight="1" x14ac:dyDescent="0.3">
      <c r="B828" s="7" t="s">
        <v>1761</v>
      </c>
      <c r="C828" t="s">
        <v>3100</v>
      </c>
      <c r="D828" s="8" t="s">
        <v>1762</v>
      </c>
      <c r="E828" s="33" t="s">
        <v>936</v>
      </c>
      <c r="U828"/>
      <c r="Y828"/>
      <c r="Z828"/>
      <c r="AG828" s="43">
        <v>121</v>
      </c>
      <c r="AH828" t="s">
        <v>102</v>
      </c>
      <c r="AI828" s="8" t="s">
        <v>130</v>
      </c>
      <c r="AJ828" t="s">
        <v>132</v>
      </c>
      <c r="AK828" s="17">
        <v>1601.9499999999998</v>
      </c>
      <c r="AL828" s="19">
        <v>43281</v>
      </c>
      <c r="AM828" s="19">
        <v>43281</v>
      </c>
      <c r="AN828" t="s">
        <v>931</v>
      </c>
      <c r="AQ828"/>
      <c r="AR828" t="b">
        <f t="shared" si="24"/>
        <v>1</v>
      </c>
      <c r="AS828" t="b">
        <f t="shared" si="25"/>
        <v>1</v>
      </c>
    </row>
    <row r="829" spans="2:45" ht="14.25" customHeight="1" x14ac:dyDescent="0.3">
      <c r="B829" s="7" t="s">
        <v>1761</v>
      </c>
      <c r="C829" t="s">
        <v>3100</v>
      </c>
      <c r="D829" s="8" t="s">
        <v>1762</v>
      </c>
      <c r="E829" s="33" t="s">
        <v>936</v>
      </c>
      <c r="AG829" s="43">
        <v>126</v>
      </c>
      <c r="AH829" t="s">
        <v>102</v>
      </c>
      <c r="AI829" s="8" t="s">
        <v>135</v>
      </c>
      <c r="AJ829" t="s">
        <v>138</v>
      </c>
      <c r="AK829" s="17">
        <v>2675</v>
      </c>
      <c r="AL829" s="19">
        <v>43281</v>
      </c>
      <c r="AM829" s="19">
        <v>43281</v>
      </c>
      <c r="AN829" t="s">
        <v>949</v>
      </c>
      <c r="AQ829"/>
      <c r="AR829" t="b">
        <f t="shared" si="24"/>
        <v>1</v>
      </c>
      <c r="AS829" t="b">
        <f t="shared" si="25"/>
        <v>1</v>
      </c>
    </row>
    <row r="830" spans="2:45" ht="14.25" customHeight="1" x14ac:dyDescent="0.3">
      <c r="B830" s="7" t="s">
        <v>1764</v>
      </c>
      <c r="C830" t="s">
        <v>3326</v>
      </c>
      <c r="D830" s="8" t="s">
        <v>1765</v>
      </c>
      <c r="E830" s="33" t="s">
        <v>1766</v>
      </c>
      <c r="M830" s="16">
        <v>0.19</v>
      </c>
      <c r="N830" t="s">
        <v>648</v>
      </c>
      <c r="O830" t="s">
        <v>649</v>
      </c>
      <c r="P830" s="17">
        <v>10560</v>
      </c>
      <c r="Y830"/>
      <c r="AC830" t="s">
        <v>929</v>
      </c>
      <c r="AD830" t="s">
        <v>3378</v>
      </c>
      <c r="AF830" s="16">
        <v>0.38328212444444443</v>
      </c>
      <c r="AG830" s="43">
        <v>74</v>
      </c>
      <c r="AH830" t="s">
        <v>83</v>
      </c>
      <c r="AI830" s="8" t="s">
        <v>869</v>
      </c>
      <c r="AK830" s="17">
        <v>220.00000000000003</v>
      </c>
      <c r="AL830" s="19">
        <v>43101</v>
      </c>
      <c r="AM830" s="19">
        <v>43159</v>
      </c>
      <c r="AN830" t="s">
        <v>3360</v>
      </c>
      <c r="AQ830" s="17">
        <f t="shared" ref="AQ830:AQ836" si="26">SUMIF(B:B,B830,P:P)-SUMIF(B:B,B830,AK:AK)</f>
        <v>10340</v>
      </c>
      <c r="AR830" t="b">
        <f t="shared" si="24"/>
        <v>0</v>
      </c>
      <c r="AS830" t="b">
        <f t="shared" si="25"/>
        <v>0</v>
      </c>
    </row>
    <row r="831" spans="2:45" ht="14.25" customHeight="1" x14ac:dyDescent="0.3">
      <c r="B831" s="7" t="s">
        <v>1767</v>
      </c>
      <c r="C831" t="s">
        <v>3099</v>
      </c>
      <c r="D831" s="8" t="s">
        <v>1768</v>
      </c>
      <c r="E831" s="33" t="s">
        <v>1769</v>
      </c>
      <c r="M831" s="16">
        <v>0.18</v>
      </c>
      <c r="N831" t="s">
        <v>648</v>
      </c>
      <c r="O831" t="s">
        <v>649</v>
      </c>
      <c r="P831" s="17">
        <v>6600.0000000000009</v>
      </c>
      <c r="Y831"/>
      <c r="AC831" t="s">
        <v>929</v>
      </c>
      <c r="AD831" t="s">
        <v>3377</v>
      </c>
      <c r="AF831" s="16">
        <v>0.23089047619047617</v>
      </c>
      <c r="AG831" s="43">
        <v>74</v>
      </c>
      <c r="AH831" t="s">
        <v>83</v>
      </c>
      <c r="AI831" s="8" t="s">
        <v>869</v>
      </c>
      <c r="AK831" s="17">
        <v>6380.0000000000009</v>
      </c>
      <c r="AL831" s="19">
        <v>43116</v>
      </c>
      <c r="AM831" s="19">
        <v>43126</v>
      </c>
      <c r="AN831" t="s">
        <v>3360</v>
      </c>
      <c r="AQ831" s="17">
        <f t="shared" si="26"/>
        <v>220</v>
      </c>
      <c r="AR831" t="b">
        <f t="shared" si="24"/>
        <v>0</v>
      </c>
      <c r="AS831" t="b">
        <f t="shared" si="25"/>
        <v>0</v>
      </c>
    </row>
    <row r="832" spans="2:45" ht="14.25" customHeight="1" x14ac:dyDescent="0.3">
      <c r="B832" s="7" t="s">
        <v>1771</v>
      </c>
      <c r="C832" t="s">
        <v>3099</v>
      </c>
      <c r="D832" s="8" t="s">
        <v>1772</v>
      </c>
      <c r="E832" s="33" t="s">
        <v>1773</v>
      </c>
      <c r="M832" s="16">
        <v>0.18</v>
      </c>
      <c r="N832" t="s">
        <v>648</v>
      </c>
      <c r="O832" t="s">
        <v>649</v>
      </c>
      <c r="P832" s="17">
        <v>2530</v>
      </c>
      <c r="Y832"/>
      <c r="AC832" t="s">
        <v>929</v>
      </c>
      <c r="AD832" t="s">
        <v>3377</v>
      </c>
      <c r="AF832" s="16">
        <v>0.22742680000000001</v>
      </c>
      <c r="AG832" s="43">
        <v>74</v>
      </c>
      <c r="AH832" t="s">
        <v>83</v>
      </c>
      <c r="AI832" s="8" t="s">
        <v>869</v>
      </c>
      <c r="AK832" s="17">
        <v>1782.0000000000002</v>
      </c>
      <c r="AL832" s="19">
        <v>43173</v>
      </c>
      <c r="AM832" s="19">
        <v>43175</v>
      </c>
      <c r="AN832" t="s">
        <v>3360</v>
      </c>
      <c r="AQ832" s="17">
        <f t="shared" si="26"/>
        <v>747.99999999999977</v>
      </c>
      <c r="AR832" t="b">
        <f t="shared" si="24"/>
        <v>0</v>
      </c>
      <c r="AS832" t="b">
        <f t="shared" si="25"/>
        <v>0</v>
      </c>
    </row>
    <row r="833" spans="2:45" ht="14.25" customHeight="1" x14ac:dyDescent="0.3">
      <c r="B833" s="7" t="s">
        <v>1774</v>
      </c>
      <c r="C833" t="s">
        <v>3099</v>
      </c>
      <c r="D833" s="8" t="s">
        <v>1775</v>
      </c>
      <c r="E833" s="33" t="s">
        <v>1776</v>
      </c>
      <c r="M833" s="16">
        <v>0.19</v>
      </c>
      <c r="N833" t="s">
        <v>648</v>
      </c>
      <c r="O833" t="s">
        <v>649</v>
      </c>
      <c r="P833" s="17">
        <v>161</v>
      </c>
      <c r="Y833"/>
      <c r="AC833" t="s">
        <v>929</v>
      </c>
      <c r="AD833" t="s">
        <v>3377</v>
      </c>
      <c r="AF833" s="16">
        <v>0.22752543361781072</v>
      </c>
      <c r="AG833" s="43">
        <v>74</v>
      </c>
      <c r="AH833" t="s">
        <v>83</v>
      </c>
      <c r="AI833" s="8" t="s">
        <v>869</v>
      </c>
      <c r="AK833" s="17">
        <v>61.600000000000009</v>
      </c>
      <c r="AL833" s="19">
        <v>43160</v>
      </c>
      <c r="AM833" s="19">
        <v>43190</v>
      </c>
      <c r="AN833" t="s">
        <v>3360</v>
      </c>
      <c r="AQ833" s="17">
        <f t="shared" si="26"/>
        <v>99.399999999999991</v>
      </c>
      <c r="AR833" t="b">
        <f t="shared" si="24"/>
        <v>0</v>
      </c>
      <c r="AS833" t="b">
        <f t="shared" si="25"/>
        <v>0</v>
      </c>
    </row>
    <row r="834" spans="2:45" ht="14.25" customHeight="1" x14ac:dyDescent="0.3">
      <c r="B834" s="7" t="s">
        <v>1777</v>
      </c>
      <c r="C834" t="s">
        <v>3326</v>
      </c>
      <c r="D834" s="8" t="s">
        <v>1778</v>
      </c>
      <c r="E834" s="33" t="s">
        <v>1779</v>
      </c>
      <c r="M834" s="16">
        <v>0.19</v>
      </c>
      <c r="N834" t="s">
        <v>648</v>
      </c>
      <c r="O834" t="s">
        <v>649</v>
      </c>
      <c r="P834" s="17">
        <v>12423</v>
      </c>
      <c r="Y834"/>
      <c r="AC834" t="s">
        <v>929</v>
      </c>
      <c r="AD834" t="s">
        <v>3378</v>
      </c>
      <c r="AF834" s="16">
        <v>0.34354270425396821</v>
      </c>
      <c r="AG834" s="43">
        <v>73</v>
      </c>
      <c r="AH834" t="s">
        <v>83</v>
      </c>
      <c r="AI834" s="8" t="s">
        <v>84</v>
      </c>
      <c r="AJ834" t="s">
        <v>864</v>
      </c>
      <c r="AK834" s="17">
        <v>880.00000000000011</v>
      </c>
      <c r="AL834" s="19">
        <v>43160</v>
      </c>
      <c r="AM834" s="19">
        <v>43220</v>
      </c>
      <c r="AN834" t="s">
        <v>3360</v>
      </c>
      <c r="AQ834" s="17">
        <f t="shared" si="26"/>
        <v>11543</v>
      </c>
      <c r="AR834" t="b">
        <f t="shared" si="24"/>
        <v>0</v>
      </c>
      <c r="AS834" t="b">
        <f t="shared" si="25"/>
        <v>0</v>
      </c>
    </row>
    <row r="835" spans="2:45" ht="14.25" customHeight="1" x14ac:dyDescent="0.3">
      <c r="B835" s="7" t="s">
        <v>1780</v>
      </c>
      <c r="C835" t="s">
        <v>3326</v>
      </c>
      <c r="D835" s="8" t="s">
        <v>1781</v>
      </c>
      <c r="E835" s="33" t="s">
        <v>1782</v>
      </c>
      <c r="M835" s="16">
        <v>0.18</v>
      </c>
      <c r="N835" t="s">
        <v>648</v>
      </c>
      <c r="O835" t="s">
        <v>649</v>
      </c>
      <c r="P835" s="17">
        <v>9087</v>
      </c>
      <c r="Y835"/>
      <c r="AC835" t="s">
        <v>929</v>
      </c>
      <c r="AD835" t="s">
        <v>3378</v>
      </c>
      <c r="AF835" s="16">
        <v>0.34494979200000009</v>
      </c>
      <c r="AG835" s="43">
        <v>73</v>
      </c>
      <c r="AH835" t="s">
        <v>83</v>
      </c>
      <c r="AI835" s="8" t="s">
        <v>84</v>
      </c>
      <c r="AJ835" t="s">
        <v>864</v>
      </c>
      <c r="AK835" s="17">
        <v>462.00000000000006</v>
      </c>
      <c r="AL835" s="19">
        <v>43160</v>
      </c>
      <c r="AM835" s="19">
        <v>43220</v>
      </c>
      <c r="AN835" t="s">
        <v>3360</v>
      </c>
      <c r="AQ835" s="17">
        <f t="shared" si="26"/>
        <v>8625</v>
      </c>
      <c r="AR835" t="b">
        <f t="shared" si="24"/>
        <v>0</v>
      </c>
      <c r="AS835" t="b">
        <f t="shared" si="25"/>
        <v>0</v>
      </c>
    </row>
    <row r="836" spans="2:45" ht="14.25" customHeight="1" x14ac:dyDescent="0.3">
      <c r="B836" s="7" t="s">
        <v>1022</v>
      </c>
      <c r="C836" t="s">
        <v>3326</v>
      </c>
      <c r="D836" t="s">
        <v>1023</v>
      </c>
      <c r="E836" s="33" t="s">
        <v>1024</v>
      </c>
      <c r="M836" s="16">
        <v>0.18</v>
      </c>
      <c r="N836" t="s">
        <v>648</v>
      </c>
      <c r="O836" t="s">
        <v>649</v>
      </c>
      <c r="P836" s="17">
        <v>34059</v>
      </c>
      <c r="U836"/>
      <c r="Y836"/>
      <c r="Z836"/>
      <c r="AC836" t="s">
        <v>929</v>
      </c>
      <c r="AD836" t="s">
        <v>3378</v>
      </c>
      <c r="AF836" s="16">
        <v>0.39569895322751319</v>
      </c>
      <c r="AG836" s="43">
        <v>59</v>
      </c>
      <c r="AH836" t="s">
        <v>57</v>
      </c>
      <c r="AI836" s="8" t="s">
        <v>64</v>
      </c>
      <c r="AJ836" t="s">
        <v>323</v>
      </c>
      <c r="AK836" s="17">
        <v>12618.375</v>
      </c>
      <c r="AL836" s="19">
        <v>43191</v>
      </c>
      <c r="AM836" s="19">
        <v>43191</v>
      </c>
      <c r="AN836" t="s">
        <v>941</v>
      </c>
      <c r="AQ836" s="17">
        <f t="shared" si="26"/>
        <v>3870.625</v>
      </c>
      <c r="AR836" t="b">
        <f t="shared" si="24"/>
        <v>0</v>
      </c>
      <c r="AS836" t="b">
        <f t="shared" si="25"/>
        <v>0</v>
      </c>
    </row>
    <row r="837" spans="2:45" ht="14.25" customHeight="1" x14ac:dyDescent="0.3">
      <c r="B837" s="7" t="s">
        <v>1022</v>
      </c>
      <c r="C837" t="s">
        <v>3326</v>
      </c>
      <c r="D837" t="s">
        <v>1023</v>
      </c>
      <c r="E837" s="33" t="s">
        <v>936</v>
      </c>
      <c r="U837"/>
      <c r="Y837"/>
      <c r="Z837"/>
      <c r="AG837" s="43">
        <v>126</v>
      </c>
      <c r="AH837" t="s">
        <v>102</v>
      </c>
      <c r="AI837" s="8" t="s">
        <v>135</v>
      </c>
      <c r="AJ837" t="s">
        <v>138</v>
      </c>
      <c r="AK837" s="17">
        <v>8025.0000000000009</v>
      </c>
      <c r="AL837" s="19">
        <v>43221</v>
      </c>
      <c r="AM837" s="19">
        <v>43221</v>
      </c>
      <c r="AN837" t="s">
        <v>949</v>
      </c>
      <c r="AQ837"/>
      <c r="AR837" t="b">
        <f t="shared" ref="AR837:AR900" si="27">B837=B836</f>
        <v>1</v>
      </c>
      <c r="AS837" t="b">
        <f t="shared" ref="AS837:AS900" si="28">D837=D836</f>
        <v>1</v>
      </c>
    </row>
    <row r="838" spans="2:45" ht="14.25" customHeight="1" x14ac:dyDescent="0.3">
      <c r="B838" s="7" t="s">
        <v>1022</v>
      </c>
      <c r="C838" t="s">
        <v>3326</v>
      </c>
      <c r="D838" t="s">
        <v>1023</v>
      </c>
      <c r="E838" s="33" t="s">
        <v>936</v>
      </c>
      <c r="U838"/>
      <c r="Y838"/>
      <c r="Z838"/>
      <c r="AG838" s="43">
        <v>101</v>
      </c>
      <c r="AH838" t="s">
        <v>102</v>
      </c>
      <c r="AI838" s="8" t="s">
        <v>103</v>
      </c>
      <c r="AJ838" t="s">
        <v>111</v>
      </c>
      <c r="AK838" s="17">
        <v>9545</v>
      </c>
      <c r="AL838" s="19">
        <v>43221</v>
      </c>
      <c r="AM838" s="19">
        <v>43221</v>
      </c>
      <c r="AN838" t="s">
        <v>931</v>
      </c>
      <c r="AQ838"/>
      <c r="AR838" t="b">
        <f t="shared" si="27"/>
        <v>1</v>
      </c>
      <c r="AS838" t="b">
        <f t="shared" si="28"/>
        <v>1</v>
      </c>
    </row>
    <row r="839" spans="2:45" ht="14.25" customHeight="1" x14ac:dyDescent="0.3">
      <c r="B839" s="7" t="s">
        <v>1783</v>
      </c>
      <c r="C839" t="s">
        <v>3326</v>
      </c>
      <c r="D839" s="8" t="s">
        <v>1784</v>
      </c>
      <c r="E839" s="33" t="s">
        <v>1785</v>
      </c>
      <c r="M839" s="16">
        <v>0.19</v>
      </c>
      <c r="N839" t="s">
        <v>648</v>
      </c>
      <c r="O839" t="s">
        <v>649</v>
      </c>
      <c r="P839" s="17">
        <v>15959</v>
      </c>
      <c r="Y839"/>
      <c r="AC839" t="s">
        <v>929</v>
      </c>
      <c r="AD839" t="s">
        <v>3378</v>
      </c>
      <c r="AF839" s="16">
        <v>0.33829756850793652</v>
      </c>
      <c r="AG839" s="43">
        <v>73</v>
      </c>
      <c r="AH839" t="s">
        <v>83</v>
      </c>
      <c r="AI839" s="8" t="s">
        <v>84</v>
      </c>
      <c r="AJ839" t="s">
        <v>864</v>
      </c>
      <c r="AK839" s="17">
        <v>1584.0000000000002</v>
      </c>
      <c r="AL839" s="19">
        <v>43160</v>
      </c>
      <c r="AM839" s="19">
        <v>43220</v>
      </c>
      <c r="AN839" t="s">
        <v>3360</v>
      </c>
      <c r="AQ839" s="17">
        <f t="shared" ref="AQ839:AQ845" si="29">SUMIF(B:B,B839,P:P)-SUMIF(B:B,B839,AK:AK)</f>
        <v>14375</v>
      </c>
      <c r="AR839" t="b">
        <f t="shared" si="27"/>
        <v>0</v>
      </c>
      <c r="AS839" t="b">
        <f t="shared" si="28"/>
        <v>0</v>
      </c>
    </row>
    <row r="840" spans="2:45" ht="14.25" customHeight="1" x14ac:dyDescent="0.3">
      <c r="B840" s="7" t="s">
        <v>1786</v>
      </c>
      <c r="C840" t="s">
        <v>3326</v>
      </c>
      <c r="D840" s="8" t="s">
        <v>1787</v>
      </c>
      <c r="E840" s="33" t="s">
        <v>1788</v>
      </c>
      <c r="M840" s="16">
        <v>0.19</v>
      </c>
      <c r="N840" t="s">
        <v>648</v>
      </c>
      <c r="O840" t="s">
        <v>649</v>
      </c>
      <c r="P840" s="17">
        <v>1540.0000000000002</v>
      </c>
      <c r="Y840"/>
      <c r="AC840" t="s">
        <v>929</v>
      </c>
      <c r="AD840" t="s">
        <v>3378</v>
      </c>
      <c r="AF840" s="16">
        <v>0.3612244444444444</v>
      </c>
      <c r="AG840" s="43">
        <v>73</v>
      </c>
      <c r="AH840" t="s">
        <v>83</v>
      </c>
      <c r="AI840" s="8" t="s">
        <v>84</v>
      </c>
      <c r="AJ840" t="s">
        <v>864</v>
      </c>
      <c r="AK840" s="17">
        <v>176</v>
      </c>
      <c r="AL840" s="19">
        <v>43160</v>
      </c>
      <c r="AM840" s="19">
        <v>43220</v>
      </c>
      <c r="AN840" t="s">
        <v>3360</v>
      </c>
      <c r="AQ840" s="17">
        <f t="shared" si="29"/>
        <v>1364.0000000000002</v>
      </c>
      <c r="AR840" t="b">
        <f t="shared" si="27"/>
        <v>0</v>
      </c>
      <c r="AS840" t="b">
        <f t="shared" si="28"/>
        <v>0</v>
      </c>
    </row>
    <row r="841" spans="2:45" ht="14.25" customHeight="1" x14ac:dyDescent="0.3">
      <c r="B841" s="7" t="s">
        <v>1789</v>
      </c>
      <c r="C841" t="s">
        <v>3099</v>
      </c>
      <c r="D841" s="8" t="s">
        <v>1790</v>
      </c>
      <c r="E841" s="33" t="s">
        <v>1791</v>
      </c>
      <c r="M841" s="16">
        <v>0.19</v>
      </c>
      <c r="N841" t="s">
        <v>648</v>
      </c>
      <c r="O841" t="s">
        <v>649</v>
      </c>
      <c r="P841" s="17">
        <v>1551.0000000000002</v>
      </c>
      <c r="Y841"/>
      <c r="AC841" t="s">
        <v>929</v>
      </c>
      <c r="AD841" t="s">
        <v>3377</v>
      </c>
      <c r="AF841" s="16">
        <v>0.23853552842105269</v>
      </c>
      <c r="AG841" s="43">
        <v>74</v>
      </c>
      <c r="AH841" t="s">
        <v>83</v>
      </c>
      <c r="AI841" s="8" t="s">
        <v>869</v>
      </c>
      <c r="AK841" s="17">
        <v>940</v>
      </c>
      <c r="AL841" s="19">
        <v>43191</v>
      </c>
      <c r="AM841" s="19">
        <v>43281</v>
      </c>
      <c r="AN841" t="s">
        <v>3360</v>
      </c>
      <c r="AQ841" s="17">
        <f t="shared" si="29"/>
        <v>611.00000000000023</v>
      </c>
      <c r="AR841" t="b">
        <f t="shared" si="27"/>
        <v>0</v>
      </c>
      <c r="AS841" t="b">
        <f t="shared" si="28"/>
        <v>0</v>
      </c>
    </row>
    <row r="842" spans="2:45" ht="14.25" customHeight="1" x14ac:dyDescent="0.3">
      <c r="B842" s="7" t="s">
        <v>1792</v>
      </c>
      <c r="C842" t="s">
        <v>3099</v>
      </c>
      <c r="D842" s="8" t="s">
        <v>1793</v>
      </c>
      <c r="E842" s="33" t="s">
        <v>1794</v>
      </c>
      <c r="M842" s="16">
        <v>0.19</v>
      </c>
      <c r="N842" t="s">
        <v>648</v>
      </c>
      <c r="O842" t="s">
        <v>649</v>
      </c>
      <c r="P842" s="17">
        <v>1326.6000000000001</v>
      </c>
      <c r="Y842"/>
      <c r="AC842" t="s">
        <v>929</v>
      </c>
      <c r="AD842" t="s">
        <v>3377</v>
      </c>
      <c r="AF842" s="16">
        <v>0.23278442536585361</v>
      </c>
      <c r="AG842" s="43">
        <v>74</v>
      </c>
      <c r="AH842" t="s">
        <v>83</v>
      </c>
      <c r="AI842" s="8" t="s">
        <v>869</v>
      </c>
      <c r="AK842" s="17">
        <v>792.00000000000011</v>
      </c>
      <c r="AL842" s="19">
        <v>43191</v>
      </c>
      <c r="AM842" s="19">
        <v>43251</v>
      </c>
      <c r="AN842" t="s">
        <v>3360</v>
      </c>
      <c r="AQ842" s="17">
        <f t="shared" si="29"/>
        <v>534.6</v>
      </c>
      <c r="AR842" t="b">
        <f t="shared" si="27"/>
        <v>0</v>
      </c>
      <c r="AS842" t="b">
        <f t="shared" si="28"/>
        <v>0</v>
      </c>
    </row>
    <row r="843" spans="2:45" ht="14.25" customHeight="1" x14ac:dyDescent="0.3">
      <c r="B843" s="7" t="s">
        <v>1795</v>
      </c>
      <c r="C843" t="s">
        <v>3099</v>
      </c>
      <c r="D843" s="8" t="s">
        <v>1796</v>
      </c>
      <c r="E843" s="33" t="s">
        <v>1797</v>
      </c>
      <c r="M843" s="16">
        <v>0.19</v>
      </c>
      <c r="N843" t="s">
        <v>648</v>
      </c>
      <c r="O843" t="s">
        <v>649</v>
      </c>
      <c r="P843" s="17">
        <v>719.40000000000009</v>
      </c>
      <c r="Y843"/>
      <c r="AC843" t="s">
        <v>929</v>
      </c>
      <c r="AD843" t="s">
        <v>3377</v>
      </c>
      <c r="AF843" s="16">
        <v>0.23455327916666666</v>
      </c>
      <c r="AG843" s="43">
        <v>74</v>
      </c>
      <c r="AH843" t="s">
        <v>1798</v>
      </c>
      <c r="AI843" s="8" t="s">
        <v>869</v>
      </c>
      <c r="AK843" s="17">
        <v>431.64</v>
      </c>
      <c r="AL843" s="19">
        <v>43191</v>
      </c>
      <c r="AM843" s="19">
        <v>43220</v>
      </c>
      <c r="AN843" t="s">
        <v>3360</v>
      </c>
      <c r="AQ843" s="17">
        <f t="shared" si="29"/>
        <v>287.7600000000001</v>
      </c>
      <c r="AR843" t="b">
        <f t="shared" si="27"/>
        <v>0</v>
      </c>
      <c r="AS843" t="b">
        <f t="shared" si="28"/>
        <v>0</v>
      </c>
    </row>
    <row r="844" spans="2:45" ht="14.25" customHeight="1" x14ac:dyDescent="0.3">
      <c r="B844" s="7" t="s">
        <v>1799</v>
      </c>
      <c r="C844" t="s">
        <v>3099</v>
      </c>
      <c r="D844" s="8" t="s">
        <v>1800</v>
      </c>
      <c r="E844" s="33" t="s">
        <v>1801</v>
      </c>
      <c r="M844" s="16">
        <v>0.18</v>
      </c>
      <c r="N844" t="s">
        <v>648</v>
      </c>
      <c r="O844" t="s">
        <v>649</v>
      </c>
      <c r="P844" s="17">
        <v>25977.777777777777</v>
      </c>
      <c r="Y844"/>
      <c r="AC844" t="s">
        <v>929</v>
      </c>
      <c r="AD844" t="s">
        <v>3377</v>
      </c>
      <c r="AF844" s="16">
        <v>0.25123502000000003</v>
      </c>
      <c r="AG844" s="43">
        <v>74</v>
      </c>
      <c r="AH844" t="s">
        <v>83</v>
      </c>
      <c r="AI844" s="8" t="s">
        <v>869</v>
      </c>
      <c r="AK844" s="17">
        <v>25977.777777777777</v>
      </c>
      <c r="AL844" s="19">
        <v>43191</v>
      </c>
      <c r="AM844" s="19">
        <v>43251</v>
      </c>
      <c r="AN844" t="s">
        <v>3360</v>
      </c>
      <c r="AQ844" s="17">
        <f t="shared" si="29"/>
        <v>0</v>
      </c>
      <c r="AR844" t="b">
        <f t="shared" si="27"/>
        <v>0</v>
      </c>
      <c r="AS844" t="b">
        <f t="shared" si="28"/>
        <v>0</v>
      </c>
    </row>
    <row r="845" spans="2:45" ht="14.25" customHeight="1" x14ac:dyDescent="0.3">
      <c r="B845" s="7" t="s">
        <v>1802</v>
      </c>
      <c r="C845" t="s">
        <v>3099</v>
      </c>
      <c r="D845" s="8" t="s">
        <v>1803</v>
      </c>
      <c r="E845" s="33" t="s">
        <v>1804</v>
      </c>
      <c r="M845" s="16">
        <v>0.16</v>
      </c>
      <c r="N845" t="s">
        <v>648</v>
      </c>
      <c r="O845" t="s">
        <v>649</v>
      </c>
      <c r="P845" s="17">
        <v>1042.2222222222222</v>
      </c>
      <c r="Y845"/>
      <c r="AC845" t="s">
        <v>929</v>
      </c>
      <c r="AD845" t="s">
        <v>3377</v>
      </c>
      <c r="AF845" s="16">
        <v>0.19591091360000001</v>
      </c>
      <c r="AG845" s="43">
        <v>74</v>
      </c>
      <c r="AH845" t="s">
        <v>83</v>
      </c>
      <c r="AI845" s="8" t="s">
        <v>869</v>
      </c>
      <c r="AK845" s="17">
        <v>88.8888888888889</v>
      </c>
      <c r="AL845" s="19">
        <v>43225</v>
      </c>
      <c r="AM845" s="19">
        <v>43312</v>
      </c>
      <c r="AN845" t="s">
        <v>3360</v>
      </c>
      <c r="AQ845" s="17">
        <f t="shared" si="29"/>
        <v>0</v>
      </c>
      <c r="AR845" t="b">
        <f t="shared" si="27"/>
        <v>0</v>
      </c>
      <c r="AS845" t="b">
        <f t="shared" si="28"/>
        <v>0</v>
      </c>
    </row>
    <row r="846" spans="2:45" ht="14.25" customHeight="1" x14ac:dyDescent="0.3">
      <c r="B846" s="7" t="s">
        <v>1802</v>
      </c>
      <c r="C846" t="s">
        <v>3099</v>
      </c>
      <c r="D846" s="8" t="s">
        <v>1803</v>
      </c>
      <c r="Y846"/>
      <c r="AG846" s="43">
        <v>76</v>
      </c>
      <c r="AH846" t="s">
        <v>83</v>
      </c>
      <c r="AI846" s="8" t="s">
        <v>89</v>
      </c>
      <c r="AK846" s="17">
        <v>953.33333333333326</v>
      </c>
      <c r="AL846" s="19">
        <v>43225</v>
      </c>
      <c r="AM846" s="19">
        <v>43312</v>
      </c>
      <c r="AN846" t="s">
        <v>3360</v>
      </c>
      <c r="AR846" t="b">
        <f t="shared" si="27"/>
        <v>1</v>
      </c>
      <c r="AS846" t="b">
        <f t="shared" si="28"/>
        <v>1</v>
      </c>
    </row>
    <row r="847" spans="2:45" ht="14.25" customHeight="1" x14ac:dyDescent="0.3">
      <c r="B847" s="7" t="s">
        <v>1805</v>
      </c>
      <c r="C847" t="s">
        <v>3099</v>
      </c>
      <c r="D847" s="8" t="s">
        <v>1806</v>
      </c>
      <c r="E847" s="33" t="s">
        <v>1807</v>
      </c>
      <c r="M847" s="16">
        <v>0.19</v>
      </c>
      <c r="N847" t="s">
        <v>648</v>
      </c>
      <c r="O847" t="s">
        <v>649</v>
      </c>
      <c r="P847" s="17">
        <v>42783</v>
      </c>
      <c r="Y847"/>
      <c r="AC847" t="s">
        <v>929</v>
      </c>
      <c r="AD847" t="s">
        <v>3377</v>
      </c>
      <c r="AF847" s="16">
        <v>0.3731054136111111</v>
      </c>
      <c r="AG847" s="43">
        <v>74</v>
      </c>
      <c r="AH847" t="s">
        <v>83</v>
      </c>
      <c r="AI847" s="8" t="s">
        <v>869</v>
      </c>
      <c r="AK847" s="17">
        <v>8299</v>
      </c>
      <c r="AL847" s="19">
        <v>43238</v>
      </c>
      <c r="AM847" s="19">
        <v>43281</v>
      </c>
      <c r="AN847" t="s">
        <v>3360</v>
      </c>
      <c r="AQ847" s="17">
        <f>SUMIF(B:B,B847,P:P)-SUMIF(B:B,B847,AK:AK)</f>
        <v>34484</v>
      </c>
      <c r="AR847" t="b">
        <f t="shared" si="27"/>
        <v>0</v>
      </c>
      <c r="AS847" t="b">
        <f t="shared" si="28"/>
        <v>0</v>
      </c>
    </row>
    <row r="848" spans="2:45" ht="14.25" customHeight="1" x14ac:dyDescent="0.3">
      <c r="B848" s="7" t="s">
        <v>1808</v>
      </c>
      <c r="C848" t="s">
        <v>3099</v>
      </c>
      <c r="D848" s="8" t="s">
        <v>1809</v>
      </c>
      <c r="E848" s="33" t="s">
        <v>1810</v>
      </c>
      <c r="M848" s="16">
        <v>0.19</v>
      </c>
      <c r="N848" t="s">
        <v>648</v>
      </c>
      <c r="O848" t="s">
        <v>649</v>
      </c>
      <c r="P848" s="17">
        <v>1616.8999999999999</v>
      </c>
      <c r="Y848"/>
      <c r="AC848" t="s">
        <v>929</v>
      </c>
      <c r="AD848" t="s">
        <v>3377</v>
      </c>
      <c r="AF848" s="16">
        <v>0.22981365942622958</v>
      </c>
      <c r="AG848" s="43">
        <v>74</v>
      </c>
      <c r="AH848" t="s">
        <v>83</v>
      </c>
      <c r="AI848" s="8" t="s">
        <v>869</v>
      </c>
      <c r="AK848" s="17">
        <v>512</v>
      </c>
      <c r="AL848" s="19">
        <v>43231</v>
      </c>
      <c r="AM848" s="19">
        <v>43277</v>
      </c>
      <c r="AN848" t="s">
        <v>3360</v>
      </c>
      <c r="AQ848" s="17">
        <f>SUMIF(B:B,B848,P:P)-SUMIF(B:B,B848,AK:AK)</f>
        <v>210.89999999999986</v>
      </c>
      <c r="AR848" t="b">
        <f t="shared" si="27"/>
        <v>0</v>
      </c>
      <c r="AS848" t="b">
        <f t="shared" si="28"/>
        <v>0</v>
      </c>
    </row>
    <row r="849" spans="2:45" ht="14.25" customHeight="1" x14ac:dyDescent="0.3">
      <c r="B849" s="7" t="s">
        <v>1808</v>
      </c>
      <c r="C849" t="s">
        <v>3099</v>
      </c>
      <c r="D849" s="8" t="s">
        <v>1809</v>
      </c>
      <c r="Y849"/>
      <c r="AG849" s="43">
        <v>74</v>
      </c>
      <c r="AH849" t="s">
        <v>83</v>
      </c>
      <c r="AI849" s="8" t="s">
        <v>869</v>
      </c>
      <c r="AK849" s="17">
        <v>894</v>
      </c>
      <c r="AL849" s="19">
        <v>43231</v>
      </c>
      <c r="AM849" s="19">
        <v>43277</v>
      </c>
      <c r="AN849" t="s">
        <v>3360</v>
      </c>
      <c r="AR849" t="b">
        <f t="shared" si="27"/>
        <v>1</v>
      </c>
      <c r="AS849" t="b">
        <f t="shared" si="28"/>
        <v>1</v>
      </c>
    </row>
    <row r="850" spans="2:45" ht="14.25" customHeight="1" x14ac:dyDescent="0.3">
      <c r="B850" s="7" t="s">
        <v>1025</v>
      </c>
      <c r="C850" t="s">
        <v>3326</v>
      </c>
      <c r="D850" t="s">
        <v>1026</v>
      </c>
      <c r="E850" s="33" t="s">
        <v>3318</v>
      </c>
      <c r="M850" s="16">
        <v>0.19</v>
      </c>
      <c r="N850" t="s">
        <v>648</v>
      </c>
      <c r="O850" t="s">
        <v>649</v>
      </c>
      <c r="P850" s="17">
        <v>108560</v>
      </c>
      <c r="U850"/>
      <c r="Y850"/>
      <c r="Z850"/>
      <c r="AC850" t="s">
        <v>929</v>
      </c>
      <c r="AD850" t="s">
        <v>3378</v>
      </c>
      <c r="AF850" s="16">
        <v>0.44452135824631056</v>
      </c>
      <c r="AG850" s="43">
        <v>21</v>
      </c>
      <c r="AH850" t="s">
        <v>22</v>
      </c>
      <c r="AI850" s="8" t="s">
        <v>56</v>
      </c>
      <c r="AK850" s="17">
        <v>82390</v>
      </c>
      <c r="AL850" s="19">
        <v>43211</v>
      </c>
      <c r="AM850" s="19">
        <v>43211</v>
      </c>
      <c r="AN850" t="s">
        <v>949</v>
      </c>
      <c r="AQ850" s="17">
        <f>SUMIF(B:B,B850,P:P)-SUMIF(B:B,B850,AK:AK)</f>
        <v>10862</v>
      </c>
      <c r="AR850" t="b">
        <f t="shared" si="27"/>
        <v>0</v>
      </c>
      <c r="AS850" t="b">
        <f t="shared" si="28"/>
        <v>0</v>
      </c>
    </row>
    <row r="851" spans="2:45" ht="14.25" customHeight="1" x14ac:dyDescent="0.3">
      <c r="B851" s="7" t="s">
        <v>1025</v>
      </c>
      <c r="C851" t="s">
        <v>3326</v>
      </c>
      <c r="D851" t="s">
        <v>1026</v>
      </c>
      <c r="E851" s="33" t="s">
        <v>936</v>
      </c>
      <c r="U851"/>
      <c r="Y851"/>
      <c r="Z851"/>
      <c r="AG851" s="43">
        <v>123</v>
      </c>
      <c r="AH851" t="s">
        <v>102</v>
      </c>
      <c r="AI851" s="8" t="s">
        <v>354</v>
      </c>
      <c r="AK851" s="17">
        <v>11128</v>
      </c>
      <c r="AL851" s="19">
        <v>43211</v>
      </c>
      <c r="AM851" s="19">
        <v>43211</v>
      </c>
      <c r="AN851" t="s">
        <v>949</v>
      </c>
      <c r="AQ851"/>
      <c r="AR851" t="b">
        <f t="shared" si="27"/>
        <v>1</v>
      </c>
      <c r="AS851" t="b">
        <f t="shared" si="28"/>
        <v>1</v>
      </c>
    </row>
    <row r="852" spans="2:45" ht="14.25" customHeight="1" x14ac:dyDescent="0.3">
      <c r="B852" s="7" t="s">
        <v>1025</v>
      </c>
      <c r="C852" t="s">
        <v>3326</v>
      </c>
      <c r="D852" t="s">
        <v>1026</v>
      </c>
      <c r="E852" s="33" t="s">
        <v>936</v>
      </c>
      <c r="U852"/>
      <c r="Y852"/>
      <c r="Z852"/>
      <c r="AG852" s="43">
        <v>100</v>
      </c>
      <c r="AH852" t="s">
        <v>102</v>
      </c>
      <c r="AI852" s="8" t="s">
        <v>103</v>
      </c>
      <c r="AJ852" t="s">
        <v>110</v>
      </c>
      <c r="AK852" s="17">
        <v>4180</v>
      </c>
      <c r="AL852" s="19">
        <v>43211</v>
      </c>
      <c r="AM852" s="19">
        <v>43211</v>
      </c>
      <c r="AN852" t="s">
        <v>931</v>
      </c>
      <c r="AQ852"/>
      <c r="AR852" t="b">
        <f t="shared" si="27"/>
        <v>1</v>
      </c>
      <c r="AS852" t="b">
        <f t="shared" si="28"/>
        <v>1</v>
      </c>
    </row>
    <row r="853" spans="2:45" ht="14.25" customHeight="1" x14ac:dyDescent="0.3">
      <c r="B853" s="7" t="s">
        <v>1811</v>
      </c>
      <c r="C853" t="s">
        <v>3099</v>
      </c>
      <c r="D853" s="8" t="s">
        <v>1812</v>
      </c>
      <c r="E853" s="33" t="s">
        <v>3373</v>
      </c>
      <c r="M853" s="16">
        <v>0.19</v>
      </c>
      <c r="N853" t="s">
        <v>648</v>
      </c>
      <c r="O853" t="s">
        <v>649</v>
      </c>
      <c r="P853" s="17">
        <v>1554.3000000000002</v>
      </c>
      <c r="Y853"/>
      <c r="AC853" t="s">
        <v>929</v>
      </c>
      <c r="AD853" t="s">
        <v>3377</v>
      </c>
      <c r="AF853" s="16">
        <v>0.26093756975609761</v>
      </c>
      <c r="AG853" s="43">
        <v>74</v>
      </c>
      <c r="AH853" t="s">
        <v>83</v>
      </c>
      <c r="AI853" s="8" t="s">
        <v>869</v>
      </c>
      <c r="AK853" s="17">
        <v>1005.3333333333333</v>
      </c>
      <c r="AL853" s="19">
        <v>43221</v>
      </c>
      <c r="AM853" s="19">
        <v>43281</v>
      </c>
      <c r="AN853" t="s">
        <v>3360</v>
      </c>
      <c r="AQ853" s="17">
        <f>SUMIF(B:B,B853,P:P)-SUMIF(B:B,B853,AK:AK)</f>
        <v>548.96666666666692</v>
      </c>
      <c r="AR853" t="b">
        <f t="shared" si="27"/>
        <v>0</v>
      </c>
      <c r="AS853" t="b">
        <f t="shared" si="28"/>
        <v>0</v>
      </c>
    </row>
    <row r="854" spans="2:45" ht="14.25" customHeight="1" x14ac:dyDescent="0.3">
      <c r="B854" s="7" t="s">
        <v>1813</v>
      </c>
      <c r="C854" t="s">
        <v>3099</v>
      </c>
      <c r="D854" s="8" t="s">
        <v>1814</v>
      </c>
      <c r="E854" s="33" t="s">
        <v>1815</v>
      </c>
      <c r="M854" s="16">
        <v>0.19</v>
      </c>
      <c r="N854" t="s">
        <v>648</v>
      </c>
      <c r="O854" t="s">
        <v>649</v>
      </c>
      <c r="P854" s="17">
        <v>71510</v>
      </c>
      <c r="Y854"/>
      <c r="AC854" t="s">
        <v>929</v>
      </c>
      <c r="AD854" t="s">
        <v>3377</v>
      </c>
      <c r="AF854" s="16">
        <v>0.28728682206085115</v>
      </c>
      <c r="AG854" s="43">
        <v>74</v>
      </c>
      <c r="AH854" t="s">
        <v>83</v>
      </c>
      <c r="AI854" s="8" t="s">
        <v>869</v>
      </c>
      <c r="AK854" s="17">
        <v>8311.1111111111113</v>
      </c>
      <c r="AL854" s="19">
        <v>43262</v>
      </c>
      <c r="AM854" s="19">
        <v>43269</v>
      </c>
      <c r="AN854" t="s">
        <v>3360</v>
      </c>
      <c r="AQ854" s="17">
        <f>SUMIF(B:B,B854,P:P)-SUMIF(B:B,B854,AK:AK)</f>
        <v>5032.222222222219</v>
      </c>
      <c r="AR854" t="b">
        <f t="shared" si="27"/>
        <v>0</v>
      </c>
      <c r="AS854" t="b">
        <f t="shared" si="28"/>
        <v>0</v>
      </c>
    </row>
    <row r="855" spans="2:45" ht="14.25" customHeight="1" x14ac:dyDescent="0.3">
      <c r="B855" s="7" t="s">
        <v>1813</v>
      </c>
      <c r="C855" t="s">
        <v>3099</v>
      </c>
      <c r="D855" s="8" t="s">
        <v>1814</v>
      </c>
      <c r="Y855"/>
      <c r="AG855" s="43">
        <v>73</v>
      </c>
      <c r="AH855" t="s">
        <v>83</v>
      </c>
      <c r="AI855" s="8" t="s">
        <v>84</v>
      </c>
      <c r="AJ855" t="s">
        <v>864</v>
      </c>
      <c r="AK855" s="17">
        <v>58166.666666666664</v>
      </c>
      <c r="AL855" s="19">
        <v>43262</v>
      </c>
      <c r="AM855" s="19">
        <v>43269</v>
      </c>
      <c r="AN855" t="s">
        <v>3360</v>
      </c>
      <c r="AR855" t="b">
        <f t="shared" si="27"/>
        <v>1</v>
      </c>
      <c r="AS855" t="b">
        <f t="shared" si="28"/>
        <v>1</v>
      </c>
    </row>
    <row r="856" spans="2:45" ht="14.25" customHeight="1" x14ac:dyDescent="0.3">
      <c r="B856" s="7" t="s">
        <v>1816</v>
      </c>
      <c r="C856" t="s">
        <v>3326</v>
      </c>
      <c r="D856" s="8" t="s">
        <v>1817</v>
      </c>
      <c r="E856" s="33" t="s">
        <v>1818</v>
      </c>
      <c r="M856" s="16">
        <v>0.17</v>
      </c>
      <c r="N856" t="s">
        <v>648</v>
      </c>
      <c r="O856" t="s">
        <v>649</v>
      </c>
      <c r="P856" s="17">
        <v>11265</v>
      </c>
      <c r="Y856"/>
      <c r="AC856" t="s">
        <v>929</v>
      </c>
      <c r="AD856" t="s">
        <v>3378</v>
      </c>
      <c r="AF856" s="16">
        <v>0.35898771600000007</v>
      </c>
      <c r="AG856" s="43">
        <v>73</v>
      </c>
      <c r="AH856" t="s">
        <v>83</v>
      </c>
      <c r="AI856" s="8" t="s">
        <v>84</v>
      </c>
      <c r="AJ856" t="s">
        <v>864</v>
      </c>
      <c r="AK856" s="17">
        <v>2640</v>
      </c>
      <c r="AL856" s="19">
        <v>43282</v>
      </c>
      <c r="AM856" s="19">
        <v>43312</v>
      </c>
      <c r="AN856" t="s">
        <v>3360</v>
      </c>
      <c r="AQ856" s="17">
        <f>SUMIF(B:B,B856,P:P)-SUMIF(B:B,B856,AK:AK)</f>
        <v>8625</v>
      </c>
      <c r="AR856" t="b">
        <f t="shared" si="27"/>
        <v>0</v>
      </c>
      <c r="AS856" t="b">
        <f t="shared" si="28"/>
        <v>0</v>
      </c>
    </row>
    <row r="857" spans="2:45" ht="14.25" customHeight="1" x14ac:dyDescent="0.3">
      <c r="B857" s="7" t="s">
        <v>1819</v>
      </c>
      <c r="C857" t="s">
        <v>3326</v>
      </c>
      <c r="D857" s="8" t="s">
        <v>1820</v>
      </c>
      <c r="E857" s="33" t="s">
        <v>1821</v>
      </c>
      <c r="M857" s="16">
        <v>0.19</v>
      </c>
      <c r="N857" t="s">
        <v>648</v>
      </c>
      <c r="O857" t="s">
        <v>649</v>
      </c>
      <c r="P857" s="17">
        <v>10520</v>
      </c>
      <c r="Y857"/>
      <c r="AC857" t="s">
        <v>929</v>
      </c>
      <c r="AD857" t="s">
        <v>3378</v>
      </c>
      <c r="AF857" s="16">
        <v>0.37870515885714284</v>
      </c>
      <c r="AG857" s="43">
        <v>73</v>
      </c>
      <c r="AH857" t="s">
        <v>83</v>
      </c>
      <c r="AI857" s="8" t="s">
        <v>84</v>
      </c>
      <c r="AJ857" t="s">
        <v>864</v>
      </c>
      <c r="AK857" s="17">
        <v>1320</v>
      </c>
      <c r="AL857" s="19">
        <v>43282</v>
      </c>
      <c r="AM857" s="19">
        <v>43312</v>
      </c>
      <c r="AN857" t="s">
        <v>3360</v>
      </c>
      <c r="AQ857" s="17">
        <f>SUMIF(B:B,B857,P:P)-SUMIF(B:B,B857,AK:AK)</f>
        <v>9200</v>
      </c>
      <c r="AR857" t="b">
        <f t="shared" si="27"/>
        <v>0</v>
      </c>
      <c r="AS857" t="b">
        <f t="shared" si="28"/>
        <v>0</v>
      </c>
    </row>
    <row r="858" spans="2:45" ht="14.25" customHeight="1" x14ac:dyDescent="0.3">
      <c r="B858" s="7" t="s">
        <v>1822</v>
      </c>
      <c r="C858" t="s">
        <v>3098</v>
      </c>
      <c r="D858" s="8" t="s">
        <v>1823</v>
      </c>
      <c r="E858" s="33" t="s">
        <v>1824</v>
      </c>
      <c r="M858" s="16">
        <v>0.17</v>
      </c>
      <c r="N858" t="s">
        <v>648</v>
      </c>
      <c r="O858" t="s">
        <v>649</v>
      </c>
      <c r="P858" s="17">
        <v>16895</v>
      </c>
      <c r="Y858"/>
      <c r="AC858" t="s">
        <v>929</v>
      </c>
      <c r="AD858" t="s">
        <v>1825</v>
      </c>
      <c r="AF858" s="16">
        <v>0.3238575022222222</v>
      </c>
      <c r="AG858" s="43">
        <v>73</v>
      </c>
      <c r="AH858" t="s">
        <v>83</v>
      </c>
      <c r="AI858" s="8" t="s">
        <v>84</v>
      </c>
      <c r="AJ858" t="s">
        <v>864</v>
      </c>
      <c r="AK858" s="17">
        <v>9000</v>
      </c>
      <c r="AL858" s="19">
        <v>43290</v>
      </c>
      <c r="AM858" s="19">
        <v>43312</v>
      </c>
      <c r="AN858" t="s">
        <v>3360</v>
      </c>
      <c r="AQ858" s="17">
        <f>SUMIF(B:B,B858,P:P)-SUMIF(B:B,B858,AK:AK)</f>
        <v>1050</v>
      </c>
      <c r="AR858" t="b">
        <f t="shared" si="27"/>
        <v>0</v>
      </c>
      <c r="AS858" t="b">
        <f t="shared" si="28"/>
        <v>0</v>
      </c>
    </row>
    <row r="859" spans="2:45" ht="14.25" customHeight="1" x14ac:dyDescent="0.3">
      <c r="B859" s="7" t="s">
        <v>1822</v>
      </c>
      <c r="C859" t="s">
        <v>3098</v>
      </c>
      <c r="D859" s="8" t="s">
        <v>1823</v>
      </c>
      <c r="Y859"/>
      <c r="AC859" t="s">
        <v>929</v>
      </c>
      <c r="AD859" t="s">
        <v>1825</v>
      </c>
      <c r="AF859" s="16">
        <v>0.3238575022222222</v>
      </c>
      <c r="AG859" s="43">
        <v>126</v>
      </c>
      <c r="AH859" t="s">
        <v>102</v>
      </c>
      <c r="AI859" s="8" t="s">
        <v>135</v>
      </c>
      <c r="AJ859" t="s">
        <v>138</v>
      </c>
      <c r="AK859" s="17">
        <v>5350</v>
      </c>
      <c r="AL859" s="19">
        <v>43302</v>
      </c>
      <c r="AM859" s="19">
        <v>43302</v>
      </c>
      <c r="AN859" t="s">
        <v>949</v>
      </c>
      <c r="AR859" t="b">
        <f t="shared" si="27"/>
        <v>1</v>
      </c>
      <c r="AS859" t="b">
        <f t="shared" si="28"/>
        <v>1</v>
      </c>
    </row>
    <row r="860" spans="2:45" ht="14.25" customHeight="1" x14ac:dyDescent="0.3">
      <c r="B860" s="7" t="s">
        <v>1822</v>
      </c>
      <c r="C860" t="s">
        <v>3098</v>
      </c>
      <c r="D860" s="8" t="s">
        <v>1823</v>
      </c>
      <c r="AC860" t="s">
        <v>929</v>
      </c>
      <c r="AD860" t="s">
        <v>1825</v>
      </c>
      <c r="AF860" s="16">
        <v>0.3238575022222222</v>
      </c>
      <c r="AG860" s="43">
        <v>121</v>
      </c>
      <c r="AH860" t="s">
        <v>102</v>
      </c>
      <c r="AI860" s="8" t="s">
        <v>1891</v>
      </c>
      <c r="AJ860" t="s">
        <v>132</v>
      </c>
      <c r="AK860" s="17">
        <v>1494.9999999999998</v>
      </c>
      <c r="AL860" s="19">
        <v>43302</v>
      </c>
      <c r="AM860" s="19">
        <v>43302</v>
      </c>
      <c r="AN860" t="s">
        <v>931</v>
      </c>
      <c r="AQ860"/>
      <c r="AR860" t="b">
        <f t="shared" si="27"/>
        <v>1</v>
      </c>
      <c r="AS860" t="b">
        <f t="shared" si="28"/>
        <v>1</v>
      </c>
    </row>
    <row r="861" spans="2:45" ht="14.25" customHeight="1" x14ac:dyDescent="0.3">
      <c r="B861" s="7" t="s">
        <v>1826</v>
      </c>
      <c r="C861" t="s">
        <v>3099</v>
      </c>
      <c r="D861" s="8" t="s">
        <v>1827</v>
      </c>
      <c r="E861" s="33" t="s">
        <v>1828</v>
      </c>
      <c r="M861" s="16">
        <v>0.19</v>
      </c>
      <c r="N861" t="s">
        <v>648</v>
      </c>
      <c r="O861" t="s">
        <v>649</v>
      </c>
      <c r="P861" s="17">
        <v>2402.4</v>
      </c>
      <c r="Y861"/>
      <c r="AC861" t="s">
        <v>929</v>
      </c>
      <c r="AD861" t="s">
        <v>3377</v>
      </c>
      <c r="AF861" s="16">
        <v>0.25031714838709679</v>
      </c>
      <c r="AG861" s="43">
        <v>74</v>
      </c>
      <c r="AH861" t="s">
        <v>83</v>
      </c>
      <c r="AI861" s="8" t="s">
        <v>869</v>
      </c>
      <c r="AK861" s="17">
        <v>2184</v>
      </c>
      <c r="AL861" s="19">
        <v>43282</v>
      </c>
      <c r="AM861" s="19">
        <v>43312</v>
      </c>
      <c r="AN861" t="s">
        <v>3360</v>
      </c>
      <c r="AQ861" s="17">
        <f>SUMIF(B:B,B861,P:P)-SUMIF(B:B,B861,AK:AK)</f>
        <v>218.40000000000009</v>
      </c>
      <c r="AR861" t="b">
        <f t="shared" si="27"/>
        <v>0</v>
      </c>
      <c r="AS861" t="b">
        <f t="shared" si="28"/>
        <v>0</v>
      </c>
    </row>
    <row r="862" spans="2:45" ht="14.25" customHeight="1" x14ac:dyDescent="0.3">
      <c r="B862" s="7" t="s">
        <v>1829</v>
      </c>
      <c r="C862" t="s">
        <v>3098</v>
      </c>
      <c r="D862" s="8" t="s">
        <v>1830</v>
      </c>
      <c r="E862" s="33" t="s">
        <v>1831</v>
      </c>
      <c r="M862" s="16">
        <v>0.17</v>
      </c>
      <c r="N862" t="s">
        <v>648</v>
      </c>
      <c r="O862" t="s">
        <v>649</v>
      </c>
      <c r="P862" s="17">
        <v>3960.0000000000005</v>
      </c>
      <c r="Y862"/>
      <c r="AC862" t="s">
        <v>929</v>
      </c>
      <c r="AD862" t="s">
        <v>1825</v>
      </c>
      <c r="AF862" s="16">
        <v>0.23647428571428575</v>
      </c>
      <c r="AG862" s="43">
        <v>72</v>
      </c>
      <c r="AH862" t="s">
        <v>83</v>
      </c>
      <c r="AI862" s="8" t="s">
        <v>84</v>
      </c>
      <c r="AJ862" t="s">
        <v>868</v>
      </c>
      <c r="AK862" s="17">
        <v>3600</v>
      </c>
      <c r="AL862" s="19">
        <v>43311</v>
      </c>
      <c r="AM862" s="19">
        <v>43317</v>
      </c>
      <c r="AN862" t="s">
        <v>3360</v>
      </c>
      <c r="AQ862" s="17">
        <f>SUMIF(B:B,B862,P:P)-SUMIF(B:B,B862,AK:AK)</f>
        <v>360.00000000000045</v>
      </c>
      <c r="AR862" t="b">
        <f t="shared" si="27"/>
        <v>0</v>
      </c>
      <c r="AS862" t="b">
        <f t="shared" si="28"/>
        <v>0</v>
      </c>
    </row>
    <row r="863" spans="2:45" ht="14.25" customHeight="1" x14ac:dyDescent="0.3">
      <c r="B863" s="7" t="s">
        <v>1832</v>
      </c>
      <c r="C863" t="s">
        <v>3326</v>
      </c>
      <c r="D863" s="8" t="s">
        <v>1833</v>
      </c>
      <c r="E863" s="33" t="s">
        <v>1834</v>
      </c>
      <c r="M863" s="16">
        <v>0.19</v>
      </c>
      <c r="N863" t="s">
        <v>648</v>
      </c>
      <c r="O863" t="s">
        <v>649</v>
      </c>
      <c r="P863" s="17">
        <v>528278.30000000005</v>
      </c>
      <c r="Y863"/>
      <c r="AC863" t="s">
        <v>929</v>
      </c>
      <c r="AD863" t="s">
        <v>3378</v>
      </c>
      <c r="AF863" s="16">
        <v>0.41863112395315627</v>
      </c>
      <c r="AG863" s="43">
        <v>74</v>
      </c>
      <c r="AH863" t="s">
        <v>83</v>
      </c>
      <c r="AI863" s="8" t="s">
        <v>869</v>
      </c>
      <c r="AK863" s="17">
        <v>50081</v>
      </c>
      <c r="AL863" s="19">
        <v>43313</v>
      </c>
      <c r="AM863" s="19">
        <v>43373</v>
      </c>
      <c r="AN863" t="s">
        <v>3360</v>
      </c>
      <c r="AQ863" s="17">
        <f>SUMIF(B:B,B863,P:P)-SUMIF(B:B,B863,AK:AK)</f>
        <v>478197.30000000005</v>
      </c>
      <c r="AR863" t="b">
        <f t="shared" si="27"/>
        <v>0</v>
      </c>
      <c r="AS863" t="b">
        <f t="shared" si="28"/>
        <v>0</v>
      </c>
    </row>
    <row r="864" spans="2:45" ht="14.25" customHeight="1" x14ac:dyDescent="0.3">
      <c r="B864" s="7" t="s">
        <v>1835</v>
      </c>
      <c r="C864" t="s">
        <v>3326</v>
      </c>
      <c r="D864" s="8" t="s">
        <v>1836</v>
      </c>
      <c r="E864" s="33" t="s">
        <v>1837</v>
      </c>
      <c r="M864" s="16">
        <v>0.18</v>
      </c>
      <c r="N864" t="s">
        <v>648</v>
      </c>
      <c r="O864" t="s">
        <v>649</v>
      </c>
      <c r="P864" s="17">
        <v>11669.999999999998</v>
      </c>
      <c r="Y864"/>
      <c r="AC864" t="s">
        <v>929</v>
      </c>
      <c r="AD864" t="s">
        <v>3378</v>
      </c>
      <c r="AF864" s="16">
        <v>0.30440463720634919</v>
      </c>
      <c r="AG864" s="43">
        <v>73</v>
      </c>
      <c r="AH864" t="s">
        <v>83</v>
      </c>
      <c r="AI864" s="8" t="s">
        <v>84</v>
      </c>
      <c r="AJ864" t="s">
        <v>864</v>
      </c>
      <c r="AK864" s="17">
        <v>1332.0000000000002</v>
      </c>
      <c r="AL864" s="19">
        <v>43313</v>
      </c>
      <c r="AM864" s="19">
        <v>43373</v>
      </c>
      <c r="AN864" t="s">
        <v>3360</v>
      </c>
      <c r="AQ864" s="17">
        <f>SUMIF(B:B,B864,P:P)-SUMIF(B:B,B864,AK:AK)</f>
        <v>10337.999999999998</v>
      </c>
      <c r="AR864" t="b">
        <f t="shared" si="27"/>
        <v>0</v>
      </c>
      <c r="AS864" t="b">
        <f t="shared" si="28"/>
        <v>0</v>
      </c>
    </row>
    <row r="865" spans="2:45" ht="14.25" customHeight="1" x14ac:dyDescent="0.3">
      <c r="B865" s="7" t="s">
        <v>1838</v>
      </c>
      <c r="C865" t="s">
        <v>3098</v>
      </c>
      <c r="D865" s="8" t="s">
        <v>3393</v>
      </c>
      <c r="E865" s="33" t="s">
        <v>1839</v>
      </c>
      <c r="M865" s="16">
        <v>0.17</v>
      </c>
      <c r="N865" t="s">
        <v>648</v>
      </c>
      <c r="O865" t="s">
        <v>649</v>
      </c>
      <c r="P865" s="17">
        <v>12483.25</v>
      </c>
      <c r="Y865"/>
      <c r="AC865" t="s">
        <v>929</v>
      </c>
      <c r="AD865" t="s">
        <v>1825</v>
      </c>
      <c r="AF865" s="16">
        <v>0.26067089279999994</v>
      </c>
      <c r="AG865" s="43">
        <v>72</v>
      </c>
      <c r="AH865" t="s">
        <v>83</v>
      </c>
      <c r="AI865" s="8" t="s">
        <v>84</v>
      </c>
      <c r="AJ865" t="s">
        <v>868</v>
      </c>
      <c r="AK865" s="17">
        <v>7200</v>
      </c>
      <c r="AL865" s="19">
        <v>43344</v>
      </c>
      <c r="AM865" s="19">
        <v>43355</v>
      </c>
      <c r="AN865" t="s">
        <v>3360</v>
      </c>
      <c r="AQ865" s="17">
        <f>SUMIF(B:B,B865,P:P)-SUMIF(B:B,B865,AK:AK)</f>
        <v>1257.1000000000004</v>
      </c>
      <c r="AR865" t="b">
        <f t="shared" si="27"/>
        <v>0</v>
      </c>
      <c r="AS865" t="b">
        <f t="shared" si="28"/>
        <v>0</v>
      </c>
    </row>
    <row r="866" spans="2:45" ht="14.25" customHeight="1" x14ac:dyDescent="0.3">
      <c r="B866" s="7" t="s">
        <v>1838</v>
      </c>
      <c r="C866" t="s">
        <v>3098</v>
      </c>
      <c r="D866" s="8" t="s">
        <v>3393</v>
      </c>
      <c r="Y866"/>
      <c r="AC866" t="s">
        <v>929</v>
      </c>
      <c r="AD866" t="s">
        <v>1825</v>
      </c>
      <c r="AF866" s="16">
        <v>0.26067089279999994</v>
      </c>
      <c r="AG866" s="43">
        <v>113</v>
      </c>
      <c r="AH866" t="s">
        <v>102</v>
      </c>
      <c r="AI866" s="8" t="s">
        <v>122</v>
      </c>
      <c r="AJ866" t="s">
        <v>1444</v>
      </c>
      <c r="AK866" s="17">
        <v>1724.9999999999998</v>
      </c>
      <c r="AL866" s="19">
        <v>43347</v>
      </c>
      <c r="AM866" s="19">
        <v>43347</v>
      </c>
      <c r="AN866" t="s">
        <v>931</v>
      </c>
      <c r="AR866" t="b">
        <f t="shared" si="27"/>
        <v>1</v>
      </c>
      <c r="AS866" t="b">
        <f t="shared" si="28"/>
        <v>1</v>
      </c>
    </row>
    <row r="867" spans="2:45" ht="14.25" customHeight="1" x14ac:dyDescent="0.3">
      <c r="B867" s="7" t="s">
        <v>1838</v>
      </c>
      <c r="C867" t="s">
        <v>3098</v>
      </c>
      <c r="D867" s="8" t="s">
        <v>3393</v>
      </c>
      <c r="AC867" t="s">
        <v>929</v>
      </c>
      <c r="AD867" t="s">
        <v>1825</v>
      </c>
      <c r="AF867" s="16">
        <v>0.26067089279999994</v>
      </c>
      <c r="AG867" s="43">
        <v>113</v>
      </c>
      <c r="AH867" t="s">
        <v>102</v>
      </c>
      <c r="AI867" s="8" t="s">
        <v>122</v>
      </c>
      <c r="AJ867" t="s">
        <v>123</v>
      </c>
      <c r="AK867" s="17">
        <v>1150</v>
      </c>
      <c r="AL867" s="19">
        <v>43349</v>
      </c>
      <c r="AM867" s="19">
        <v>43349</v>
      </c>
      <c r="AN867" t="s">
        <v>931</v>
      </c>
      <c r="AR867" t="b">
        <f t="shared" si="27"/>
        <v>1</v>
      </c>
      <c r="AS867" t="b">
        <f t="shared" si="28"/>
        <v>1</v>
      </c>
    </row>
    <row r="868" spans="2:45" ht="14.25" customHeight="1" x14ac:dyDescent="0.3">
      <c r="B868" s="7" t="s">
        <v>1838</v>
      </c>
      <c r="C868" t="s">
        <v>3098</v>
      </c>
      <c r="D868" s="8" t="s">
        <v>3393</v>
      </c>
      <c r="AG868" s="43">
        <v>59</v>
      </c>
      <c r="AH868" t="s">
        <v>57</v>
      </c>
      <c r="AI868" s="8" t="s">
        <v>64</v>
      </c>
      <c r="AJ868" t="s">
        <v>323</v>
      </c>
      <c r="AK868" s="17">
        <v>1151.1499999999999</v>
      </c>
      <c r="AL868" s="19">
        <v>43313</v>
      </c>
      <c r="AM868" s="19">
        <v>43313</v>
      </c>
      <c r="AN868" t="s">
        <v>941</v>
      </c>
      <c r="AR868" t="b">
        <f t="shared" si="27"/>
        <v>1</v>
      </c>
      <c r="AS868" t="b">
        <f t="shared" si="28"/>
        <v>1</v>
      </c>
    </row>
    <row r="869" spans="2:45" ht="14.25" customHeight="1" x14ac:dyDescent="0.3">
      <c r="B869" s="7" t="s">
        <v>1027</v>
      </c>
      <c r="C869" t="s">
        <v>3326</v>
      </c>
      <c r="D869" t="s">
        <v>1028</v>
      </c>
      <c r="E869" s="33" t="s">
        <v>1029</v>
      </c>
      <c r="M869" s="16">
        <v>0.19</v>
      </c>
      <c r="N869" t="s">
        <v>648</v>
      </c>
      <c r="O869" t="s">
        <v>649</v>
      </c>
      <c r="P869" s="17">
        <v>40262.400000000001</v>
      </c>
      <c r="U869"/>
      <c r="Y869"/>
      <c r="Z869"/>
      <c r="AC869" t="s">
        <v>929</v>
      </c>
      <c r="AD869" t="s">
        <v>3378</v>
      </c>
      <c r="AF869" s="16">
        <v>0.55814716800000008</v>
      </c>
      <c r="AG869" s="43">
        <v>60</v>
      </c>
      <c r="AH869" t="s">
        <v>57</v>
      </c>
      <c r="AI869" s="8" t="s">
        <v>64</v>
      </c>
      <c r="AJ869" t="s">
        <v>449</v>
      </c>
      <c r="AK869" s="17">
        <v>38584.799999999996</v>
      </c>
      <c r="AL869" s="19">
        <v>43191</v>
      </c>
      <c r="AM869" s="19">
        <v>43191</v>
      </c>
      <c r="AN869" t="s">
        <v>931</v>
      </c>
      <c r="AQ869" s="17">
        <f t="shared" ref="AQ869:AQ874" si="30">SUMIF(B:B,B869,P:P)-SUMIF(B:B,B869,AK:AK)</f>
        <v>1677.6000000000058</v>
      </c>
      <c r="AR869" t="b">
        <f t="shared" si="27"/>
        <v>0</v>
      </c>
      <c r="AS869" t="b">
        <f t="shared" si="28"/>
        <v>0</v>
      </c>
    </row>
    <row r="870" spans="2:45" ht="14.25" customHeight="1" x14ac:dyDescent="0.3">
      <c r="B870" s="7" t="s">
        <v>1840</v>
      </c>
      <c r="C870" t="s">
        <v>3099</v>
      </c>
      <c r="D870" s="8" t="s">
        <v>1841</v>
      </c>
      <c r="E870" s="33" t="s">
        <v>1842</v>
      </c>
      <c r="M870" s="16">
        <v>0.19</v>
      </c>
      <c r="N870" t="s">
        <v>648</v>
      </c>
      <c r="O870" t="s">
        <v>649</v>
      </c>
      <c r="P870" s="17">
        <v>3168.0000000000005</v>
      </c>
      <c r="Y870"/>
      <c r="AC870" t="s">
        <v>929</v>
      </c>
      <c r="AD870" t="s">
        <v>3377</v>
      </c>
      <c r="AF870" s="16">
        <v>0.24718028111759291</v>
      </c>
      <c r="AG870" s="43">
        <v>74</v>
      </c>
      <c r="AH870" t="s">
        <v>83</v>
      </c>
      <c r="AI870" s="8" t="s">
        <v>869</v>
      </c>
      <c r="AK870" s="17">
        <v>2880</v>
      </c>
      <c r="AL870" s="19">
        <v>43313</v>
      </c>
      <c r="AM870" s="19">
        <v>43343</v>
      </c>
      <c r="AN870" t="s">
        <v>3360</v>
      </c>
      <c r="AQ870" s="17">
        <f t="shared" si="30"/>
        <v>288.00000000000045</v>
      </c>
      <c r="AR870" t="b">
        <f t="shared" si="27"/>
        <v>0</v>
      </c>
      <c r="AS870" t="b">
        <f t="shared" si="28"/>
        <v>0</v>
      </c>
    </row>
    <row r="871" spans="2:45" ht="14.25" customHeight="1" x14ac:dyDescent="0.3">
      <c r="B871" s="7" t="s">
        <v>1843</v>
      </c>
      <c r="C871" t="s">
        <v>3326</v>
      </c>
      <c r="D871" s="8" t="s">
        <v>1844</v>
      </c>
      <c r="E871" s="33" t="s">
        <v>1845</v>
      </c>
      <c r="M871" s="16">
        <v>0.19</v>
      </c>
      <c r="N871" t="s">
        <v>648</v>
      </c>
      <c r="O871" t="s">
        <v>649</v>
      </c>
      <c r="P871" s="17">
        <v>10695</v>
      </c>
      <c r="Y871"/>
      <c r="AC871" t="s">
        <v>929</v>
      </c>
      <c r="AD871" t="s">
        <v>3378</v>
      </c>
      <c r="AF871" s="16">
        <v>0.31816393120000003</v>
      </c>
      <c r="AG871" s="43">
        <v>73</v>
      </c>
      <c r="AH871" t="s">
        <v>83</v>
      </c>
      <c r="AI871" s="8" t="s">
        <v>84</v>
      </c>
      <c r="AJ871" t="s">
        <v>864</v>
      </c>
      <c r="AK871" s="17">
        <v>222.00000000000003</v>
      </c>
      <c r="AL871" s="19">
        <v>43313</v>
      </c>
      <c r="AM871" s="19">
        <v>43404</v>
      </c>
      <c r="AN871" t="s">
        <v>3360</v>
      </c>
      <c r="AQ871" s="17">
        <f t="shared" si="30"/>
        <v>10473</v>
      </c>
      <c r="AR871" t="b">
        <f t="shared" si="27"/>
        <v>0</v>
      </c>
      <c r="AS871" t="b">
        <f t="shared" si="28"/>
        <v>0</v>
      </c>
    </row>
    <row r="872" spans="2:45" ht="14.25" customHeight="1" x14ac:dyDescent="0.3">
      <c r="B872" s="7" t="s">
        <v>1846</v>
      </c>
      <c r="C872" t="s">
        <v>3098</v>
      </c>
      <c r="D872" s="8" t="s">
        <v>1847</v>
      </c>
      <c r="E872" s="33" t="s">
        <v>1848</v>
      </c>
      <c r="M872" s="16">
        <v>0.17</v>
      </c>
      <c r="N872" t="s">
        <v>648</v>
      </c>
      <c r="O872" t="s">
        <v>649</v>
      </c>
      <c r="P872" s="17">
        <v>4666.666666666667</v>
      </c>
      <c r="Y872"/>
      <c r="AC872" t="s">
        <v>929</v>
      </c>
      <c r="AD872" t="s">
        <v>1825</v>
      </c>
      <c r="AF872" s="16">
        <v>0.31702747638326595</v>
      </c>
      <c r="AG872" s="43">
        <v>72</v>
      </c>
      <c r="AH872" t="s">
        <v>83</v>
      </c>
      <c r="AI872" s="8" t="s">
        <v>84</v>
      </c>
      <c r="AJ872" t="s">
        <v>868</v>
      </c>
      <c r="AK872" s="17">
        <v>4200</v>
      </c>
      <c r="AL872" s="19">
        <v>43355</v>
      </c>
      <c r="AM872" s="19">
        <v>43355</v>
      </c>
      <c r="AN872" t="s">
        <v>3360</v>
      </c>
      <c r="AQ872" s="17">
        <f t="shared" si="30"/>
        <v>466.66666666666697</v>
      </c>
      <c r="AR872" t="b">
        <f t="shared" si="27"/>
        <v>0</v>
      </c>
      <c r="AS872" t="b">
        <f t="shared" si="28"/>
        <v>0</v>
      </c>
    </row>
    <row r="873" spans="2:45" ht="14.25" customHeight="1" x14ac:dyDescent="0.3">
      <c r="B873" s="7" t="s">
        <v>1849</v>
      </c>
      <c r="C873" t="s">
        <v>3326</v>
      </c>
      <c r="D873" s="8" t="s">
        <v>1850</v>
      </c>
      <c r="E873" s="33" t="s">
        <v>1851</v>
      </c>
      <c r="M873" s="16">
        <v>0.19</v>
      </c>
      <c r="N873" t="s">
        <v>648</v>
      </c>
      <c r="O873" t="s">
        <v>649</v>
      </c>
      <c r="P873" s="17">
        <v>3949.9999999999995</v>
      </c>
      <c r="Y873"/>
      <c r="AC873" t="s">
        <v>929</v>
      </c>
      <c r="AD873" t="s">
        <v>3378</v>
      </c>
      <c r="AF873" s="16">
        <v>0.33742894730158723</v>
      </c>
      <c r="AG873" s="43">
        <v>73</v>
      </c>
      <c r="AH873" t="s">
        <v>83</v>
      </c>
      <c r="AI873" s="8" t="s">
        <v>84</v>
      </c>
      <c r="AJ873" t="s">
        <v>864</v>
      </c>
      <c r="AK873" s="17">
        <v>333.00000000000006</v>
      </c>
      <c r="AL873" s="19">
        <v>43344</v>
      </c>
      <c r="AM873" s="19">
        <v>43373</v>
      </c>
      <c r="AN873" t="s">
        <v>3360</v>
      </c>
      <c r="AQ873" s="17">
        <f t="shared" si="30"/>
        <v>3616.9999999999995</v>
      </c>
      <c r="AR873" t="b">
        <f t="shared" si="27"/>
        <v>0</v>
      </c>
      <c r="AS873" t="b">
        <f t="shared" si="28"/>
        <v>0</v>
      </c>
    </row>
    <row r="874" spans="2:45" ht="14.25" customHeight="1" x14ac:dyDescent="0.3">
      <c r="B874" s="7" t="s">
        <v>1852</v>
      </c>
      <c r="C874" t="s">
        <v>3326</v>
      </c>
      <c r="D874" s="8" t="s">
        <v>1853</v>
      </c>
      <c r="E874" s="33" t="s">
        <v>1854</v>
      </c>
      <c r="M874" s="16">
        <v>0.18</v>
      </c>
      <c r="N874" t="s">
        <v>648</v>
      </c>
      <c r="O874" t="s">
        <v>649</v>
      </c>
      <c r="P874" s="17">
        <v>29510</v>
      </c>
      <c r="Y874"/>
      <c r="AC874" t="s">
        <v>929</v>
      </c>
      <c r="AD874" t="s">
        <v>3378</v>
      </c>
      <c r="AF874" s="16">
        <v>0.37275844444444434</v>
      </c>
      <c r="AG874" s="43">
        <v>73</v>
      </c>
      <c r="AH874" t="s">
        <v>83</v>
      </c>
      <c r="AI874" s="8" t="s">
        <v>84</v>
      </c>
      <c r="AJ874" t="s">
        <v>864</v>
      </c>
      <c r="AK874" s="17">
        <v>1364</v>
      </c>
      <c r="AL874" s="19">
        <v>43252</v>
      </c>
      <c r="AM874" s="19">
        <v>43312</v>
      </c>
      <c r="AN874" t="s">
        <v>3360</v>
      </c>
      <c r="AQ874" s="17">
        <f t="shared" si="30"/>
        <v>1248.5625</v>
      </c>
      <c r="AR874" t="b">
        <f t="shared" si="27"/>
        <v>0</v>
      </c>
      <c r="AS874" t="b">
        <f t="shared" si="28"/>
        <v>0</v>
      </c>
    </row>
    <row r="875" spans="2:45" ht="14.25" customHeight="1" x14ac:dyDescent="0.3">
      <c r="B875" s="7" t="s">
        <v>1852</v>
      </c>
      <c r="C875" t="s">
        <v>3326</v>
      </c>
      <c r="D875" s="8" t="s">
        <v>1855</v>
      </c>
      <c r="AG875" s="43">
        <v>103</v>
      </c>
      <c r="AH875" t="s">
        <v>102</v>
      </c>
      <c r="AI875" s="8" t="s">
        <v>103</v>
      </c>
      <c r="AJ875" t="s">
        <v>113</v>
      </c>
      <c r="AK875" s="17">
        <v>12000</v>
      </c>
      <c r="AL875" s="19">
        <v>43295</v>
      </c>
      <c r="AM875" s="19">
        <v>43295</v>
      </c>
      <c r="AN875" t="s">
        <v>993</v>
      </c>
      <c r="AR875" t="b">
        <f t="shared" si="27"/>
        <v>1</v>
      </c>
      <c r="AS875" t="b">
        <f t="shared" si="28"/>
        <v>1</v>
      </c>
    </row>
    <row r="876" spans="2:45" ht="14.25" customHeight="1" x14ac:dyDescent="0.3">
      <c r="B876" s="7" t="s">
        <v>1852</v>
      </c>
      <c r="C876" t="s">
        <v>3326</v>
      </c>
      <c r="D876" s="8" t="s">
        <v>1855</v>
      </c>
      <c r="AG876" s="43">
        <v>126</v>
      </c>
      <c r="AH876" t="s">
        <v>102</v>
      </c>
      <c r="AI876" s="8" t="s">
        <v>1856</v>
      </c>
      <c r="AJ876" t="s">
        <v>138</v>
      </c>
      <c r="AK876" s="17">
        <v>6420</v>
      </c>
      <c r="AL876" s="19">
        <v>43295</v>
      </c>
      <c r="AM876" s="19">
        <v>43295</v>
      </c>
      <c r="AN876" t="s">
        <v>949</v>
      </c>
      <c r="AR876" t="b">
        <f t="shared" si="27"/>
        <v>1</v>
      </c>
      <c r="AS876" t="b">
        <f t="shared" si="28"/>
        <v>1</v>
      </c>
    </row>
    <row r="877" spans="2:45" ht="14.25" customHeight="1" x14ac:dyDescent="0.3">
      <c r="B877" s="7" t="s">
        <v>1852</v>
      </c>
      <c r="C877" t="s">
        <v>3326</v>
      </c>
      <c r="D877" s="8" t="s">
        <v>1855</v>
      </c>
      <c r="AG877" s="43">
        <v>103</v>
      </c>
      <c r="AH877" t="s">
        <v>102</v>
      </c>
      <c r="AI877" s="8" t="s">
        <v>103</v>
      </c>
      <c r="AJ877" t="s">
        <v>113</v>
      </c>
      <c r="AK877" s="17">
        <v>919.99999999999989</v>
      </c>
      <c r="AL877" s="19">
        <v>43295</v>
      </c>
      <c r="AM877" s="19">
        <v>43295</v>
      </c>
      <c r="AN877" t="s">
        <v>931</v>
      </c>
      <c r="AR877" t="b">
        <f t="shared" si="27"/>
        <v>1</v>
      </c>
      <c r="AS877" t="b">
        <f t="shared" si="28"/>
        <v>1</v>
      </c>
    </row>
    <row r="878" spans="2:45" ht="14.25" customHeight="1" x14ac:dyDescent="0.3">
      <c r="B878" s="7" t="s">
        <v>1852</v>
      </c>
      <c r="C878" t="s">
        <v>3326</v>
      </c>
      <c r="D878" s="8" t="s">
        <v>1855</v>
      </c>
      <c r="AG878" s="43">
        <v>59</v>
      </c>
      <c r="AH878" t="s">
        <v>57</v>
      </c>
      <c r="AI878" s="8" t="s">
        <v>64</v>
      </c>
      <c r="AJ878" t="s">
        <v>323</v>
      </c>
      <c r="AK878" s="17">
        <v>4557.4375</v>
      </c>
      <c r="AL878" s="19">
        <v>43282</v>
      </c>
      <c r="AM878" s="19">
        <v>43282</v>
      </c>
      <c r="AN878" t="s">
        <v>941</v>
      </c>
      <c r="AR878" t="b">
        <f t="shared" si="27"/>
        <v>1</v>
      </c>
      <c r="AS878" t="b">
        <f t="shared" si="28"/>
        <v>1</v>
      </c>
    </row>
    <row r="879" spans="2:45" ht="14.25" customHeight="1" x14ac:dyDescent="0.3">
      <c r="B879" s="7" t="s">
        <v>1852</v>
      </c>
      <c r="C879" t="s">
        <v>3326</v>
      </c>
      <c r="D879" s="8" t="s">
        <v>1855</v>
      </c>
      <c r="AG879" s="43">
        <v>114</v>
      </c>
      <c r="AH879" t="s">
        <v>102</v>
      </c>
      <c r="AI879" s="8" t="s">
        <v>1857</v>
      </c>
      <c r="AJ879" t="s">
        <v>125</v>
      </c>
      <c r="AK879" s="17">
        <v>3000</v>
      </c>
      <c r="AL879" s="19">
        <v>43281</v>
      </c>
      <c r="AM879" s="19">
        <v>43281</v>
      </c>
      <c r="AN879" t="s">
        <v>950</v>
      </c>
      <c r="AR879" t="b">
        <f t="shared" si="27"/>
        <v>1</v>
      </c>
      <c r="AS879" t="b">
        <f t="shared" si="28"/>
        <v>1</v>
      </c>
    </row>
    <row r="880" spans="2:45" ht="14.25" customHeight="1" x14ac:dyDescent="0.3">
      <c r="B880" s="7" t="s">
        <v>1858</v>
      </c>
      <c r="C880" t="s">
        <v>3326</v>
      </c>
      <c r="D880" s="8" t="s">
        <v>1859</v>
      </c>
      <c r="E880" s="33" t="s">
        <v>1860</v>
      </c>
      <c r="M880" s="16">
        <v>0.18</v>
      </c>
      <c r="N880" t="s">
        <v>648</v>
      </c>
      <c r="O880" t="s">
        <v>649</v>
      </c>
      <c r="P880" s="17">
        <v>34500</v>
      </c>
      <c r="Y880"/>
      <c r="AC880" t="s">
        <v>929</v>
      </c>
      <c r="AD880" t="s">
        <v>3378</v>
      </c>
      <c r="AF880" s="16">
        <v>0.34898639999999997</v>
      </c>
      <c r="AG880" s="43">
        <v>75</v>
      </c>
      <c r="AH880" t="s">
        <v>1861</v>
      </c>
      <c r="AI880" s="8" t="s">
        <v>863</v>
      </c>
      <c r="AK880" s="17">
        <v>34500</v>
      </c>
      <c r="AL880" s="19">
        <v>43252</v>
      </c>
      <c r="AM880" s="19">
        <v>43252</v>
      </c>
      <c r="AN880" t="s">
        <v>931</v>
      </c>
      <c r="AQ880" s="17">
        <f>SUMIF(B:B,B880,P:P)-SUMIF(B:B,B880,AK:AK)</f>
        <v>0</v>
      </c>
      <c r="AR880" t="b">
        <f t="shared" si="27"/>
        <v>0</v>
      </c>
      <c r="AS880" t="b">
        <f t="shared" si="28"/>
        <v>0</v>
      </c>
    </row>
    <row r="881" spans="2:45" ht="14.25" customHeight="1" x14ac:dyDescent="0.3">
      <c r="B881" s="7" t="s">
        <v>1862</v>
      </c>
      <c r="C881" t="s">
        <v>3326</v>
      </c>
      <c r="D881" s="8" t="s">
        <v>1863</v>
      </c>
      <c r="E881" s="33" t="s">
        <v>1864</v>
      </c>
      <c r="M881" s="16">
        <v>0.18</v>
      </c>
      <c r="N881" t="s">
        <v>648</v>
      </c>
      <c r="O881" t="s">
        <v>649</v>
      </c>
      <c r="P881" s="17">
        <v>28032.5</v>
      </c>
      <c r="Y881"/>
      <c r="AC881" t="s">
        <v>929</v>
      </c>
      <c r="AD881" t="s">
        <v>3378</v>
      </c>
      <c r="AF881" s="16">
        <v>0.38210056130536135</v>
      </c>
      <c r="AG881" s="43">
        <v>85</v>
      </c>
      <c r="AH881" t="s">
        <v>91</v>
      </c>
      <c r="AI881" s="8" t="s">
        <v>96</v>
      </c>
      <c r="AJ881" t="s">
        <v>100</v>
      </c>
      <c r="AK881" s="17">
        <v>3000</v>
      </c>
      <c r="AL881" s="19">
        <v>43288</v>
      </c>
      <c r="AM881" s="19">
        <f>AL881</f>
        <v>43288</v>
      </c>
      <c r="AN881" t="s">
        <v>931</v>
      </c>
      <c r="AQ881" s="17">
        <f>SUMIF(B:B,B881,P:P)-SUMIF(B:B,B881,AK:AK)</f>
        <v>8082.5999999999985</v>
      </c>
      <c r="AR881" t="b">
        <f t="shared" si="27"/>
        <v>0</v>
      </c>
      <c r="AS881" t="b">
        <f t="shared" si="28"/>
        <v>0</v>
      </c>
    </row>
    <row r="882" spans="2:45" ht="14.25" customHeight="1" x14ac:dyDescent="0.3">
      <c r="B882" s="7" t="s">
        <v>1862</v>
      </c>
      <c r="C882" t="s">
        <v>3326</v>
      </c>
      <c r="D882" s="8" t="s">
        <v>1863</v>
      </c>
      <c r="AG882" s="43">
        <v>59</v>
      </c>
      <c r="AH882" t="s">
        <v>57</v>
      </c>
      <c r="AI882" s="8" t="s">
        <v>64</v>
      </c>
      <c r="AJ882" t="s">
        <v>323</v>
      </c>
      <c r="AK882" s="17">
        <v>5937.5</v>
      </c>
      <c r="AL882" s="19">
        <v>43282</v>
      </c>
      <c r="AM882" s="19">
        <v>43282</v>
      </c>
      <c r="AN882" t="s">
        <v>941</v>
      </c>
      <c r="AR882" t="b">
        <f t="shared" si="27"/>
        <v>1</v>
      </c>
      <c r="AS882" t="b">
        <f t="shared" si="28"/>
        <v>1</v>
      </c>
    </row>
    <row r="883" spans="2:45" ht="14.25" customHeight="1" x14ac:dyDescent="0.3">
      <c r="B883" s="7" t="s">
        <v>1862</v>
      </c>
      <c r="C883" t="s">
        <v>3326</v>
      </c>
      <c r="D883" s="8" t="s">
        <v>1863</v>
      </c>
      <c r="AG883" s="43">
        <v>60</v>
      </c>
      <c r="AH883" t="s">
        <v>57</v>
      </c>
      <c r="AI883" s="8" t="s">
        <v>64</v>
      </c>
      <c r="AJ883" t="s">
        <v>449</v>
      </c>
      <c r="AK883" s="17">
        <v>11012.4</v>
      </c>
      <c r="AL883" s="19">
        <v>43282</v>
      </c>
      <c r="AN883" t="s">
        <v>931</v>
      </c>
      <c r="AR883" t="b">
        <f t="shared" si="27"/>
        <v>1</v>
      </c>
      <c r="AS883" t="b">
        <f t="shared" si="28"/>
        <v>1</v>
      </c>
    </row>
    <row r="884" spans="2:45" ht="14.25" customHeight="1" x14ac:dyDescent="0.3">
      <c r="B884" s="7" t="s">
        <v>1865</v>
      </c>
      <c r="C884" t="s">
        <v>3326</v>
      </c>
      <c r="D884" s="8" t="s">
        <v>1866</v>
      </c>
      <c r="E884" s="33" t="s">
        <v>1867</v>
      </c>
      <c r="M884" s="16">
        <v>0.19</v>
      </c>
      <c r="N884" t="s">
        <v>648</v>
      </c>
      <c r="O884" t="s">
        <v>649</v>
      </c>
      <c r="P884" s="17">
        <v>11449.999999999998</v>
      </c>
      <c r="Y884"/>
      <c r="AC884" t="s">
        <v>929</v>
      </c>
      <c r="AD884" t="s">
        <v>3378</v>
      </c>
      <c r="AF884" s="16">
        <v>0.37914164614934115</v>
      </c>
      <c r="AG884" s="43">
        <v>73</v>
      </c>
      <c r="AH884" t="s">
        <v>83</v>
      </c>
      <c r="AI884" s="8" t="s">
        <v>84</v>
      </c>
      <c r="AJ884" t="s">
        <v>864</v>
      </c>
      <c r="AK884" s="17">
        <v>1100</v>
      </c>
      <c r="AL884" s="19">
        <v>43282</v>
      </c>
      <c r="AM884" s="19">
        <v>43312</v>
      </c>
      <c r="AN884" t="s">
        <v>3360</v>
      </c>
      <c r="AQ884" s="17">
        <f>SUMIF(B:B,B884,P:P)-SUMIF(B:B,B884,AK:AK)</f>
        <v>8624.9999999999982</v>
      </c>
      <c r="AR884" t="b">
        <f t="shared" si="27"/>
        <v>0</v>
      </c>
      <c r="AS884" t="b">
        <f t="shared" si="28"/>
        <v>0</v>
      </c>
    </row>
    <row r="885" spans="2:45" ht="14.25" customHeight="1" x14ac:dyDescent="0.3">
      <c r="B885" s="7" t="s">
        <v>1865</v>
      </c>
      <c r="C885" t="s">
        <v>3326</v>
      </c>
      <c r="D885" s="8" t="s">
        <v>1866</v>
      </c>
      <c r="AG885" s="43">
        <v>113</v>
      </c>
      <c r="AH885" t="s">
        <v>102</v>
      </c>
      <c r="AI885" s="8" t="s">
        <v>122</v>
      </c>
      <c r="AJ885" t="s">
        <v>1444</v>
      </c>
      <c r="AK885" s="17">
        <v>1724.9999999999998</v>
      </c>
      <c r="AL885" s="19">
        <v>43286</v>
      </c>
      <c r="AM885" s="19">
        <v>43286</v>
      </c>
      <c r="AN885" t="s">
        <v>931</v>
      </c>
      <c r="AR885" t="b">
        <f t="shared" si="27"/>
        <v>1</v>
      </c>
      <c r="AS885" t="b">
        <f t="shared" si="28"/>
        <v>1</v>
      </c>
    </row>
    <row r="886" spans="2:45" ht="14.25" customHeight="1" x14ac:dyDescent="0.3">
      <c r="B886" s="7" t="s">
        <v>1868</v>
      </c>
      <c r="C886" t="s">
        <v>3326</v>
      </c>
      <c r="D886" s="8" t="s">
        <v>1869</v>
      </c>
      <c r="E886" s="33" t="s">
        <v>1870</v>
      </c>
      <c r="M886" s="16">
        <v>0.18</v>
      </c>
      <c r="N886" t="s">
        <v>648</v>
      </c>
      <c r="O886" t="s">
        <v>649</v>
      </c>
      <c r="P886" s="17">
        <v>11820</v>
      </c>
      <c r="Y886"/>
      <c r="AC886" t="s">
        <v>929</v>
      </c>
      <c r="AD886" t="s">
        <v>3378</v>
      </c>
      <c r="AF886" s="16">
        <v>0.34307498514285706</v>
      </c>
      <c r="AG886" s="43">
        <v>73</v>
      </c>
      <c r="AH886" t="s">
        <v>83</v>
      </c>
      <c r="AI886" s="8" t="s">
        <v>84</v>
      </c>
      <c r="AJ886" t="s">
        <v>864</v>
      </c>
      <c r="AK886" s="17">
        <v>2068</v>
      </c>
      <c r="AL886" s="19">
        <v>43282</v>
      </c>
      <c r="AM886" s="19">
        <v>43312</v>
      </c>
      <c r="AN886" t="s">
        <v>3360</v>
      </c>
      <c r="AQ886" s="17">
        <f>SUMIF(B:B,B886,P:P)-SUMIF(B:B,B886,AK:AK)</f>
        <v>1452</v>
      </c>
      <c r="AR886" t="b">
        <f t="shared" si="27"/>
        <v>0</v>
      </c>
      <c r="AS886" t="b">
        <f t="shared" si="28"/>
        <v>0</v>
      </c>
    </row>
    <row r="887" spans="2:45" ht="14.25" customHeight="1" x14ac:dyDescent="0.3">
      <c r="B887" s="7" t="s">
        <v>1868</v>
      </c>
      <c r="C887" t="s">
        <v>3326</v>
      </c>
      <c r="D887" s="8" t="s">
        <v>1869</v>
      </c>
      <c r="AG887" s="43">
        <v>114</v>
      </c>
      <c r="AH887" t="s">
        <v>102</v>
      </c>
      <c r="AI887" s="8" t="s">
        <v>1857</v>
      </c>
      <c r="AJ887" t="s">
        <v>125</v>
      </c>
      <c r="AK887" s="17">
        <v>3000</v>
      </c>
      <c r="AL887" s="19">
        <v>43288</v>
      </c>
      <c r="AM887" s="19">
        <v>43288</v>
      </c>
      <c r="AN887" t="s">
        <v>950</v>
      </c>
      <c r="AR887" t="b">
        <f t="shared" si="27"/>
        <v>1</v>
      </c>
      <c r="AS887" t="b">
        <f t="shared" si="28"/>
        <v>1</v>
      </c>
    </row>
    <row r="888" spans="2:45" ht="14.25" customHeight="1" x14ac:dyDescent="0.3">
      <c r="B888" s="7" t="s">
        <v>1868</v>
      </c>
      <c r="C888" t="s">
        <v>3326</v>
      </c>
      <c r="D888" s="8" t="s">
        <v>1869</v>
      </c>
      <c r="AG888" s="43">
        <v>117</v>
      </c>
      <c r="AH888" t="s">
        <v>102</v>
      </c>
      <c r="AI888" s="8" t="s">
        <v>122</v>
      </c>
      <c r="AJ888" t="s">
        <v>128</v>
      </c>
      <c r="AK888" s="17">
        <v>2650</v>
      </c>
      <c r="AL888" s="19">
        <v>43295</v>
      </c>
      <c r="AM888" s="19">
        <v>43295</v>
      </c>
      <c r="AN888" t="s">
        <v>1183</v>
      </c>
      <c r="AR888" t="b">
        <f t="shared" si="27"/>
        <v>1</v>
      </c>
      <c r="AS888" t="b">
        <f t="shared" si="28"/>
        <v>1</v>
      </c>
    </row>
    <row r="889" spans="2:45" ht="14.25" customHeight="1" x14ac:dyDescent="0.3">
      <c r="B889" s="7" t="s">
        <v>1868</v>
      </c>
      <c r="C889" t="s">
        <v>3326</v>
      </c>
      <c r="D889" s="8" t="s">
        <v>1869</v>
      </c>
      <c r="AG889" s="43">
        <v>117</v>
      </c>
      <c r="AH889" t="s">
        <v>102</v>
      </c>
      <c r="AI889" s="8" t="s">
        <v>122</v>
      </c>
      <c r="AJ889" t="s">
        <v>128</v>
      </c>
      <c r="AK889" s="17">
        <v>2650</v>
      </c>
      <c r="AL889" s="19">
        <v>43294</v>
      </c>
      <c r="AM889" s="19">
        <v>43294</v>
      </c>
      <c r="AN889" t="s">
        <v>1183</v>
      </c>
      <c r="AR889" t="b">
        <f t="shared" si="27"/>
        <v>1</v>
      </c>
      <c r="AS889" t="b">
        <f t="shared" si="28"/>
        <v>1</v>
      </c>
    </row>
    <row r="890" spans="2:45" ht="14.25" customHeight="1" x14ac:dyDescent="0.3">
      <c r="B890" s="7" t="s">
        <v>1030</v>
      </c>
      <c r="C890" t="s">
        <v>3326</v>
      </c>
      <c r="D890" t="s">
        <v>1031</v>
      </c>
      <c r="E890" s="33" t="s">
        <v>1032</v>
      </c>
      <c r="M890" s="16">
        <v>0.18</v>
      </c>
      <c r="N890" t="s">
        <v>648</v>
      </c>
      <c r="O890" t="s">
        <v>649</v>
      </c>
      <c r="P890" s="17">
        <v>21605</v>
      </c>
      <c r="U890"/>
      <c r="Y890"/>
      <c r="Z890"/>
      <c r="AC890" t="s">
        <v>929</v>
      </c>
      <c r="AD890" t="s">
        <v>3378</v>
      </c>
      <c r="AF890" s="16">
        <v>0.38268912342857142</v>
      </c>
      <c r="AG890" s="43">
        <v>73</v>
      </c>
      <c r="AH890" t="s">
        <v>83</v>
      </c>
      <c r="AI890" s="8" t="s">
        <v>84</v>
      </c>
      <c r="AJ890" t="s">
        <v>864</v>
      </c>
      <c r="AK890" s="17">
        <v>1320</v>
      </c>
      <c r="AL890" s="19">
        <v>43209</v>
      </c>
      <c r="AM890" s="19">
        <v>43218</v>
      </c>
      <c r="AN890" t="s">
        <v>3360</v>
      </c>
      <c r="AQ890" s="17">
        <f>SUMIF(B:B,B890,P:P)-SUMIF(B:B,B890,AK:AK)</f>
        <v>6315</v>
      </c>
      <c r="AR890" t="b">
        <f t="shared" si="27"/>
        <v>0</v>
      </c>
      <c r="AS890" t="b">
        <f t="shared" si="28"/>
        <v>0</v>
      </c>
    </row>
    <row r="891" spans="2:45" ht="14.25" customHeight="1" x14ac:dyDescent="0.3">
      <c r="B891" s="7" t="s">
        <v>1030</v>
      </c>
      <c r="C891" t="s">
        <v>3326</v>
      </c>
      <c r="D891" t="s">
        <v>1031</v>
      </c>
      <c r="E891" s="33" t="s">
        <v>936</v>
      </c>
      <c r="U891"/>
      <c r="Y891"/>
      <c r="Z891"/>
      <c r="AG891" s="43">
        <v>108</v>
      </c>
      <c r="AH891" t="s">
        <v>102</v>
      </c>
      <c r="AI891" s="8" t="s">
        <v>103</v>
      </c>
      <c r="AJ891" t="s">
        <v>988</v>
      </c>
      <c r="AK891" s="17">
        <v>4700</v>
      </c>
      <c r="AL891" s="19">
        <v>43211</v>
      </c>
      <c r="AM891" s="19">
        <v>43211</v>
      </c>
      <c r="AN891" t="s">
        <v>931</v>
      </c>
      <c r="AQ891"/>
      <c r="AR891" t="b">
        <f t="shared" si="27"/>
        <v>1</v>
      </c>
      <c r="AS891" t="b">
        <f t="shared" si="28"/>
        <v>1</v>
      </c>
    </row>
    <row r="892" spans="2:45" ht="14.25" customHeight="1" x14ac:dyDescent="0.3">
      <c r="B892" s="7" t="s">
        <v>1030</v>
      </c>
      <c r="C892" t="s">
        <v>3326</v>
      </c>
      <c r="D892" t="s">
        <v>1031</v>
      </c>
      <c r="E892" s="33" t="s">
        <v>936</v>
      </c>
      <c r="U892"/>
      <c r="Y892"/>
      <c r="Z892"/>
      <c r="AG892" s="43">
        <v>108</v>
      </c>
      <c r="AH892" t="s">
        <v>102</v>
      </c>
      <c r="AI892" s="8" t="s">
        <v>103</v>
      </c>
      <c r="AJ892" t="s">
        <v>988</v>
      </c>
      <c r="AK892" s="17">
        <v>1700</v>
      </c>
      <c r="AL892" s="19">
        <v>43211</v>
      </c>
      <c r="AM892" s="19">
        <v>43211</v>
      </c>
      <c r="AN892" t="s">
        <v>983</v>
      </c>
      <c r="AQ892"/>
      <c r="AR892" t="b">
        <f t="shared" si="27"/>
        <v>1</v>
      </c>
      <c r="AS892" t="b">
        <f t="shared" si="28"/>
        <v>1</v>
      </c>
    </row>
    <row r="893" spans="2:45" ht="14.25" customHeight="1" x14ac:dyDescent="0.3">
      <c r="B893" s="7" t="s">
        <v>1030</v>
      </c>
      <c r="C893" t="s">
        <v>3326</v>
      </c>
      <c r="D893" t="s">
        <v>1031</v>
      </c>
      <c r="E893" s="33" t="s">
        <v>936</v>
      </c>
      <c r="U893"/>
      <c r="Y893"/>
      <c r="Z893"/>
      <c r="AG893" s="43">
        <v>126</v>
      </c>
      <c r="AH893" t="s">
        <v>102</v>
      </c>
      <c r="AI893" s="8" t="s">
        <v>135</v>
      </c>
      <c r="AJ893" t="s">
        <v>138</v>
      </c>
      <c r="AK893" s="17">
        <v>3210</v>
      </c>
      <c r="AL893" s="19">
        <v>43211</v>
      </c>
      <c r="AM893" s="19">
        <v>43211</v>
      </c>
      <c r="AN893" t="s">
        <v>949</v>
      </c>
      <c r="AQ893"/>
      <c r="AR893" t="b">
        <f t="shared" si="27"/>
        <v>1</v>
      </c>
      <c r="AS893" t="b">
        <f t="shared" si="28"/>
        <v>1</v>
      </c>
    </row>
    <row r="894" spans="2:45" ht="14.25" customHeight="1" x14ac:dyDescent="0.3">
      <c r="B894" s="7" t="s">
        <v>1030</v>
      </c>
      <c r="C894" t="s">
        <v>3326</v>
      </c>
      <c r="D894" s="8" t="s">
        <v>1031</v>
      </c>
      <c r="E894" s="33" t="s">
        <v>936</v>
      </c>
      <c r="U894"/>
      <c r="Y894"/>
      <c r="Z894"/>
      <c r="AG894" s="43">
        <v>126</v>
      </c>
      <c r="AH894" t="s">
        <v>102</v>
      </c>
      <c r="AI894" s="8" t="s">
        <v>135</v>
      </c>
      <c r="AJ894" t="s">
        <v>138</v>
      </c>
      <c r="AK894" s="17">
        <v>3210</v>
      </c>
      <c r="AL894" s="19">
        <v>43211</v>
      </c>
      <c r="AM894" s="19">
        <v>43211</v>
      </c>
      <c r="AN894" t="s">
        <v>949</v>
      </c>
      <c r="AQ894"/>
      <c r="AR894" t="b">
        <f t="shared" si="27"/>
        <v>1</v>
      </c>
      <c r="AS894" t="b">
        <f t="shared" si="28"/>
        <v>1</v>
      </c>
    </row>
    <row r="895" spans="2:45" ht="14.25" customHeight="1" x14ac:dyDescent="0.3">
      <c r="B895" s="7" t="s">
        <v>1030</v>
      </c>
      <c r="C895" t="s">
        <v>3326</v>
      </c>
      <c r="D895" s="8" t="s">
        <v>1031</v>
      </c>
      <c r="E895" s="33" t="s">
        <v>936</v>
      </c>
      <c r="U895"/>
      <c r="Y895"/>
      <c r="Z895"/>
      <c r="AG895" s="43">
        <v>108</v>
      </c>
      <c r="AH895" t="s">
        <v>102</v>
      </c>
      <c r="AI895" s="8" t="s">
        <v>103</v>
      </c>
      <c r="AJ895" t="s">
        <v>988</v>
      </c>
      <c r="AK895" s="17">
        <v>1150</v>
      </c>
      <c r="AL895" s="19">
        <v>43211</v>
      </c>
      <c r="AM895" s="19">
        <v>43211</v>
      </c>
      <c r="AN895" t="s">
        <v>931</v>
      </c>
      <c r="AQ895"/>
      <c r="AR895" t="b">
        <f t="shared" si="27"/>
        <v>1</v>
      </c>
      <c r="AS895" t="b">
        <f t="shared" si="28"/>
        <v>1</v>
      </c>
    </row>
    <row r="896" spans="2:45" ht="14.25" customHeight="1" x14ac:dyDescent="0.3">
      <c r="B896" s="7" t="s">
        <v>1871</v>
      </c>
      <c r="C896" t="s">
        <v>3326</v>
      </c>
      <c r="D896" s="8" t="s">
        <v>1872</v>
      </c>
      <c r="E896" s="33" t="s">
        <v>1873</v>
      </c>
      <c r="M896" s="16">
        <v>0.17</v>
      </c>
      <c r="N896" t="s">
        <v>648</v>
      </c>
      <c r="O896" t="s">
        <v>649</v>
      </c>
      <c r="P896" s="17">
        <v>69860</v>
      </c>
      <c r="Y896"/>
      <c r="AC896" t="s">
        <v>929</v>
      </c>
      <c r="AD896" t="s">
        <v>3378</v>
      </c>
      <c r="AF896" s="16">
        <v>0.42676441442038215</v>
      </c>
      <c r="AG896" s="43">
        <v>73</v>
      </c>
      <c r="AH896" t="s">
        <v>83</v>
      </c>
      <c r="AI896" s="8" t="s">
        <v>84</v>
      </c>
      <c r="AJ896" t="s">
        <v>864</v>
      </c>
      <c r="AK896" s="17">
        <v>2486</v>
      </c>
      <c r="AL896" s="19">
        <v>43295</v>
      </c>
      <c r="AM896" s="19">
        <v>43295</v>
      </c>
      <c r="AN896" t="s">
        <v>3360</v>
      </c>
      <c r="AQ896" s="17">
        <f>SUMIF(B:B,B896,P:P)-SUMIF(B:B,B896,AK:AK)</f>
        <v>1874</v>
      </c>
      <c r="AR896" t="b">
        <f t="shared" si="27"/>
        <v>0</v>
      </c>
      <c r="AS896" t="b">
        <f t="shared" si="28"/>
        <v>0</v>
      </c>
    </row>
    <row r="897" spans="2:45" ht="14.25" customHeight="1" x14ac:dyDescent="0.3">
      <c r="B897" s="7" t="s">
        <v>1871</v>
      </c>
      <c r="C897" t="s">
        <v>3326</v>
      </c>
      <c r="D897" s="8" t="s">
        <v>1872</v>
      </c>
      <c r="AG897" s="43">
        <v>108</v>
      </c>
      <c r="AH897" t="s">
        <v>102</v>
      </c>
      <c r="AI897" s="8" t="s">
        <v>103</v>
      </c>
      <c r="AJ897" t="s">
        <v>118</v>
      </c>
      <c r="AK897" s="17">
        <v>14000</v>
      </c>
      <c r="AL897" s="19">
        <v>43295</v>
      </c>
      <c r="AM897" s="19">
        <v>43295</v>
      </c>
      <c r="AN897" t="s">
        <v>931</v>
      </c>
      <c r="AR897" t="b">
        <f t="shared" si="27"/>
        <v>1</v>
      </c>
      <c r="AS897" t="b">
        <f t="shared" si="28"/>
        <v>1</v>
      </c>
    </row>
    <row r="898" spans="2:45" ht="14.25" customHeight="1" x14ac:dyDescent="0.3">
      <c r="B898" s="7" t="s">
        <v>1871</v>
      </c>
      <c r="C898" t="s">
        <v>3326</v>
      </c>
      <c r="D898" s="8" t="s">
        <v>1872</v>
      </c>
      <c r="AG898" s="43">
        <v>125</v>
      </c>
      <c r="AH898" t="s">
        <v>102</v>
      </c>
      <c r="AI898" s="8" t="s">
        <v>135</v>
      </c>
      <c r="AJ898" t="s">
        <v>865</v>
      </c>
      <c r="AK898" s="17">
        <v>51500</v>
      </c>
      <c r="AL898" s="19">
        <v>43295</v>
      </c>
      <c r="AM898" s="19">
        <v>43295</v>
      </c>
      <c r="AN898" t="s">
        <v>1874</v>
      </c>
      <c r="AR898" t="b">
        <f t="shared" si="27"/>
        <v>1</v>
      </c>
      <c r="AS898" t="b">
        <f t="shared" si="28"/>
        <v>1</v>
      </c>
    </row>
    <row r="899" spans="2:45" ht="14.25" customHeight="1" x14ac:dyDescent="0.3">
      <c r="B899" s="7" t="s">
        <v>1875</v>
      </c>
      <c r="C899" t="s">
        <v>3326</v>
      </c>
      <c r="D899" s="8" t="s">
        <v>1876</v>
      </c>
      <c r="E899" s="33" t="s">
        <v>1877</v>
      </c>
      <c r="M899" s="16">
        <v>0.19</v>
      </c>
      <c r="N899" t="s">
        <v>648</v>
      </c>
      <c r="O899" t="s">
        <v>649</v>
      </c>
      <c r="P899" s="17">
        <v>26000</v>
      </c>
      <c r="Y899"/>
      <c r="AC899" t="s">
        <v>929</v>
      </c>
      <c r="AD899" t="s">
        <v>3378</v>
      </c>
      <c r="AF899" s="16">
        <v>0.38570424126984132</v>
      </c>
      <c r="AG899" s="43">
        <v>107</v>
      </c>
      <c r="AH899" t="s">
        <v>102</v>
      </c>
      <c r="AI899" s="8" t="s">
        <v>103</v>
      </c>
      <c r="AJ899" t="s">
        <v>117</v>
      </c>
      <c r="AK899" s="17">
        <v>26000</v>
      </c>
      <c r="AL899" s="19">
        <v>43309</v>
      </c>
      <c r="AM899" s="19">
        <v>43323</v>
      </c>
      <c r="AN899" t="s">
        <v>931</v>
      </c>
      <c r="AQ899" s="17">
        <f>SUMIF(B:B,B899,P:P)-SUMIF(B:B,B899,AK:AK)</f>
        <v>0</v>
      </c>
      <c r="AR899" t="b">
        <f t="shared" si="27"/>
        <v>0</v>
      </c>
      <c r="AS899" t="b">
        <f t="shared" si="28"/>
        <v>0</v>
      </c>
    </row>
    <row r="900" spans="2:45" ht="14.25" customHeight="1" x14ac:dyDescent="0.3">
      <c r="B900" s="7" t="s">
        <v>1878</v>
      </c>
      <c r="C900" t="s">
        <v>3326</v>
      </c>
      <c r="D900" s="8" t="s">
        <v>1879</v>
      </c>
      <c r="E900" s="33" t="s">
        <v>1880</v>
      </c>
      <c r="M900" s="16">
        <v>0.19</v>
      </c>
      <c r="N900" t="s">
        <v>648</v>
      </c>
      <c r="O900" t="s">
        <v>649</v>
      </c>
      <c r="P900" s="17">
        <v>539528.80000000005</v>
      </c>
      <c r="Y900"/>
      <c r="AC900" t="s">
        <v>929</v>
      </c>
      <c r="AD900" t="s">
        <v>3378</v>
      </c>
      <c r="AF900" s="16">
        <v>0.55975254506666672</v>
      </c>
      <c r="AG900" s="43">
        <v>129</v>
      </c>
      <c r="AH900" t="s">
        <v>1646</v>
      </c>
      <c r="AI900" s="8" t="s">
        <v>141</v>
      </c>
      <c r="AK900" s="17">
        <v>340000</v>
      </c>
      <c r="AL900" s="19">
        <v>43282</v>
      </c>
      <c r="AM900" s="19">
        <v>43282</v>
      </c>
      <c r="AN900" t="s">
        <v>242</v>
      </c>
      <c r="AQ900" s="17">
        <f>SUMIF(B:B,B900,P:P)-SUMIF(B:B,B900,AK:AK)</f>
        <v>43828.800000000047</v>
      </c>
      <c r="AR900" t="b">
        <f t="shared" si="27"/>
        <v>0</v>
      </c>
      <c r="AS900" t="b">
        <f t="shared" si="28"/>
        <v>0</v>
      </c>
    </row>
    <row r="901" spans="2:45" ht="14.25" customHeight="1" x14ac:dyDescent="0.3">
      <c r="B901" s="7" t="s">
        <v>1878</v>
      </c>
      <c r="C901" t="s">
        <v>3326</v>
      </c>
      <c r="D901" s="8" t="s">
        <v>1879</v>
      </c>
      <c r="AG901" s="43">
        <v>128</v>
      </c>
      <c r="AH901" t="s">
        <v>1881</v>
      </c>
      <c r="AI901" s="8" t="s">
        <v>140</v>
      </c>
      <c r="AK901" s="17">
        <v>155700</v>
      </c>
      <c r="AL901" s="19">
        <v>43282</v>
      </c>
      <c r="AM901" s="19">
        <v>43282</v>
      </c>
      <c r="AN901" t="s">
        <v>1882</v>
      </c>
      <c r="AR901" t="b">
        <f t="shared" ref="AR901:AR964" si="31">B901=B900</f>
        <v>1</v>
      </c>
      <c r="AS901" t="b">
        <f t="shared" ref="AS901:AS964" si="32">D901=D900</f>
        <v>1</v>
      </c>
    </row>
    <row r="902" spans="2:45" ht="14.25" customHeight="1" x14ac:dyDescent="0.3">
      <c r="B902" s="7" t="s">
        <v>1883</v>
      </c>
      <c r="C902" t="s">
        <v>3326</v>
      </c>
      <c r="D902" s="8" t="s">
        <v>1884</v>
      </c>
      <c r="E902" s="33" t="s">
        <v>1885</v>
      </c>
      <c r="M902" s="16">
        <v>0.19</v>
      </c>
      <c r="N902" t="s">
        <v>648</v>
      </c>
      <c r="O902" t="s">
        <v>649</v>
      </c>
      <c r="P902" s="17">
        <v>9275</v>
      </c>
      <c r="Y902"/>
      <c r="AC902" t="s">
        <v>929</v>
      </c>
      <c r="AD902" t="s">
        <v>3378</v>
      </c>
      <c r="AF902" s="16">
        <v>0.36176704533333337</v>
      </c>
      <c r="AG902" s="43">
        <v>73</v>
      </c>
      <c r="AH902" t="s">
        <v>83</v>
      </c>
      <c r="AI902" s="8" t="s">
        <v>84</v>
      </c>
      <c r="AJ902" t="s">
        <v>864</v>
      </c>
      <c r="AK902" s="17">
        <v>1100</v>
      </c>
      <c r="AL902" s="19">
        <v>43282</v>
      </c>
      <c r="AM902" s="19">
        <v>43312</v>
      </c>
      <c r="AN902" t="s">
        <v>3360</v>
      </c>
      <c r="AQ902" s="17">
        <f>SUMIF(B:B,B902,P:P)-SUMIF(B:B,B902,AK:AK)</f>
        <v>4725</v>
      </c>
      <c r="AR902" t="b">
        <f t="shared" si="31"/>
        <v>0</v>
      </c>
      <c r="AS902" t="b">
        <f t="shared" si="32"/>
        <v>0</v>
      </c>
    </row>
    <row r="903" spans="2:45" ht="14.25" customHeight="1" x14ac:dyDescent="0.3">
      <c r="B903" s="7" t="s">
        <v>1883</v>
      </c>
      <c r="C903" t="s">
        <v>3326</v>
      </c>
      <c r="D903" s="8" t="s">
        <v>1884</v>
      </c>
      <c r="AG903" s="43">
        <v>113</v>
      </c>
      <c r="AH903" t="s">
        <v>102</v>
      </c>
      <c r="AI903" s="8" t="s">
        <v>122</v>
      </c>
      <c r="AJ903" t="s">
        <v>1444</v>
      </c>
      <c r="AK903" s="17">
        <v>1724.9999999999998</v>
      </c>
      <c r="AL903" s="19">
        <v>43299</v>
      </c>
      <c r="AM903" s="19">
        <v>43299</v>
      </c>
      <c r="AN903" t="s">
        <v>931</v>
      </c>
      <c r="AR903" t="b">
        <f t="shared" si="31"/>
        <v>1</v>
      </c>
      <c r="AS903" t="b">
        <f t="shared" si="32"/>
        <v>1</v>
      </c>
    </row>
    <row r="904" spans="2:45" ht="14.25" customHeight="1" x14ac:dyDescent="0.3">
      <c r="B904" s="7" t="s">
        <v>1883</v>
      </c>
      <c r="C904" t="s">
        <v>3326</v>
      </c>
      <c r="D904" s="8" t="s">
        <v>1884</v>
      </c>
      <c r="AG904" s="43">
        <v>113</v>
      </c>
      <c r="AH904" t="s">
        <v>102</v>
      </c>
      <c r="AI904" s="8" t="s">
        <v>122</v>
      </c>
      <c r="AJ904" t="s">
        <v>1444</v>
      </c>
      <c r="AK904" s="17">
        <v>1724.9999999999998</v>
      </c>
      <c r="AL904" s="19">
        <v>43300</v>
      </c>
      <c r="AM904" s="19">
        <v>43300</v>
      </c>
      <c r="AN904" t="s">
        <v>931</v>
      </c>
      <c r="AR904" t="b">
        <f t="shared" si="31"/>
        <v>1</v>
      </c>
      <c r="AS904" t="b">
        <f t="shared" si="32"/>
        <v>1</v>
      </c>
    </row>
    <row r="905" spans="2:45" ht="14.25" customHeight="1" x14ac:dyDescent="0.3">
      <c r="B905" s="7" t="s">
        <v>1886</v>
      </c>
      <c r="C905" t="s">
        <v>3326</v>
      </c>
      <c r="D905" s="8" t="s">
        <v>1887</v>
      </c>
      <c r="E905" s="33" t="s">
        <v>1888</v>
      </c>
      <c r="M905" s="16">
        <v>0.19</v>
      </c>
      <c r="N905" t="s">
        <v>648</v>
      </c>
      <c r="O905" t="s">
        <v>649</v>
      </c>
      <c r="P905" s="17">
        <v>43451.25</v>
      </c>
      <c r="Y905"/>
      <c r="AC905" t="s">
        <v>929</v>
      </c>
      <c r="AD905" t="s">
        <v>3378</v>
      </c>
      <c r="AF905" s="16">
        <v>0.66123589920000003</v>
      </c>
      <c r="AG905" s="43">
        <v>113</v>
      </c>
      <c r="AH905" t="s">
        <v>102</v>
      </c>
      <c r="AI905" s="8" t="s">
        <v>122</v>
      </c>
      <c r="AJ905" t="s">
        <v>1444</v>
      </c>
      <c r="AK905" s="17">
        <v>575</v>
      </c>
      <c r="AL905" s="19">
        <v>43299</v>
      </c>
      <c r="AM905" s="19">
        <v>43299</v>
      </c>
      <c r="AN905" t="s">
        <v>931</v>
      </c>
      <c r="AQ905" s="17">
        <f>SUMIF(B:B,B905,P:P)-SUMIF(B:B,B905,AK:AK)</f>
        <v>5685.5999999999985</v>
      </c>
      <c r="AR905" t="b">
        <f t="shared" si="31"/>
        <v>0</v>
      </c>
      <c r="AS905" t="b">
        <f t="shared" si="32"/>
        <v>0</v>
      </c>
    </row>
    <row r="906" spans="2:45" ht="14.25" customHeight="1" x14ac:dyDescent="0.3">
      <c r="B906" s="7" t="s">
        <v>1886</v>
      </c>
      <c r="C906" t="s">
        <v>3326</v>
      </c>
      <c r="D906" s="8" t="s">
        <v>1887</v>
      </c>
      <c r="AG906" s="43">
        <v>113</v>
      </c>
      <c r="AH906" t="s">
        <v>102</v>
      </c>
      <c r="AI906" s="8" t="s">
        <v>122</v>
      </c>
      <c r="AJ906" t="s">
        <v>1889</v>
      </c>
      <c r="AK906" s="17">
        <v>1724.9999999999998</v>
      </c>
      <c r="AL906" s="19">
        <v>43308</v>
      </c>
      <c r="AM906" s="19">
        <v>43308</v>
      </c>
      <c r="AN906" t="s">
        <v>931</v>
      </c>
      <c r="AR906" t="b">
        <f t="shared" si="31"/>
        <v>1</v>
      </c>
      <c r="AS906" t="b">
        <f t="shared" si="32"/>
        <v>1</v>
      </c>
    </row>
    <row r="907" spans="2:45" ht="14.25" customHeight="1" x14ac:dyDescent="0.3">
      <c r="B907" s="7" t="s">
        <v>1886</v>
      </c>
      <c r="C907" t="s">
        <v>3326</v>
      </c>
      <c r="D907" s="8" t="s">
        <v>1887</v>
      </c>
      <c r="AG907" s="43">
        <v>121</v>
      </c>
      <c r="AH907" t="s">
        <v>102</v>
      </c>
      <c r="AI907" s="8" t="s">
        <v>1890</v>
      </c>
      <c r="AJ907" t="s">
        <v>132</v>
      </c>
      <c r="AK907" s="17">
        <v>1724.9999999999998</v>
      </c>
      <c r="AL907" s="19">
        <v>43302</v>
      </c>
      <c r="AM907" s="19">
        <v>43302</v>
      </c>
      <c r="AN907" t="s">
        <v>931</v>
      </c>
      <c r="AR907" t="b">
        <f t="shared" si="31"/>
        <v>1</v>
      </c>
      <c r="AS907" t="b">
        <f t="shared" si="32"/>
        <v>1</v>
      </c>
    </row>
    <row r="908" spans="2:45" ht="14.25" customHeight="1" x14ac:dyDescent="0.3">
      <c r="B908" s="7" t="s">
        <v>1886</v>
      </c>
      <c r="C908" t="s">
        <v>3326</v>
      </c>
      <c r="D908" s="8" t="s">
        <v>1887</v>
      </c>
      <c r="AG908" s="43">
        <v>126</v>
      </c>
      <c r="AH908" t="s">
        <v>102</v>
      </c>
      <c r="AI908" s="8" t="s">
        <v>1856</v>
      </c>
      <c r="AJ908" t="s">
        <v>138</v>
      </c>
      <c r="AK908" s="17">
        <v>2172.1</v>
      </c>
      <c r="AL908" s="19">
        <v>43302</v>
      </c>
      <c r="AM908" s="19">
        <v>43302</v>
      </c>
      <c r="AN908" t="s">
        <v>949</v>
      </c>
      <c r="AR908" t="b">
        <f t="shared" si="31"/>
        <v>1</v>
      </c>
      <c r="AS908" t="b">
        <f t="shared" si="32"/>
        <v>1</v>
      </c>
    </row>
    <row r="909" spans="2:45" ht="14.25" customHeight="1" x14ac:dyDescent="0.3">
      <c r="B909" s="7" t="s">
        <v>1886</v>
      </c>
      <c r="C909" t="s">
        <v>3326</v>
      </c>
      <c r="D909" s="8" t="s">
        <v>1887</v>
      </c>
      <c r="AG909" s="43">
        <v>121</v>
      </c>
      <c r="AH909" t="s">
        <v>102</v>
      </c>
      <c r="AI909" s="8" t="s">
        <v>1891</v>
      </c>
      <c r="AJ909" t="s">
        <v>132</v>
      </c>
      <c r="AK909" s="17">
        <v>1724.9999999999998</v>
      </c>
      <c r="AL909" s="19">
        <v>43316</v>
      </c>
      <c r="AM909" s="19">
        <v>43316</v>
      </c>
      <c r="AN909" t="s">
        <v>931</v>
      </c>
      <c r="AR909" t="b">
        <f t="shared" si="31"/>
        <v>1</v>
      </c>
      <c r="AS909" t="b">
        <f t="shared" si="32"/>
        <v>1</v>
      </c>
    </row>
    <row r="910" spans="2:45" ht="14.25" customHeight="1" x14ac:dyDescent="0.3">
      <c r="B910" s="7" t="s">
        <v>1886</v>
      </c>
      <c r="C910" t="s">
        <v>3326</v>
      </c>
      <c r="D910" s="8" t="s">
        <v>1887</v>
      </c>
      <c r="AG910" s="43">
        <v>126</v>
      </c>
      <c r="AH910" t="s">
        <v>102</v>
      </c>
      <c r="AI910" s="8" t="s">
        <v>1892</v>
      </c>
      <c r="AJ910" t="s">
        <v>138</v>
      </c>
      <c r="AK910" s="17">
        <v>2247</v>
      </c>
      <c r="AL910" s="19">
        <v>43316</v>
      </c>
      <c r="AM910" s="19">
        <v>43316</v>
      </c>
      <c r="AN910" t="s">
        <v>949</v>
      </c>
      <c r="AR910" t="b">
        <f t="shared" si="31"/>
        <v>1</v>
      </c>
      <c r="AS910" t="b">
        <f t="shared" si="32"/>
        <v>1</v>
      </c>
    </row>
    <row r="911" spans="2:45" ht="14.25" customHeight="1" x14ac:dyDescent="0.3">
      <c r="B911" s="7" t="s">
        <v>1886</v>
      </c>
      <c r="C911" t="s">
        <v>3326</v>
      </c>
      <c r="D911" s="8" t="s">
        <v>1887</v>
      </c>
      <c r="AG911" s="43">
        <v>60</v>
      </c>
      <c r="AH911" t="s">
        <v>57</v>
      </c>
      <c r="AI911" s="8" t="s">
        <v>64</v>
      </c>
      <c r="AJ911" t="s">
        <v>449</v>
      </c>
      <c r="AK911" s="17">
        <v>27596.55</v>
      </c>
      <c r="AL911" s="19">
        <v>43282</v>
      </c>
      <c r="AM911" s="19">
        <v>43282</v>
      </c>
      <c r="AN911" t="s">
        <v>931</v>
      </c>
      <c r="AR911" t="b">
        <f t="shared" si="31"/>
        <v>1</v>
      </c>
      <c r="AS911" t="b">
        <f t="shared" si="32"/>
        <v>1</v>
      </c>
    </row>
    <row r="912" spans="2:45" ht="14.25" customHeight="1" x14ac:dyDescent="0.3">
      <c r="B912" s="7" t="s">
        <v>1893</v>
      </c>
      <c r="C912" t="s">
        <v>3326</v>
      </c>
      <c r="D912" s="8" t="s">
        <v>1894</v>
      </c>
      <c r="E912" s="33" t="s">
        <v>1895</v>
      </c>
      <c r="M912" s="16">
        <v>0.18</v>
      </c>
      <c r="N912" t="s">
        <v>648</v>
      </c>
      <c r="O912" t="s">
        <v>649</v>
      </c>
      <c r="P912" s="17">
        <v>16900</v>
      </c>
      <c r="Y912"/>
      <c r="AC912" t="s">
        <v>929</v>
      </c>
      <c r="AD912" t="s">
        <v>3378</v>
      </c>
      <c r="AF912" s="16">
        <v>0.32449985473015869</v>
      </c>
      <c r="AG912" s="43">
        <v>59</v>
      </c>
      <c r="AH912" t="s">
        <v>57</v>
      </c>
      <c r="AI912" s="8" t="s">
        <v>64</v>
      </c>
      <c r="AJ912" t="s">
        <v>323</v>
      </c>
      <c r="AK912" s="17">
        <v>11875</v>
      </c>
      <c r="AL912" s="19">
        <v>43282</v>
      </c>
      <c r="AM912" s="19">
        <v>43282</v>
      </c>
      <c r="AN912" t="s">
        <v>941</v>
      </c>
      <c r="AQ912" s="17">
        <f>SUMIF(B:B,B912,P:P)-SUMIF(B:B,B912,AK:AK)</f>
        <v>4137</v>
      </c>
      <c r="AR912" t="b">
        <f t="shared" si="31"/>
        <v>0</v>
      </c>
      <c r="AS912" t="b">
        <f t="shared" si="32"/>
        <v>0</v>
      </c>
    </row>
    <row r="913" spans="2:45" ht="14.25" customHeight="1" x14ac:dyDescent="0.3">
      <c r="B913" s="7" t="s">
        <v>1893</v>
      </c>
      <c r="C913" t="s">
        <v>3326</v>
      </c>
      <c r="D913" s="8" t="s">
        <v>1894</v>
      </c>
      <c r="AG913" s="43">
        <v>73</v>
      </c>
      <c r="AH913" t="s">
        <v>83</v>
      </c>
      <c r="AI913" s="8" t="s">
        <v>84</v>
      </c>
      <c r="AJ913" t="s">
        <v>864</v>
      </c>
      <c r="AK913" s="17">
        <v>888.00000000000011</v>
      </c>
      <c r="AL913" s="19">
        <v>43282</v>
      </c>
      <c r="AM913" s="19">
        <v>43343</v>
      </c>
      <c r="AN913" t="s">
        <v>3360</v>
      </c>
      <c r="AR913" t="b">
        <f t="shared" si="31"/>
        <v>1</v>
      </c>
      <c r="AS913" t="b">
        <f t="shared" si="32"/>
        <v>1</v>
      </c>
    </row>
    <row r="914" spans="2:45" ht="14.25" customHeight="1" x14ac:dyDescent="0.3">
      <c r="B914" s="7" t="s">
        <v>1896</v>
      </c>
      <c r="C914" t="s">
        <v>3326</v>
      </c>
      <c r="D914" s="8" t="s">
        <v>1897</v>
      </c>
      <c r="E914" s="33" t="s">
        <v>1898</v>
      </c>
      <c r="M914" s="16">
        <v>0.18</v>
      </c>
      <c r="N914" t="s">
        <v>648</v>
      </c>
      <c r="O914" t="s">
        <v>649</v>
      </c>
      <c r="P914" s="17">
        <v>14700</v>
      </c>
      <c r="Y914"/>
      <c r="AC914" t="s">
        <v>929</v>
      </c>
      <c r="AD914" t="s">
        <v>3378</v>
      </c>
      <c r="AF914" s="16">
        <v>0.37534760380952381</v>
      </c>
      <c r="AG914" s="43">
        <v>59</v>
      </c>
      <c r="AH914" t="s">
        <v>57</v>
      </c>
      <c r="AI914" s="8" t="s">
        <v>64</v>
      </c>
      <c r="AJ914" t="s">
        <v>323</v>
      </c>
      <c r="AK914" s="17">
        <v>11875</v>
      </c>
      <c r="AL914" s="19">
        <v>43282</v>
      </c>
      <c r="AM914" s="19">
        <v>43282</v>
      </c>
      <c r="AN914" t="s">
        <v>941</v>
      </c>
      <c r="AQ914" s="17">
        <f>SUMIF(B:B,B914,P:P)-SUMIF(B:B,B914,AK:AK)</f>
        <v>2825</v>
      </c>
      <c r="AR914" t="b">
        <f t="shared" si="31"/>
        <v>0</v>
      </c>
      <c r="AS914" t="b">
        <f t="shared" si="32"/>
        <v>0</v>
      </c>
    </row>
    <row r="915" spans="2:45" ht="14.25" customHeight="1" x14ac:dyDescent="0.3">
      <c r="B915" s="7" t="s">
        <v>1899</v>
      </c>
      <c r="C915" t="s">
        <v>3326</v>
      </c>
      <c r="D915" s="8" t="s">
        <v>1900</v>
      </c>
      <c r="E915" s="33" t="s">
        <v>1901</v>
      </c>
      <c r="M915" s="16">
        <v>0.18</v>
      </c>
      <c r="N915" t="s">
        <v>648</v>
      </c>
      <c r="O915" t="s">
        <v>649</v>
      </c>
      <c r="P915" s="17">
        <v>19663.8</v>
      </c>
      <c r="Y915"/>
      <c r="AC915" t="s">
        <v>929</v>
      </c>
      <c r="AD915" t="s">
        <v>3378</v>
      </c>
      <c r="AF915" s="16">
        <v>0.38103681997033262</v>
      </c>
      <c r="AG915" s="43">
        <v>73</v>
      </c>
      <c r="AH915" t="s">
        <v>83</v>
      </c>
      <c r="AI915" s="8" t="s">
        <v>84</v>
      </c>
      <c r="AJ915" t="s">
        <v>864</v>
      </c>
      <c r="AK915" s="17">
        <v>2706</v>
      </c>
      <c r="AL915" s="19">
        <v>43282</v>
      </c>
      <c r="AM915" s="19">
        <v>43312</v>
      </c>
      <c r="AN915" t="s">
        <v>3360</v>
      </c>
      <c r="AQ915" s="17">
        <f>SUMIF(B:B,B915,P:P)-SUMIF(B:B,B915,AK:AK)</f>
        <v>4433.2999999999993</v>
      </c>
      <c r="AR915" t="b">
        <f t="shared" si="31"/>
        <v>0</v>
      </c>
      <c r="AS915" t="b">
        <f t="shared" si="32"/>
        <v>0</v>
      </c>
    </row>
    <row r="916" spans="2:45" ht="14.25" customHeight="1" x14ac:dyDescent="0.3">
      <c r="B916" s="7" t="s">
        <v>1899</v>
      </c>
      <c r="C916" t="s">
        <v>3326</v>
      </c>
      <c r="D916" s="8" t="s">
        <v>1900</v>
      </c>
      <c r="AG916" s="43">
        <v>113</v>
      </c>
      <c r="AH916" t="s">
        <v>102</v>
      </c>
      <c r="AI916" s="8" t="s">
        <v>122</v>
      </c>
      <c r="AJ916" t="s">
        <v>1889</v>
      </c>
      <c r="AK916" s="17">
        <v>1724.9999999999998</v>
      </c>
      <c r="AL916" s="19">
        <v>43294</v>
      </c>
      <c r="AM916" s="19">
        <v>43294</v>
      </c>
      <c r="AN916" t="s">
        <v>931</v>
      </c>
      <c r="AR916" t="b">
        <f t="shared" si="31"/>
        <v>1</v>
      </c>
      <c r="AS916" t="b">
        <f t="shared" si="32"/>
        <v>1</v>
      </c>
    </row>
    <row r="917" spans="2:45" ht="14.25" customHeight="1" x14ac:dyDescent="0.3">
      <c r="B917" s="7" t="s">
        <v>1899</v>
      </c>
      <c r="C917" t="s">
        <v>3326</v>
      </c>
      <c r="D917" s="8" t="s">
        <v>1900</v>
      </c>
      <c r="AG917" s="43">
        <v>113</v>
      </c>
      <c r="AH917" t="s">
        <v>102</v>
      </c>
      <c r="AI917" s="8" t="s">
        <v>122</v>
      </c>
      <c r="AJ917" t="s">
        <v>1444</v>
      </c>
      <c r="AK917" s="17">
        <v>1724.9999999999998</v>
      </c>
      <c r="AL917" s="19">
        <v>43348</v>
      </c>
      <c r="AM917" s="19">
        <v>43348</v>
      </c>
      <c r="AN917" t="s">
        <v>931</v>
      </c>
      <c r="AR917" t="b">
        <f t="shared" si="31"/>
        <v>1</v>
      </c>
      <c r="AS917" t="b">
        <f t="shared" si="32"/>
        <v>1</v>
      </c>
    </row>
    <row r="918" spans="2:45" ht="14.25" customHeight="1" x14ac:dyDescent="0.3">
      <c r="B918" s="7" t="s">
        <v>1899</v>
      </c>
      <c r="C918" t="s">
        <v>3326</v>
      </c>
      <c r="D918" s="8" t="s">
        <v>1900</v>
      </c>
      <c r="AG918" s="43">
        <v>116</v>
      </c>
      <c r="AH918" t="s">
        <v>102</v>
      </c>
      <c r="AI918" s="8" t="s">
        <v>122</v>
      </c>
      <c r="AJ918" t="s">
        <v>127</v>
      </c>
      <c r="AK918" s="17">
        <v>1378</v>
      </c>
      <c r="AL918" s="19">
        <v>43296</v>
      </c>
      <c r="AM918" s="19">
        <v>43296</v>
      </c>
      <c r="AN918" t="s">
        <v>1183</v>
      </c>
      <c r="AR918" t="b">
        <f t="shared" si="31"/>
        <v>1</v>
      </c>
      <c r="AS918" t="b">
        <f t="shared" si="32"/>
        <v>1</v>
      </c>
    </row>
    <row r="919" spans="2:45" ht="14.25" customHeight="1" x14ac:dyDescent="0.3">
      <c r="B919" s="7" t="s">
        <v>1899</v>
      </c>
      <c r="C919" t="s">
        <v>3326</v>
      </c>
      <c r="D919" s="8" t="s">
        <v>1900</v>
      </c>
      <c r="AG919" s="43">
        <v>116</v>
      </c>
      <c r="AH919" t="s">
        <v>102</v>
      </c>
      <c r="AI919" s="8" t="s">
        <v>122</v>
      </c>
      <c r="AJ919" t="s">
        <v>127</v>
      </c>
      <c r="AK919" s="17">
        <v>1378</v>
      </c>
      <c r="AL919" s="19">
        <v>43365</v>
      </c>
      <c r="AM919" s="19">
        <v>43367</v>
      </c>
      <c r="AN919" t="s">
        <v>1183</v>
      </c>
      <c r="AR919" t="b">
        <f t="shared" si="31"/>
        <v>1</v>
      </c>
      <c r="AS919" t="b">
        <f t="shared" si="32"/>
        <v>1</v>
      </c>
    </row>
    <row r="920" spans="2:45" ht="14.25" customHeight="1" x14ac:dyDescent="0.3">
      <c r="B920" s="7" t="s">
        <v>1899</v>
      </c>
      <c r="C920" t="s">
        <v>3326</v>
      </c>
      <c r="D920" s="8" t="s">
        <v>1900</v>
      </c>
      <c r="AG920" s="43">
        <v>116</v>
      </c>
      <c r="AH920" t="s">
        <v>102</v>
      </c>
      <c r="AI920" s="8" t="s">
        <v>122</v>
      </c>
      <c r="AJ920" t="s">
        <v>127</v>
      </c>
      <c r="AK920" s="17">
        <v>1378</v>
      </c>
      <c r="AL920" s="19">
        <v>43365</v>
      </c>
      <c r="AM920" s="19">
        <v>43367</v>
      </c>
      <c r="AN920" t="s">
        <v>1183</v>
      </c>
      <c r="AR920" t="b">
        <f t="shared" si="31"/>
        <v>1</v>
      </c>
      <c r="AS920" t="b">
        <f t="shared" si="32"/>
        <v>1</v>
      </c>
    </row>
    <row r="921" spans="2:45" ht="14.25" customHeight="1" x14ac:dyDescent="0.3">
      <c r="B921" s="7" t="s">
        <v>1899</v>
      </c>
      <c r="C921" t="s">
        <v>3326</v>
      </c>
      <c r="D921" s="8" t="s">
        <v>1900</v>
      </c>
      <c r="AG921" s="43">
        <v>116</v>
      </c>
      <c r="AH921" t="s">
        <v>102</v>
      </c>
      <c r="AI921" s="8" t="s">
        <v>122</v>
      </c>
      <c r="AJ921" t="s">
        <v>127</v>
      </c>
      <c r="AK921" s="17">
        <v>1378</v>
      </c>
      <c r="AL921" s="19">
        <v>43365</v>
      </c>
      <c r="AM921" s="19">
        <v>43367</v>
      </c>
      <c r="AN921" t="s">
        <v>1183</v>
      </c>
      <c r="AR921" t="b">
        <f t="shared" si="31"/>
        <v>1</v>
      </c>
      <c r="AS921" t="b">
        <f t="shared" si="32"/>
        <v>1</v>
      </c>
    </row>
    <row r="922" spans="2:45" ht="14.25" customHeight="1" x14ac:dyDescent="0.3">
      <c r="B922" s="7" t="s">
        <v>1899</v>
      </c>
      <c r="C922" t="s">
        <v>3326</v>
      </c>
      <c r="D922" s="8" t="s">
        <v>1900</v>
      </c>
      <c r="AG922" s="43">
        <v>59</v>
      </c>
      <c r="AH922" t="s">
        <v>57</v>
      </c>
      <c r="AI922" s="8" t="s">
        <v>64</v>
      </c>
      <c r="AJ922" t="s">
        <v>323</v>
      </c>
      <c r="AK922" s="17">
        <v>3562.5</v>
      </c>
      <c r="AL922" s="19">
        <v>43313</v>
      </c>
      <c r="AM922" s="19">
        <v>43313</v>
      </c>
      <c r="AN922" t="s">
        <v>941</v>
      </c>
      <c r="AR922" t="b">
        <f t="shared" si="31"/>
        <v>1</v>
      </c>
      <c r="AS922" t="b">
        <f t="shared" si="32"/>
        <v>1</v>
      </c>
    </row>
    <row r="923" spans="2:45" ht="14.25" customHeight="1" x14ac:dyDescent="0.3">
      <c r="B923" s="7" t="s">
        <v>1902</v>
      </c>
      <c r="C923" t="s">
        <v>3326</v>
      </c>
      <c r="D923" s="8" t="s">
        <v>1903</v>
      </c>
      <c r="E923" s="33" t="s">
        <v>1904</v>
      </c>
      <c r="M923" s="16">
        <v>0.17</v>
      </c>
      <c r="N923" t="s">
        <v>648</v>
      </c>
      <c r="O923" t="s">
        <v>649</v>
      </c>
      <c r="P923" s="17">
        <v>26675</v>
      </c>
      <c r="Y923"/>
      <c r="AC923" t="s">
        <v>929</v>
      </c>
      <c r="AD923" t="s">
        <v>3378</v>
      </c>
      <c r="AF923" s="16">
        <v>0.36200191542275911</v>
      </c>
      <c r="AG923" s="43">
        <v>73</v>
      </c>
      <c r="AH923" t="s">
        <v>83</v>
      </c>
      <c r="AI923" s="8" t="s">
        <v>84</v>
      </c>
      <c r="AJ923" t="s">
        <v>864</v>
      </c>
      <c r="AK923" s="17">
        <v>2178</v>
      </c>
      <c r="AL923" s="19">
        <v>43282</v>
      </c>
      <c r="AM923" s="19">
        <v>43343</v>
      </c>
      <c r="AN923" t="s">
        <v>3360</v>
      </c>
      <c r="AQ923" s="17">
        <f>SUMIF(B:B,B923,P:P)-SUMIF(B:B,B923,AK:AK)</f>
        <v>979.5</v>
      </c>
      <c r="AR923" t="b">
        <f t="shared" si="31"/>
        <v>0</v>
      </c>
      <c r="AS923" t="b">
        <f t="shared" si="32"/>
        <v>0</v>
      </c>
    </row>
    <row r="924" spans="2:45" ht="14.25" customHeight="1" x14ac:dyDescent="0.3">
      <c r="B924" s="7" t="s">
        <v>1902</v>
      </c>
      <c r="C924" t="s">
        <v>3326</v>
      </c>
      <c r="D924" s="8" t="s">
        <v>1903</v>
      </c>
      <c r="AG924" s="43">
        <v>113</v>
      </c>
      <c r="AH924" t="s">
        <v>102</v>
      </c>
      <c r="AI924" s="8" t="s">
        <v>122</v>
      </c>
      <c r="AJ924" t="s">
        <v>1889</v>
      </c>
      <c r="AK924" s="17">
        <v>1724.9999999999998</v>
      </c>
      <c r="AL924" s="19">
        <v>43328</v>
      </c>
      <c r="AM924" s="19">
        <v>43328</v>
      </c>
      <c r="AN924" t="s">
        <v>931</v>
      </c>
      <c r="AR924" t="b">
        <f t="shared" si="31"/>
        <v>1</v>
      </c>
      <c r="AS924" t="b">
        <f t="shared" si="32"/>
        <v>1</v>
      </c>
    </row>
    <row r="925" spans="2:45" ht="14.25" customHeight="1" x14ac:dyDescent="0.3">
      <c r="B925" s="7" t="s">
        <v>1902</v>
      </c>
      <c r="C925" t="s">
        <v>3326</v>
      </c>
      <c r="D925" s="8" t="s">
        <v>1903</v>
      </c>
      <c r="AG925" s="43">
        <v>113</v>
      </c>
      <c r="AH925" t="s">
        <v>102</v>
      </c>
      <c r="AI925" s="8" t="s">
        <v>122</v>
      </c>
      <c r="AJ925" t="s">
        <v>1444</v>
      </c>
      <c r="AK925" s="17">
        <v>1724.9999999999998</v>
      </c>
      <c r="AL925" s="19">
        <v>43333</v>
      </c>
      <c r="AM925" s="19">
        <v>43333</v>
      </c>
      <c r="AN925" t="s">
        <v>931</v>
      </c>
      <c r="AR925" t="b">
        <f t="shared" si="31"/>
        <v>1</v>
      </c>
      <c r="AS925" t="b">
        <f t="shared" si="32"/>
        <v>1</v>
      </c>
    </row>
    <row r="926" spans="2:45" ht="14.25" customHeight="1" x14ac:dyDescent="0.3">
      <c r="B926" s="7" t="s">
        <v>1902</v>
      </c>
      <c r="C926" t="s">
        <v>3326</v>
      </c>
      <c r="D926" s="8" t="s">
        <v>1903</v>
      </c>
      <c r="AG926" s="43">
        <v>126</v>
      </c>
      <c r="AH926" t="s">
        <v>102</v>
      </c>
      <c r="AI926" s="8" t="s">
        <v>135</v>
      </c>
      <c r="AJ926" t="s">
        <v>138</v>
      </c>
      <c r="AK926" s="17">
        <v>16050.000000000002</v>
      </c>
      <c r="AL926" s="19">
        <v>43301</v>
      </c>
      <c r="AM926" s="19">
        <v>43301</v>
      </c>
      <c r="AN926" t="s">
        <v>949</v>
      </c>
      <c r="AR926" t="b">
        <f t="shared" si="31"/>
        <v>1</v>
      </c>
      <c r="AS926" t="b">
        <f t="shared" si="32"/>
        <v>1</v>
      </c>
    </row>
    <row r="927" spans="2:45" ht="14.25" customHeight="1" x14ac:dyDescent="0.3">
      <c r="B927" s="7" t="s">
        <v>1902</v>
      </c>
      <c r="C927" t="s">
        <v>3326</v>
      </c>
      <c r="D927" s="8" t="s">
        <v>1903</v>
      </c>
      <c r="AG927" s="43">
        <v>121</v>
      </c>
      <c r="AH927" t="s">
        <v>102</v>
      </c>
      <c r="AI927" s="8" t="s">
        <v>1891</v>
      </c>
      <c r="AJ927" t="s">
        <v>132</v>
      </c>
      <c r="AK927" s="17">
        <v>1609.9999999999998</v>
      </c>
      <c r="AL927" s="19">
        <v>43302</v>
      </c>
      <c r="AM927" s="19">
        <v>43302</v>
      </c>
      <c r="AN927" t="s">
        <v>931</v>
      </c>
      <c r="AR927" t="b">
        <f t="shared" si="31"/>
        <v>1</v>
      </c>
      <c r="AS927" t="b">
        <f t="shared" si="32"/>
        <v>1</v>
      </c>
    </row>
    <row r="928" spans="2:45" ht="14.25" customHeight="1" x14ac:dyDescent="0.3">
      <c r="B928" s="7" t="s">
        <v>1902</v>
      </c>
      <c r="C928" t="s">
        <v>3326</v>
      </c>
      <c r="D928" s="8" t="s">
        <v>1903</v>
      </c>
      <c r="AG928" s="43">
        <v>126</v>
      </c>
      <c r="AH928" t="s">
        <v>102</v>
      </c>
      <c r="AI928" s="8" t="s">
        <v>1892</v>
      </c>
      <c r="AJ928" t="s">
        <v>138</v>
      </c>
      <c r="AK928" s="17">
        <v>2407.5</v>
      </c>
      <c r="AL928" s="19">
        <v>43302</v>
      </c>
      <c r="AM928" s="19">
        <v>43302</v>
      </c>
      <c r="AN928" t="s">
        <v>949</v>
      </c>
      <c r="AR928" t="b">
        <f t="shared" si="31"/>
        <v>1</v>
      </c>
      <c r="AS928" t="b">
        <f t="shared" si="32"/>
        <v>1</v>
      </c>
    </row>
    <row r="929" spans="2:45" ht="14.25" customHeight="1" x14ac:dyDescent="0.3">
      <c r="B929" s="7" t="s">
        <v>1905</v>
      </c>
      <c r="C929" t="s">
        <v>3326</v>
      </c>
      <c r="D929" s="8" t="s">
        <v>1906</v>
      </c>
      <c r="E929" s="33" t="s">
        <v>1907</v>
      </c>
      <c r="M929" s="16">
        <v>0.18</v>
      </c>
      <c r="N929" t="s">
        <v>648</v>
      </c>
      <c r="O929" t="s">
        <v>649</v>
      </c>
      <c r="P929" s="17">
        <v>18629.999999999996</v>
      </c>
      <c r="Y929"/>
      <c r="AC929" t="s">
        <v>929</v>
      </c>
      <c r="AD929" t="s">
        <v>3378</v>
      </c>
      <c r="AF929" s="16">
        <v>0.38333875760652847</v>
      </c>
      <c r="AG929" s="43">
        <v>75</v>
      </c>
      <c r="AH929" t="s">
        <v>83</v>
      </c>
      <c r="AI929" s="8" t="s">
        <v>863</v>
      </c>
      <c r="AK929" s="17">
        <v>15179.999999999998</v>
      </c>
      <c r="AL929" s="19">
        <v>43282</v>
      </c>
      <c r="AM929" s="19">
        <v>43282</v>
      </c>
      <c r="AN929" t="s">
        <v>931</v>
      </c>
      <c r="AQ929" s="17">
        <f>SUMIF(B:B,B929,P:P)-SUMIF(B:B,B929,AK:AK)</f>
        <v>1150</v>
      </c>
      <c r="AR929" t="b">
        <f t="shared" si="31"/>
        <v>0</v>
      </c>
      <c r="AS929" t="b">
        <f t="shared" si="32"/>
        <v>0</v>
      </c>
    </row>
    <row r="930" spans="2:45" ht="14.25" customHeight="1" x14ac:dyDescent="0.3">
      <c r="B930" s="7" t="s">
        <v>1905</v>
      </c>
      <c r="C930" t="s">
        <v>3326</v>
      </c>
      <c r="D930" s="8" t="s">
        <v>1906</v>
      </c>
      <c r="AG930" s="43">
        <v>113</v>
      </c>
      <c r="AH930" t="s">
        <v>102</v>
      </c>
      <c r="AI930" s="8" t="s">
        <v>122</v>
      </c>
      <c r="AJ930" t="s">
        <v>1889</v>
      </c>
      <c r="AK930" s="17">
        <v>575</v>
      </c>
      <c r="AL930" s="19">
        <v>43300</v>
      </c>
      <c r="AM930" s="19">
        <v>43300</v>
      </c>
      <c r="AN930" t="s">
        <v>931</v>
      </c>
      <c r="AR930" t="b">
        <f t="shared" si="31"/>
        <v>1</v>
      </c>
      <c r="AS930" t="b">
        <f t="shared" si="32"/>
        <v>1</v>
      </c>
    </row>
    <row r="931" spans="2:45" ht="14.25" customHeight="1" x14ac:dyDescent="0.3">
      <c r="B931" s="7" t="s">
        <v>1905</v>
      </c>
      <c r="C931" t="s">
        <v>3326</v>
      </c>
      <c r="D931" s="8" t="s">
        <v>1906</v>
      </c>
      <c r="AG931" s="43">
        <v>113</v>
      </c>
      <c r="AH931" t="s">
        <v>102</v>
      </c>
      <c r="AI931" s="8" t="s">
        <v>122</v>
      </c>
      <c r="AJ931" t="s">
        <v>1889</v>
      </c>
      <c r="AK931" s="17">
        <v>1724.9999999999998</v>
      </c>
      <c r="AL931" s="19">
        <v>43321</v>
      </c>
      <c r="AM931" s="19">
        <v>43321</v>
      </c>
      <c r="AN931" t="s">
        <v>931</v>
      </c>
      <c r="AR931" t="b">
        <f t="shared" si="31"/>
        <v>1</v>
      </c>
      <c r="AS931" t="b">
        <f t="shared" si="32"/>
        <v>1</v>
      </c>
    </row>
    <row r="932" spans="2:45" ht="14.25" customHeight="1" x14ac:dyDescent="0.3">
      <c r="B932" s="7" t="s">
        <v>938</v>
      </c>
      <c r="C932" t="s">
        <v>3326</v>
      </c>
      <c r="D932" t="s">
        <v>939</v>
      </c>
      <c r="E932" s="33" t="s">
        <v>940</v>
      </c>
      <c r="M932" s="16">
        <v>0.18</v>
      </c>
      <c r="N932" t="s">
        <v>648</v>
      </c>
      <c r="O932" t="s">
        <v>649</v>
      </c>
      <c r="P932" s="17">
        <v>33280</v>
      </c>
      <c r="U932"/>
      <c r="Y932"/>
      <c r="Z932"/>
      <c r="AC932" t="s">
        <v>929</v>
      </c>
      <c r="AD932" t="s">
        <v>3378</v>
      </c>
      <c r="AF932" s="16">
        <v>0.39750858074074069</v>
      </c>
      <c r="AG932" s="43">
        <v>59</v>
      </c>
      <c r="AH932" t="s">
        <v>57</v>
      </c>
      <c r="AI932" s="8" t="s">
        <v>64</v>
      </c>
      <c r="AJ932" t="s">
        <v>323</v>
      </c>
      <c r="AK932" s="17">
        <v>31991.387999999999</v>
      </c>
      <c r="AL932" s="19">
        <v>43101</v>
      </c>
      <c r="AM932" s="19">
        <v>43132</v>
      </c>
      <c r="AN932" t="s">
        <v>941</v>
      </c>
      <c r="AQ932" s="17">
        <f>SUMIF(B:B,B932,P:P)-SUMIF(B:B,B932,AK:AK)</f>
        <v>408.61200000000099</v>
      </c>
      <c r="AR932" t="b">
        <f t="shared" si="31"/>
        <v>0</v>
      </c>
      <c r="AS932" t="b">
        <f t="shared" si="32"/>
        <v>0</v>
      </c>
    </row>
    <row r="933" spans="2:45" ht="14.25" customHeight="1" x14ac:dyDescent="0.3">
      <c r="B933" s="7" t="s">
        <v>938</v>
      </c>
      <c r="C933" t="s">
        <v>3326</v>
      </c>
      <c r="D933" t="s">
        <v>939</v>
      </c>
      <c r="E933" s="33" t="s">
        <v>936</v>
      </c>
      <c r="U933"/>
      <c r="Y933"/>
      <c r="Z933"/>
      <c r="AG933" s="43">
        <v>73</v>
      </c>
      <c r="AH933" t="s">
        <v>83</v>
      </c>
      <c r="AI933" s="8" t="s">
        <v>84</v>
      </c>
      <c r="AJ933" t="s">
        <v>864</v>
      </c>
      <c r="AK933" s="17">
        <v>880.00000000000011</v>
      </c>
      <c r="AL933" s="19">
        <v>43124</v>
      </c>
      <c r="AM933" s="19">
        <v>43159</v>
      </c>
      <c r="AN933" t="s">
        <v>3360</v>
      </c>
      <c r="AQ933"/>
      <c r="AR933" t="b">
        <f t="shared" si="31"/>
        <v>1</v>
      </c>
      <c r="AS933" t="b">
        <f t="shared" si="32"/>
        <v>1</v>
      </c>
    </row>
    <row r="934" spans="2:45" ht="14.25" customHeight="1" x14ac:dyDescent="0.3">
      <c r="B934" s="7" t="s">
        <v>1033</v>
      </c>
      <c r="C934" t="s">
        <v>3326</v>
      </c>
      <c r="D934" t="s">
        <v>1034</v>
      </c>
      <c r="E934" s="33" t="s">
        <v>1035</v>
      </c>
      <c r="M934" s="16">
        <v>0.18</v>
      </c>
      <c r="N934" t="s">
        <v>648</v>
      </c>
      <c r="O934" t="s">
        <v>649</v>
      </c>
      <c r="P934" s="17">
        <v>106795</v>
      </c>
      <c r="U934"/>
      <c r="Y934"/>
      <c r="Z934"/>
      <c r="AC934" t="s">
        <v>929</v>
      </c>
      <c r="AD934" t="s">
        <v>3378</v>
      </c>
      <c r="AF934" s="16">
        <v>0.49257805815873007</v>
      </c>
      <c r="AG934" s="43">
        <v>73</v>
      </c>
      <c r="AH934" t="s">
        <v>83</v>
      </c>
      <c r="AI934" s="8" t="s">
        <v>84</v>
      </c>
      <c r="AJ934" t="s">
        <v>864</v>
      </c>
      <c r="AK934" s="17">
        <v>880.00000000000011</v>
      </c>
      <c r="AL934" s="19">
        <v>43212</v>
      </c>
      <c r="AM934" s="19">
        <v>43212</v>
      </c>
      <c r="AN934" t="s">
        <v>3360</v>
      </c>
      <c r="AQ934" s="17">
        <f>SUMIF(B:B,B934,P:P)-SUMIF(B:B,B934,AK:AK)</f>
        <v>11313</v>
      </c>
      <c r="AR934" t="b">
        <f t="shared" si="31"/>
        <v>0</v>
      </c>
      <c r="AS934" t="b">
        <f t="shared" si="32"/>
        <v>0</v>
      </c>
    </row>
    <row r="935" spans="2:45" ht="14.25" customHeight="1" x14ac:dyDescent="0.3">
      <c r="B935" s="7" t="s">
        <v>1033</v>
      </c>
      <c r="C935" t="s">
        <v>3326</v>
      </c>
      <c r="D935" t="s">
        <v>1034</v>
      </c>
      <c r="E935" s="33" t="s">
        <v>936</v>
      </c>
      <c r="U935"/>
      <c r="Y935"/>
      <c r="Z935"/>
      <c r="AG935" s="43">
        <v>21</v>
      </c>
      <c r="AH935" t="s">
        <v>22</v>
      </c>
      <c r="AI935" s="8" t="s">
        <v>56</v>
      </c>
      <c r="AK935" s="17">
        <v>17120</v>
      </c>
      <c r="AL935" s="19">
        <v>43212</v>
      </c>
      <c r="AM935" s="19">
        <v>43212</v>
      </c>
      <c r="AN935" t="s">
        <v>949</v>
      </c>
      <c r="AQ935"/>
      <c r="AR935" t="b">
        <f t="shared" si="31"/>
        <v>1</v>
      </c>
      <c r="AS935" t="b">
        <f t="shared" si="32"/>
        <v>1</v>
      </c>
    </row>
    <row r="936" spans="2:45" ht="14.25" customHeight="1" x14ac:dyDescent="0.3">
      <c r="B936" s="7" t="s">
        <v>1033</v>
      </c>
      <c r="C936" t="s">
        <v>3326</v>
      </c>
      <c r="D936" t="s">
        <v>1034</v>
      </c>
      <c r="E936" s="33" t="s">
        <v>936</v>
      </c>
      <c r="U936"/>
      <c r="Y936"/>
      <c r="Z936"/>
      <c r="AG936" s="43">
        <v>97</v>
      </c>
      <c r="AH936" t="s">
        <v>102</v>
      </c>
      <c r="AI936" s="8" t="s">
        <v>103</v>
      </c>
      <c r="AJ936" t="s">
        <v>1020</v>
      </c>
      <c r="AK936" s="17">
        <v>21400</v>
      </c>
      <c r="AL936" s="19">
        <v>43212</v>
      </c>
      <c r="AM936" s="19">
        <v>43212</v>
      </c>
      <c r="AN936" t="s">
        <v>949</v>
      </c>
      <c r="AQ936"/>
      <c r="AR936" t="b">
        <f t="shared" si="31"/>
        <v>1</v>
      </c>
      <c r="AS936" t="b">
        <f t="shared" si="32"/>
        <v>1</v>
      </c>
    </row>
    <row r="937" spans="2:45" ht="14.25" customHeight="1" x14ac:dyDescent="0.3">
      <c r="B937" s="7" t="s">
        <v>1033</v>
      </c>
      <c r="C937" t="s">
        <v>3326</v>
      </c>
      <c r="D937" t="s">
        <v>1034</v>
      </c>
      <c r="E937" s="33" t="s">
        <v>936</v>
      </c>
      <c r="U937"/>
      <c r="Y937"/>
      <c r="Z937"/>
      <c r="AG937" s="43">
        <v>97</v>
      </c>
      <c r="AH937" t="s">
        <v>102</v>
      </c>
      <c r="AI937" s="8" t="s">
        <v>103</v>
      </c>
      <c r="AJ937" t="s">
        <v>1020</v>
      </c>
      <c r="AK937" s="17">
        <v>6982</v>
      </c>
      <c r="AL937" s="19">
        <v>43212</v>
      </c>
      <c r="AM937" s="19">
        <v>43212</v>
      </c>
      <c r="AN937" t="s">
        <v>931</v>
      </c>
      <c r="AQ937"/>
      <c r="AR937" t="b">
        <f t="shared" si="31"/>
        <v>1</v>
      </c>
      <c r="AS937" t="b">
        <f t="shared" si="32"/>
        <v>1</v>
      </c>
    </row>
    <row r="938" spans="2:45" ht="14.25" customHeight="1" x14ac:dyDescent="0.3">
      <c r="B938" s="7" t="s">
        <v>1033</v>
      </c>
      <c r="C938" t="s">
        <v>3326</v>
      </c>
      <c r="D938" t="s">
        <v>1034</v>
      </c>
      <c r="E938" s="33" t="s">
        <v>936</v>
      </c>
      <c r="U938"/>
      <c r="Y938"/>
      <c r="Z938"/>
      <c r="AG938" s="43">
        <v>97</v>
      </c>
      <c r="AH938" t="s">
        <v>102</v>
      </c>
      <c r="AI938" s="8" t="s">
        <v>103</v>
      </c>
      <c r="AJ938" t="s">
        <v>1020</v>
      </c>
      <c r="AK938" s="17">
        <v>13300</v>
      </c>
      <c r="AL938" s="19">
        <v>43212</v>
      </c>
      <c r="AM938" s="19">
        <v>43212</v>
      </c>
      <c r="AN938" t="s">
        <v>1036</v>
      </c>
      <c r="AQ938"/>
      <c r="AR938" t="b">
        <f t="shared" si="31"/>
        <v>1</v>
      </c>
      <c r="AS938" t="b">
        <f t="shared" si="32"/>
        <v>1</v>
      </c>
    </row>
    <row r="939" spans="2:45" ht="14.25" customHeight="1" x14ac:dyDescent="0.3">
      <c r="B939" s="7" t="s">
        <v>1033</v>
      </c>
      <c r="C939" t="s">
        <v>3326</v>
      </c>
      <c r="D939" s="8" t="s">
        <v>1034</v>
      </c>
      <c r="E939" s="33" t="s">
        <v>936</v>
      </c>
      <c r="U939"/>
      <c r="Y939"/>
      <c r="Z939"/>
      <c r="AG939" s="43">
        <v>97</v>
      </c>
      <c r="AH939" t="s">
        <v>102</v>
      </c>
      <c r="AI939" s="8" t="s">
        <v>103</v>
      </c>
      <c r="AJ939" t="s">
        <v>1020</v>
      </c>
      <c r="AK939" s="17">
        <v>24200</v>
      </c>
      <c r="AL939" s="19">
        <v>43212</v>
      </c>
      <c r="AM939" s="19">
        <v>43212</v>
      </c>
      <c r="AN939" t="s">
        <v>1037</v>
      </c>
      <c r="AQ939"/>
      <c r="AR939" t="b">
        <f t="shared" si="31"/>
        <v>1</v>
      </c>
      <c r="AS939" t="b">
        <f t="shared" si="32"/>
        <v>1</v>
      </c>
    </row>
    <row r="940" spans="2:45" ht="14.25" customHeight="1" x14ac:dyDescent="0.3">
      <c r="B940" s="7" t="s">
        <v>1033</v>
      </c>
      <c r="C940" t="s">
        <v>3326</v>
      </c>
      <c r="D940" t="s">
        <v>1034</v>
      </c>
      <c r="E940" s="33" t="s">
        <v>936</v>
      </c>
      <c r="U940"/>
      <c r="Y940"/>
      <c r="Z940"/>
      <c r="AG940" s="43">
        <v>97</v>
      </c>
      <c r="AH940" t="s">
        <v>102</v>
      </c>
      <c r="AI940" s="8" t="s">
        <v>103</v>
      </c>
      <c r="AJ940" t="s">
        <v>1020</v>
      </c>
      <c r="AK940" s="17">
        <v>11000</v>
      </c>
      <c r="AL940" s="19">
        <v>43212</v>
      </c>
      <c r="AM940" s="19">
        <v>43212</v>
      </c>
      <c r="AN940" t="s">
        <v>1037</v>
      </c>
      <c r="AQ940"/>
      <c r="AR940" t="b">
        <f t="shared" si="31"/>
        <v>1</v>
      </c>
      <c r="AS940" t="b">
        <f t="shared" si="32"/>
        <v>1</v>
      </c>
    </row>
    <row r="941" spans="2:45" ht="14.25" customHeight="1" x14ac:dyDescent="0.3">
      <c r="B941" s="7" t="s">
        <v>1033</v>
      </c>
      <c r="C941" t="s">
        <v>3326</v>
      </c>
      <c r="D941" t="s">
        <v>1034</v>
      </c>
      <c r="E941" s="33" t="s">
        <v>936</v>
      </c>
      <c r="U941"/>
      <c r="Y941"/>
      <c r="Z941"/>
      <c r="AG941" s="43">
        <v>97</v>
      </c>
      <c r="AH941" t="s">
        <v>102</v>
      </c>
      <c r="AI941" s="8" t="s">
        <v>103</v>
      </c>
      <c r="AJ941" t="s">
        <v>1020</v>
      </c>
      <c r="AK941" s="17">
        <v>600</v>
      </c>
      <c r="AL941" s="19">
        <v>43212</v>
      </c>
      <c r="AM941" s="19">
        <v>43212</v>
      </c>
      <c r="AN941" t="s">
        <v>1036</v>
      </c>
      <c r="AQ941"/>
      <c r="AR941" t="b">
        <f t="shared" si="31"/>
        <v>1</v>
      </c>
      <c r="AS941" t="b">
        <f t="shared" si="32"/>
        <v>1</v>
      </c>
    </row>
    <row r="942" spans="2:45" ht="14.25" customHeight="1" x14ac:dyDescent="0.3">
      <c r="B942" s="7" t="s">
        <v>1908</v>
      </c>
      <c r="C942" t="s">
        <v>3326</v>
      </c>
      <c r="D942" s="8" t="s">
        <v>1909</v>
      </c>
      <c r="E942" s="33" t="s">
        <v>1910</v>
      </c>
      <c r="M942" s="16">
        <v>0.19</v>
      </c>
      <c r="N942" t="s">
        <v>648</v>
      </c>
      <c r="O942" t="s">
        <v>649</v>
      </c>
      <c r="P942" s="17">
        <v>55195</v>
      </c>
      <c r="Y942"/>
      <c r="AC942" t="s">
        <v>929</v>
      </c>
      <c r="AD942" t="s">
        <v>3378</v>
      </c>
      <c r="AF942" s="16">
        <v>0.38211360939011579</v>
      </c>
      <c r="AG942" s="43">
        <v>73</v>
      </c>
      <c r="AH942" t="s">
        <v>83</v>
      </c>
      <c r="AI942" s="8" t="s">
        <v>84</v>
      </c>
      <c r="AJ942" t="s">
        <v>864</v>
      </c>
      <c r="AK942" s="17">
        <v>5509</v>
      </c>
      <c r="AL942" s="19">
        <v>43282</v>
      </c>
      <c r="AM942" s="19">
        <v>43373</v>
      </c>
      <c r="AN942" t="s">
        <v>3360</v>
      </c>
      <c r="AQ942" s="17">
        <f>SUMIF(B:B,B942,P:P)-SUMIF(B:B,B942,AK:AK)</f>
        <v>33113.199999999997</v>
      </c>
      <c r="AR942" t="b">
        <f t="shared" si="31"/>
        <v>0</v>
      </c>
      <c r="AS942" t="b">
        <f t="shared" si="32"/>
        <v>0</v>
      </c>
    </row>
    <row r="943" spans="2:45" ht="14.25" customHeight="1" x14ac:dyDescent="0.3">
      <c r="B943" s="7" t="s">
        <v>1908</v>
      </c>
      <c r="C943" t="s">
        <v>3326</v>
      </c>
      <c r="D943" s="8" t="s">
        <v>1909</v>
      </c>
      <c r="AG943" s="43">
        <v>114</v>
      </c>
      <c r="AH943" t="s">
        <v>102</v>
      </c>
      <c r="AI943" s="8" t="s">
        <v>1857</v>
      </c>
      <c r="AJ943" t="s">
        <v>125</v>
      </c>
      <c r="AK943" s="17">
        <v>3000</v>
      </c>
      <c r="AL943" s="19">
        <v>43309</v>
      </c>
      <c r="AM943" s="19">
        <v>43309</v>
      </c>
      <c r="AN943" t="s">
        <v>950</v>
      </c>
      <c r="AR943" t="b">
        <f t="shared" si="31"/>
        <v>1</v>
      </c>
      <c r="AS943" t="b">
        <f t="shared" si="32"/>
        <v>1</v>
      </c>
    </row>
    <row r="944" spans="2:45" ht="14.25" customHeight="1" x14ac:dyDescent="0.3">
      <c r="B944" s="7" t="s">
        <v>1908</v>
      </c>
      <c r="C944" t="s">
        <v>3326</v>
      </c>
      <c r="D944" s="8" t="s">
        <v>1909</v>
      </c>
      <c r="AG944" s="43">
        <v>121</v>
      </c>
      <c r="AH944" t="s">
        <v>102</v>
      </c>
      <c r="AI944" s="8" t="s">
        <v>1891</v>
      </c>
      <c r="AJ944" t="s">
        <v>132</v>
      </c>
      <c r="AK944" s="17">
        <v>1839.9999999999998</v>
      </c>
      <c r="AL944" s="19">
        <v>43309</v>
      </c>
      <c r="AM944" s="19">
        <v>43309</v>
      </c>
      <c r="AN944" t="s">
        <v>931</v>
      </c>
      <c r="AR944" t="b">
        <f t="shared" si="31"/>
        <v>1</v>
      </c>
      <c r="AS944" t="b">
        <f t="shared" si="32"/>
        <v>1</v>
      </c>
    </row>
    <row r="945" spans="2:45" ht="14.25" customHeight="1" x14ac:dyDescent="0.3">
      <c r="B945" s="7" t="s">
        <v>1908</v>
      </c>
      <c r="C945" t="s">
        <v>3326</v>
      </c>
      <c r="D945" s="8" t="s">
        <v>1909</v>
      </c>
      <c r="AG945" s="43">
        <v>126</v>
      </c>
      <c r="AH945" t="s">
        <v>102</v>
      </c>
      <c r="AI945" s="8" t="s">
        <v>1892</v>
      </c>
      <c r="AJ945" t="s">
        <v>138</v>
      </c>
      <c r="AK945" s="17">
        <v>2503.8000000000002</v>
      </c>
      <c r="AL945" s="19">
        <v>43309</v>
      </c>
      <c r="AM945" s="19">
        <v>43309</v>
      </c>
      <c r="AN945" t="s">
        <v>949</v>
      </c>
      <c r="AR945" t="b">
        <f t="shared" si="31"/>
        <v>1</v>
      </c>
      <c r="AS945" t="b">
        <f t="shared" si="32"/>
        <v>1</v>
      </c>
    </row>
    <row r="946" spans="2:45" ht="14.25" customHeight="1" x14ac:dyDescent="0.3">
      <c r="B946" s="7" t="s">
        <v>1908</v>
      </c>
      <c r="C946" t="s">
        <v>3326</v>
      </c>
      <c r="D946" s="8" t="s">
        <v>1909</v>
      </c>
      <c r="AG946" s="43">
        <v>121</v>
      </c>
      <c r="AH946" t="s">
        <v>102</v>
      </c>
      <c r="AI946" s="8" t="s">
        <v>1891</v>
      </c>
      <c r="AJ946" t="s">
        <v>132</v>
      </c>
      <c r="AK946" s="17">
        <v>1839.9999999999998</v>
      </c>
      <c r="AL946" s="19">
        <v>43344</v>
      </c>
      <c r="AM946" s="19">
        <v>43344</v>
      </c>
      <c r="AN946" t="s">
        <v>931</v>
      </c>
      <c r="AR946" t="b">
        <f t="shared" si="31"/>
        <v>1</v>
      </c>
      <c r="AS946" t="b">
        <f t="shared" si="32"/>
        <v>1</v>
      </c>
    </row>
    <row r="947" spans="2:45" ht="14.25" customHeight="1" x14ac:dyDescent="0.3">
      <c r="B947" s="7" t="s">
        <v>1908</v>
      </c>
      <c r="C947" t="s">
        <v>3326</v>
      </c>
      <c r="D947" s="8" t="s">
        <v>1909</v>
      </c>
      <c r="AG947" s="43">
        <v>126</v>
      </c>
      <c r="AH947" t="s">
        <v>102</v>
      </c>
      <c r="AI947" s="8" t="s">
        <v>135</v>
      </c>
      <c r="AJ947" t="s">
        <v>138</v>
      </c>
      <c r="AK947" s="17">
        <v>2889</v>
      </c>
      <c r="AL947" s="19">
        <v>43344</v>
      </c>
      <c r="AM947" s="19">
        <v>43344</v>
      </c>
      <c r="AN947" t="s">
        <v>949</v>
      </c>
      <c r="AR947" t="b">
        <f t="shared" si="31"/>
        <v>1</v>
      </c>
      <c r="AS947" t="b">
        <f t="shared" si="32"/>
        <v>1</v>
      </c>
    </row>
    <row r="948" spans="2:45" ht="14.25" customHeight="1" x14ac:dyDescent="0.3">
      <c r="B948" s="7" t="s">
        <v>1908</v>
      </c>
      <c r="C948" t="s">
        <v>3326</v>
      </c>
      <c r="D948" s="8" t="s">
        <v>1909</v>
      </c>
      <c r="AG948" s="43">
        <v>67</v>
      </c>
      <c r="AH948" t="s">
        <v>1911</v>
      </c>
      <c r="AI948" s="8" t="s">
        <v>79</v>
      </c>
      <c r="AJ948" t="s">
        <v>100</v>
      </c>
      <c r="AK948" s="17">
        <v>4500</v>
      </c>
      <c r="AL948" s="19">
        <v>43282</v>
      </c>
      <c r="AM948" s="19">
        <v>43282</v>
      </c>
      <c r="AN948" t="s">
        <v>1912</v>
      </c>
      <c r="AR948" t="b">
        <f t="shared" si="31"/>
        <v>1</v>
      </c>
      <c r="AS948" t="b">
        <f t="shared" si="32"/>
        <v>1</v>
      </c>
    </row>
    <row r="949" spans="2:45" ht="14.25" customHeight="1" x14ac:dyDescent="0.3">
      <c r="B949" s="7" t="s">
        <v>1913</v>
      </c>
      <c r="C949" t="s">
        <v>3326</v>
      </c>
      <c r="D949" s="8" t="s">
        <v>1914</v>
      </c>
      <c r="E949" s="33" t="s">
        <v>1915</v>
      </c>
      <c r="M949" s="16">
        <v>0.19</v>
      </c>
      <c r="N949" t="s">
        <v>648</v>
      </c>
      <c r="O949" t="s">
        <v>649</v>
      </c>
      <c r="P949" s="17">
        <v>50664</v>
      </c>
      <c r="Y949"/>
      <c r="AC949" t="s">
        <v>929</v>
      </c>
      <c r="AD949" t="s">
        <v>3378</v>
      </c>
      <c r="AF949" s="16">
        <v>0.38457536778666662</v>
      </c>
      <c r="AG949" s="43">
        <v>73</v>
      </c>
      <c r="AH949" t="s">
        <v>83</v>
      </c>
      <c r="AI949" s="8" t="s">
        <v>84</v>
      </c>
      <c r="AJ949" t="s">
        <v>864</v>
      </c>
      <c r="AK949" s="17">
        <v>11418.400000000001</v>
      </c>
      <c r="AL949" s="19">
        <v>43282</v>
      </c>
      <c r="AM949" s="19">
        <v>43373</v>
      </c>
      <c r="AN949" t="s">
        <v>3360</v>
      </c>
      <c r="AQ949" s="17">
        <f>SUMIF(B:B,B949,P:P)-SUMIF(B:B,B949,AK:AK)</f>
        <v>3846.1999999999971</v>
      </c>
      <c r="AR949" t="b">
        <f t="shared" si="31"/>
        <v>0</v>
      </c>
      <c r="AS949" t="b">
        <f t="shared" si="32"/>
        <v>0</v>
      </c>
    </row>
    <row r="950" spans="2:45" ht="14.25" customHeight="1" x14ac:dyDescent="0.3">
      <c r="B950" s="7" t="s">
        <v>1913</v>
      </c>
      <c r="C950" t="s">
        <v>3326</v>
      </c>
      <c r="D950" s="8" t="s">
        <v>1914</v>
      </c>
      <c r="AG950" s="43">
        <v>117</v>
      </c>
      <c r="AH950" t="s">
        <v>102</v>
      </c>
      <c r="AI950" s="8" t="s">
        <v>122</v>
      </c>
      <c r="AJ950" t="s">
        <v>128</v>
      </c>
      <c r="AK950" s="17">
        <v>2650</v>
      </c>
      <c r="AL950" s="19">
        <v>43312</v>
      </c>
      <c r="AM950" s="19">
        <v>43312</v>
      </c>
      <c r="AN950" t="s">
        <v>1183</v>
      </c>
      <c r="AR950" t="b">
        <f t="shared" si="31"/>
        <v>1</v>
      </c>
      <c r="AS950" t="b">
        <f t="shared" si="32"/>
        <v>1</v>
      </c>
    </row>
    <row r="951" spans="2:45" ht="14.25" customHeight="1" x14ac:dyDescent="0.3">
      <c r="B951" s="7" t="s">
        <v>1913</v>
      </c>
      <c r="C951" t="s">
        <v>3326</v>
      </c>
      <c r="D951" s="8" t="s">
        <v>1914</v>
      </c>
      <c r="AG951" s="43">
        <v>117</v>
      </c>
      <c r="AH951" t="s">
        <v>102</v>
      </c>
      <c r="AI951" s="8" t="s">
        <v>122</v>
      </c>
      <c r="AJ951" t="s">
        <v>128</v>
      </c>
      <c r="AK951" s="17">
        <v>2650</v>
      </c>
      <c r="AL951" s="19">
        <v>43355</v>
      </c>
      <c r="AM951" s="19">
        <v>43355</v>
      </c>
      <c r="AN951" t="s">
        <v>1183</v>
      </c>
      <c r="AR951" t="b">
        <f t="shared" si="31"/>
        <v>1</v>
      </c>
      <c r="AS951" t="b">
        <f t="shared" si="32"/>
        <v>1</v>
      </c>
    </row>
    <row r="952" spans="2:45" ht="14.25" customHeight="1" x14ac:dyDescent="0.3">
      <c r="B952" s="7" t="s">
        <v>1913</v>
      </c>
      <c r="C952" t="s">
        <v>3326</v>
      </c>
      <c r="D952" s="8" t="s">
        <v>1914</v>
      </c>
      <c r="AG952" s="43">
        <v>117</v>
      </c>
      <c r="AH952" t="s">
        <v>102</v>
      </c>
      <c r="AI952" s="8" t="s">
        <v>122</v>
      </c>
      <c r="AJ952" t="s">
        <v>128</v>
      </c>
      <c r="AK952" s="17">
        <v>2650</v>
      </c>
      <c r="AL952" s="19">
        <v>43362</v>
      </c>
      <c r="AM952" s="19">
        <v>43362</v>
      </c>
      <c r="AN952" t="s">
        <v>1183</v>
      </c>
      <c r="AR952" t="b">
        <f t="shared" si="31"/>
        <v>1</v>
      </c>
      <c r="AS952" t="b">
        <f t="shared" si="32"/>
        <v>1</v>
      </c>
    </row>
    <row r="953" spans="2:45" ht="14.25" customHeight="1" x14ac:dyDescent="0.3">
      <c r="B953" s="7" t="s">
        <v>1913</v>
      </c>
      <c r="C953" t="s">
        <v>3326</v>
      </c>
      <c r="D953" s="8" t="s">
        <v>1914</v>
      </c>
      <c r="AG953" s="43">
        <v>117</v>
      </c>
      <c r="AH953" t="s">
        <v>102</v>
      </c>
      <c r="AI953" s="8" t="s">
        <v>122</v>
      </c>
      <c r="AJ953" t="s">
        <v>128</v>
      </c>
      <c r="AK953" s="17">
        <v>2650</v>
      </c>
      <c r="AL953" s="19">
        <v>43370</v>
      </c>
      <c r="AM953" s="19">
        <v>43370</v>
      </c>
      <c r="AN953" t="s">
        <v>1183</v>
      </c>
      <c r="AR953" t="b">
        <f t="shared" si="31"/>
        <v>1</v>
      </c>
      <c r="AS953" t="b">
        <f t="shared" si="32"/>
        <v>1</v>
      </c>
    </row>
    <row r="954" spans="2:45" ht="14.25" customHeight="1" x14ac:dyDescent="0.3">
      <c r="B954" s="7" t="s">
        <v>1913</v>
      </c>
      <c r="C954" t="s">
        <v>3326</v>
      </c>
      <c r="D954" s="8" t="s">
        <v>1914</v>
      </c>
      <c r="AG954" s="43">
        <v>116</v>
      </c>
      <c r="AH954" t="s">
        <v>102</v>
      </c>
      <c r="AI954" s="8" t="s">
        <v>122</v>
      </c>
      <c r="AJ954" t="s">
        <v>127</v>
      </c>
      <c r="AK954" s="17">
        <v>1378</v>
      </c>
      <c r="AL954" s="19">
        <v>43369</v>
      </c>
      <c r="AM954" s="19">
        <v>43371</v>
      </c>
      <c r="AN954" t="s">
        <v>1183</v>
      </c>
      <c r="AR954" t="b">
        <f t="shared" si="31"/>
        <v>1</v>
      </c>
      <c r="AS954" t="b">
        <f t="shared" si="32"/>
        <v>1</v>
      </c>
    </row>
    <row r="955" spans="2:45" ht="14.25" customHeight="1" x14ac:dyDescent="0.3">
      <c r="B955" s="7" t="s">
        <v>1913</v>
      </c>
      <c r="C955" t="s">
        <v>3326</v>
      </c>
      <c r="D955" s="8" t="s">
        <v>1914</v>
      </c>
      <c r="AG955" s="43">
        <v>116</v>
      </c>
      <c r="AH955" t="s">
        <v>102</v>
      </c>
      <c r="AI955" s="8" t="s">
        <v>122</v>
      </c>
      <c r="AJ955" t="s">
        <v>127</v>
      </c>
      <c r="AK955" s="17">
        <v>1378</v>
      </c>
      <c r="AL955" s="19">
        <v>43369</v>
      </c>
      <c r="AM955" s="19">
        <v>43371</v>
      </c>
      <c r="AN955" t="s">
        <v>1183</v>
      </c>
      <c r="AR955" t="b">
        <f t="shared" si="31"/>
        <v>1</v>
      </c>
      <c r="AS955" t="b">
        <f t="shared" si="32"/>
        <v>1</v>
      </c>
    </row>
    <row r="956" spans="2:45" ht="14.25" customHeight="1" x14ac:dyDescent="0.3">
      <c r="B956" s="7" t="s">
        <v>1913</v>
      </c>
      <c r="C956" t="s">
        <v>3326</v>
      </c>
      <c r="D956" s="8" t="s">
        <v>1914</v>
      </c>
      <c r="AG956" s="43">
        <v>116</v>
      </c>
      <c r="AH956" t="s">
        <v>102</v>
      </c>
      <c r="AI956" s="8" t="s">
        <v>122</v>
      </c>
      <c r="AJ956" t="s">
        <v>127</v>
      </c>
      <c r="AK956" s="17">
        <v>1378</v>
      </c>
      <c r="AL956" s="19">
        <v>43369</v>
      </c>
      <c r="AM956" s="19">
        <v>43371</v>
      </c>
      <c r="AN956" t="s">
        <v>1183</v>
      </c>
      <c r="AR956" t="b">
        <f t="shared" si="31"/>
        <v>1</v>
      </c>
      <c r="AS956" t="b">
        <f t="shared" si="32"/>
        <v>1</v>
      </c>
    </row>
    <row r="957" spans="2:45" ht="14.25" customHeight="1" x14ac:dyDescent="0.3">
      <c r="B957" s="7" t="s">
        <v>1913</v>
      </c>
      <c r="C957" t="s">
        <v>3326</v>
      </c>
      <c r="D957" s="8" t="s">
        <v>1914</v>
      </c>
      <c r="AG957" s="43">
        <v>13</v>
      </c>
      <c r="AH957" t="s">
        <v>16</v>
      </c>
      <c r="AI957" s="8" t="s">
        <v>867</v>
      </c>
      <c r="AK957" s="17">
        <v>11400</v>
      </c>
      <c r="AL957" s="19">
        <v>43313</v>
      </c>
      <c r="AM957" s="19">
        <v>43373</v>
      </c>
      <c r="AN957" t="s">
        <v>931</v>
      </c>
      <c r="AR957" t="b">
        <f t="shared" si="31"/>
        <v>1</v>
      </c>
      <c r="AS957" t="b">
        <f t="shared" si="32"/>
        <v>1</v>
      </c>
    </row>
    <row r="958" spans="2:45" ht="14.25" customHeight="1" x14ac:dyDescent="0.3">
      <c r="B958" s="7" t="s">
        <v>1913</v>
      </c>
      <c r="C958" t="s">
        <v>3326</v>
      </c>
      <c r="D958" s="8" t="s">
        <v>1914</v>
      </c>
      <c r="AG958" s="43">
        <v>121</v>
      </c>
      <c r="AH958" t="s">
        <v>102</v>
      </c>
      <c r="AI958" s="8" t="s">
        <v>1891</v>
      </c>
      <c r="AJ958" t="s">
        <v>132</v>
      </c>
      <c r="AK958" s="17">
        <v>1839.9999999999998</v>
      </c>
      <c r="AL958" s="19">
        <v>43316</v>
      </c>
      <c r="AM958" s="19">
        <v>43316</v>
      </c>
      <c r="AN958" t="s">
        <v>931</v>
      </c>
      <c r="AR958" t="b">
        <f t="shared" si="31"/>
        <v>1</v>
      </c>
      <c r="AS958" t="b">
        <f t="shared" si="32"/>
        <v>1</v>
      </c>
    </row>
    <row r="959" spans="2:45" ht="14.25" customHeight="1" x14ac:dyDescent="0.3">
      <c r="B959" s="7" t="s">
        <v>1913</v>
      </c>
      <c r="C959" t="s">
        <v>3326</v>
      </c>
      <c r="D959" s="8" t="s">
        <v>1914</v>
      </c>
      <c r="AG959" s="43">
        <v>125</v>
      </c>
      <c r="AH959" t="s">
        <v>102</v>
      </c>
      <c r="AI959" s="8" t="s">
        <v>135</v>
      </c>
      <c r="AJ959" t="s">
        <v>865</v>
      </c>
      <c r="AK959" s="17">
        <v>2889</v>
      </c>
      <c r="AL959" s="19">
        <v>43316</v>
      </c>
      <c r="AM959" s="19">
        <v>43316</v>
      </c>
      <c r="AN959" t="s">
        <v>949</v>
      </c>
      <c r="AR959" t="b">
        <f t="shared" si="31"/>
        <v>1</v>
      </c>
      <c r="AS959" t="b">
        <f t="shared" si="32"/>
        <v>1</v>
      </c>
    </row>
    <row r="960" spans="2:45" ht="14.25" customHeight="1" x14ac:dyDescent="0.3">
      <c r="B960" s="7" t="s">
        <v>1913</v>
      </c>
      <c r="C960" t="s">
        <v>3326</v>
      </c>
      <c r="D960" s="8" t="s">
        <v>1914</v>
      </c>
      <c r="AG960" s="43">
        <v>121</v>
      </c>
      <c r="AH960" t="s">
        <v>102</v>
      </c>
      <c r="AI960" s="8" t="s">
        <v>1891</v>
      </c>
      <c r="AJ960" t="s">
        <v>132</v>
      </c>
      <c r="AK960" s="17">
        <v>1839.9999999999998</v>
      </c>
      <c r="AL960" s="19">
        <v>43359</v>
      </c>
      <c r="AM960" s="19">
        <v>43359</v>
      </c>
      <c r="AN960" t="s">
        <v>931</v>
      </c>
      <c r="AR960" t="b">
        <f t="shared" si="31"/>
        <v>1</v>
      </c>
      <c r="AS960" t="b">
        <f t="shared" si="32"/>
        <v>1</v>
      </c>
    </row>
    <row r="961" spans="2:45" ht="14.25" customHeight="1" x14ac:dyDescent="0.3">
      <c r="B961" s="7" t="s">
        <v>1913</v>
      </c>
      <c r="C961" t="s">
        <v>3326</v>
      </c>
      <c r="D961" s="8" t="s">
        <v>1914</v>
      </c>
      <c r="AG961" s="43">
        <v>126</v>
      </c>
      <c r="AH961" t="s">
        <v>102</v>
      </c>
      <c r="AI961" s="8" t="s">
        <v>135</v>
      </c>
      <c r="AJ961" t="s">
        <v>138</v>
      </c>
      <c r="AK961" s="17">
        <v>2696.4</v>
      </c>
      <c r="AL961" s="19">
        <v>43359</v>
      </c>
      <c r="AM961" s="19">
        <v>43359</v>
      </c>
      <c r="AN961" t="s">
        <v>949</v>
      </c>
      <c r="AR961" t="b">
        <f t="shared" si="31"/>
        <v>1</v>
      </c>
      <c r="AS961" t="b">
        <f t="shared" si="32"/>
        <v>1</v>
      </c>
    </row>
    <row r="962" spans="2:45" ht="14.25" customHeight="1" x14ac:dyDescent="0.3">
      <c r="B962" s="7" t="s">
        <v>1916</v>
      </c>
      <c r="C962" t="s">
        <v>3326</v>
      </c>
      <c r="D962" s="8" t="s">
        <v>1917</v>
      </c>
      <c r="E962" s="33" t="s">
        <v>1918</v>
      </c>
      <c r="M962" s="16">
        <v>0.19</v>
      </c>
      <c r="N962" t="s">
        <v>648</v>
      </c>
      <c r="O962" t="s">
        <v>649</v>
      </c>
      <c r="P962" s="17">
        <v>11442.5</v>
      </c>
      <c r="Y962"/>
      <c r="AC962" t="s">
        <v>929</v>
      </c>
      <c r="AD962" t="s">
        <v>3378</v>
      </c>
      <c r="AF962" s="16">
        <v>0.40270917180952381</v>
      </c>
      <c r="AG962" s="43">
        <v>73</v>
      </c>
      <c r="AH962" t="s">
        <v>83</v>
      </c>
      <c r="AI962" s="8" t="s">
        <v>84</v>
      </c>
      <c r="AJ962" t="s">
        <v>864</v>
      </c>
      <c r="AK962" s="17">
        <v>1760.0000000000002</v>
      </c>
      <c r="AL962" s="19">
        <v>43282</v>
      </c>
      <c r="AM962" s="19">
        <v>43343</v>
      </c>
      <c r="AN962" t="s">
        <v>3360</v>
      </c>
      <c r="AQ962" s="17">
        <f>SUMIF(B:B,B962,P:P)-SUMIF(B:B,B962,AK:AK)</f>
        <v>1529.7249999999985</v>
      </c>
      <c r="AR962" t="b">
        <f t="shared" si="31"/>
        <v>0</v>
      </c>
      <c r="AS962" t="b">
        <f t="shared" si="32"/>
        <v>0</v>
      </c>
    </row>
    <row r="963" spans="2:45" ht="14.25" customHeight="1" x14ac:dyDescent="0.3">
      <c r="B963" s="7" t="s">
        <v>1916</v>
      </c>
      <c r="C963" t="s">
        <v>3326</v>
      </c>
      <c r="D963" s="8" t="s">
        <v>1917</v>
      </c>
      <c r="AG963" s="43">
        <v>59</v>
      </c>
      <c r="AH963" t="s">
        <v>57</v>
      </c>
      <c r="AI963" s="8" t="s">
        <v>64</v>
      </c>
      <c r="AJ963" t="s">
        <v>323</v>
      </c>
      <c r="AK963" s="17">
        <v>8152.7750000000005</v>
      </c>
      <c r="AL963" s="19">
        <v>43282</v>
      </c>
      <c r="AM963" s="19">
        <v>43282</v>
      </c>
      <c r="AN963" t="s">
        <v>941</v>
      </c>
      <c r="AR963" t="b">
        <f t="shared" si="31"/>
        <v>1</v>
      </c>
      <c r="AS963" t="b">
        <f t="shared" si="32"/>
        <v>1</v>
      </c>
    </row>
    <row r="964" spans="2:45" ht="14.25" customHeight="1" x14ac:dyDescent="0.3">
      <c r="B964" s="7" t="s">
        <v>1919</v>
      </c>
      <c r="C964" t="s">
        <v>3326</v>
      </c>
      <c r="D964" s="8" t="s">
        <v>3426</v>
      </c>
      <c r="E964" s="33" t="s">
        <v>3307</v>
      </c>
      <c r="F964" s="16">
        <v>0.19</v>
      </c>
      <c r="G964" s="17">
        <v>43829</v>
      </c>
      <c r="H964" s="16">
        <v>0.36738468594285723</v>
      </c>
      <c r="M964" s="16">
        <v>0.19</v>
      </c>
      <c r="N964" t="s">
        <v>648</v>
      </c>
      <c r="O964" t="s">
        <v>649</v>
      </c>
      <c r="P964" s="17">
        <v>43828.799999999996</v>
      </c>
      <c r="Y964"/>
      <c r="AC964" t="s">
        <v>929</v>
      </c>
      <c r="AD964" t="s">
        <v>3378</v>
      </c>
      <c r="AF964" s="16">
        <v>0.36738468594285723</v>
      </c>
      <c r="AG964" s="43">
        <v>67</v>
      </c>
      <c r="AH964" t="s">
        <v>1911</v>
      </c>
      <c r="AI964" s="8" t="s">
        <v>79</v>
      </c>
      <c r="AJ964" t="s">
        <v>100</v>
      </c>
      <c r="AK964" s="17">
        <v>18400</v>
      </c>
      <c r="AL964" s="19">
        <v>43313</v>
      </c>
      <c r="AM964" s="19">
        <v>43313</v>
      </c>
      <c r="AN964" t="s">
        <v>931</v>
      </c>
      <c r="AQ964" s="17">
        <f>SUMIF(B:B,B964,P:P)-SUMIF(B:B,B964,AK:AK)</f>
        <v>13316.799999999996</v>
      </c>
      <c r="AR964" t="b">
        <f t="shared" si="31"/>
        <v>0</v>
      </c>
      <c r="AS964" t="b">
        <f t="shared" si="32"/>
        <v>0</v>
      </c>
    </row>
    <row r="965" spans="2:45" ht="14.25" customHeight="1" x14ac:dyDescent="0.3">
      <c r="B965" s="7" t="s">
        <v>1919</v>
      </c>
      <c r="C965" t="s">
        <v>3326</v>
      </c>
      <c r="D965" s="8" t="s">
        <v>1920</v>
      </c>
      <c r="AG965" s="43">
        <v>67</v>
      </c>
      <c r="AH965" t="s">
        <v>1921</v>
      </c>
      <c r="AI965" s="8" t="s">
        <v>79</v>
      </c>
      <c r="AJ965" t="s">
        <v>100</v>
      </c>
      <c r="AK965" s="17">
        <v>12112</v>
      </c>
      <c r="AL965" s="19">
        <v>43313</v>
      </c>
      <c r="AM965" s="19">
        <v>43313</v>
      </c>
      <c r="AN965" t="s">
        <v>931</v>
      </c>
      <c r="AQ965"/>
      <c r="AR965" t="b">
        <f t="shared" ref="AR965:AR1028" si="33">B965=B964</f>
        <v>1</v>
      </c>
      <c r="AS965" t="b">
        <f t="shared" ref="AS965:AS1028" si="34">D965=D964</f>
        <v>1</v>
      </c>
    </row>
    <row r="966" spans="2:45" ht="14.25" customHeight="1" x14ac:dyDescent="0.3">
      <c r="B966" s="7" t="s">
        <v>1922</v>
      </c>
      <c r="C966" t="s">
        <v>3326</v>
      </c>
      <c r="D966" s="8" t="s">
        <v>1923</v>
      </c>
      <c r="E966" s="33" t="s">
        <v>1924</v>
      </c>
      <c r="M966" s="16">
        <v>0.19</v>
      </c>
      <c r="N966" t="s">
        <v>648</v>
      </c>
      <c r="O966" t="s">
        <v>649</v>
      </c>
      <c r="P966" s="17">
        <v>19182.5</v>
      </c>
      <c r="Y966"/>
      <c r="AC966" t="s">
        <v>929</v>
      </c>
      <c r="AD966" t="s">
        <v>3378</v>
      </c>
      <c r="AF966" s="16">
        <v>0.30686851466666665</v>
      </c>
      <c r="AG966" s="43">
        <v>73</v>
      </c>
      <c r="AH966" t="s">
        <v>83</v>
      </c>
      <c r="AI966" s="8" t="s">
        <v>84</v>
      </c>
      <c r="AJ966" t="s">
        <v>864</v>
      </c>
      <c r="AK966" s="17">
        <v>2200</v>
      </c>
      <c r="AL966" s="19">
        <v>43282</v>
      </c>
      <c r="AM966" s="19">
        <v>43343</v>
      </c>
      <c r="AN966" t="s">
        <v>3360</v>
      </c>
      <c r="AQ966" s="17">
        <f>SUMIF(B:B,B966,P:P)-SUMIF(B:B,B966,AK:AK)</f>
        <v>14968.95</v>
      </c>
      <c r="AR966" t="b">
        <f t="shared" si="33"/>
        <v>0</v>
      </c>
      <c r="AS966" t="b">
        <f t="shared" si="34"/>
        <v>0</v>
      </c>
    </row>
    <row r="967" spans="2:45" ht="14.25" customHeight="1" x14ac:dyDescent="0.3">
      <c r="B967" s="7" t="s">
        <v>1922</v>
      </c>
      <c r="C967" t="s">
        <v>3326</v>
      </c>
      <c r="D967" s="8" t="s">
        <v>1923</v>
      </c>
      <c r="AG967" s="43">
        <v>59</v>
      </c>
      <c r="AH967" t="s">
        <v>57</v>
      </c>
      <c r="AI967" s="8" t="s">
        <v>64</v>
      </c>
      <c r="AJ967" t="s">
        <v>323</v>
      </c>
      <c r="AK967" s="17">
        <v>2013.55</v>
      </c>
      <c r="AL967" s="19">
        <v>43282</v>
      </c>
      <c r="AM967" s="19">
        <v>43282</v>
      </c>
      <c r="AN967" t="s">
        <v>941</v>
      </c>
      <c r="AR967" t="b">
        <f t="shared" si="33"/>
        <v>1</v>
      </c>
      <c r="AS967" t="b">
        <f t="shared" si="34"/>
        <v>1</v>
      </c>
    </row>
    <row r="968" spans="2:45" ht="14.25" customHeight="1" x14ac:dyDescent="0.3">
      <c r="B968" s="7" t="s">
        <v>1925</v>
      </c>
      <c r="C968" t="s">
        <v>3326</v>
      </c>
      <c r="D968" s="8" t="s">
        <v>1926</v>
      </c>
      <c r="E968" s="33" t="s">
        <v>1927</v>
      </c>
      <c r="M968" s="16">
        <v>0.18</v>
      </c>
      <c r="N968" t="s">
        <v>648</v>
      </c>
      <c r="O968" t="s">
        <v>649</v>
      </c>
      <c r="P968" s="17">
        <v>19320</v>
      </c>
      <c r="Y968"/>
      <c r="AC968" t="s">
        <v>929</v>
      </c>
      <c r="AD968" t="s">
        <v>3378</v>
      </c>
      <c r="AF968" s="16">
        <v>0.38362112751677857</v>
      </c>
      <c r="AG968" s="43">
        <v>75</v>
      </c>
      <c r="AH968" t="s">
        <v>83</v>
      </c>
      <c r="AI968" s="8" t="s">
        <v>863</v>
      </c>
      <c r="AK968" s="17">
        <v>19320</v>
      </c>
      <c r="AL968" s="19">
        <v>43282</v>
      </c>
      <c r="AM968" s="19">
        <v>43282</v>
      </c>
      <c r="AN968" t="s">
        <v>931</v>
      </c>
      <c r="AQ968" s="17">
        <f>SUMIF(B:B,B968,P:P)-SUMIF(B:B,B968,AK:AK)</f>
        <v>0</v>
      </c>
      <c r="AR968" t="b">
        <f t="shared" si="33"/>
        <v>0</v>
      </c>
      <c r="AS968" t="b">
        <f t="shared" si="34"/>
        <v>0</v>
      </c>
    </row>
    <row r="969" spans="2:45" ht="14.25" customHeight="1" x14ac:dyDescent="0.3">
      <c r="B969" s="7" t="s">
        <v>1928</v>
      </c>
      <c r="C969" t="s">
        <v>3326</v>
      </c>
      <c r="D969" s="8" t="s">
        <v>1929</v>
      </c>
      <c r="E969" s="33" t="s">
        <v>3321</v>
      </c>
      <c r="M969" s="16">
        <v>0.18</v>
      </c>
      <c r="N969" t="s">
        <v>648</v>
      </c>
      <c r="O969" t="s">
        <v>649</v>
      </c>
      <c r="P969" s="17">
        <v>27612.5</v>
      </c>
      <c r="Y969"/>
      <c r="AC969" t="s">
        <v>929</v>
      </c>
      <c r="AD969" t="s">
        <v>3378</v>
      </c>
      <c r="AF969" s="16">
        <v>0.34952552933333325</v>
      </c>
      <c r="AG969" s="43">
        <v>121</v>
      </c>
      <c r="AH969" t="s">
        <v>102</v>
      </c>
      <c r="AI969" s="8" t="s">
        <v>1891</v>
      </c>
      <c r="AJ969" t="s">
        <v>132</v>
      </c>
      <c r="AK969" s="17">
        <v>2875</v>
      </c>
      <c r="AL969" s="19">
        <v>43337</v>
      </c>
      <c r="AM969" s="19">
        <v>43337</v>
      </c>
      <c r="AN969" t="s">
        <v>931</v>
      </c>
      <c r="AQ969" s="17">
        <f>SUMIF(B:B,B969,P:P)-SUMIF(B:B,B969,AK:AK)</f>
        <v>13085.325000000001</v>
      </c>
      <c r="AR969" t="b">
        <f t="shared" si="33"/>
        <v>0</v>
      </c>
      <c r="AS969" t="b">
        <f t="shared" si="34"/>
        <v>0</v>
      </c>
    </row>
    <row r="970" spans="2:45" ht="14.25" customHeight="1" x14ac:dyDescent="0.3">
      <c r="B970" s="7" t="s">
        <v>1928</v>
      </c>
      <c r="C970" t="s">
        <v>3326</v>
      </c>
      <c r="D970" s="8" t="s">
        <v>1929</v>
      </c>
      <c r="AG970" s="43">
        <v>125</v>
      </c>
      <c r="AH970" t="s">
        <v>102</v>
      </c>
      <c r="AI970" s="8" t="s">
        <v>135</v>
      </c>
      <c r="AJ970" t="s">
        <v>865</v>
      </c>
      <c r="AK970" s="17">
        <v>2407.5</v>
      </c>
      <c r="AL970" s="19">
        <v>43337</v>
      </c>
      <c r="AM970" s="19">
        <v>43337</v>
      </c>
      <c r="AN970" t="s">
        <v>949</v>
      </c>
      <c r="AR970" t="b">
        <f t="shared" si="33"/>
        <v>1</v>
      </c>
      <c r="AS970" t="b">
        <f t="shared" si="34"/>
        <v>1</v>
      </c>
    </row>
    <row r="971" spans="2:45" ht="14.25" customHeight="1" x14ac:dyDescent="0.3">
      <c r="B971" s="7" t="s">
        <v>1928</v>
      </c>
      <c r="C971" t="s">
        <v>3326</v>
      </c>
      <c r="D971" s="8" t="s">
        <v>1929</v>
      </c>
      <c r="AG971" s="43">
        <v>73</v>
      </c>
      <c r="AH971" t="s">
        <v>83</v>
      </c>
      <c r="AI971" s="8" t="s">
        <v>84</v>
      </c>
      <c r="AJ971" t="s">
        <v>864</v>
      </c>
      <c r="AK971" s="17">
        <v>2640</v>
      </c>
      <c r="AL971" s="19">
        <v>43282</v>
      </c>
      <c r="AM971" s="19">
        <v>43343</v>
      </c>
      <c r="AN971" t="s">
        <v>3360</v>
      </c>
      <c r="AR971" t="b">
        <f t="shared" si="33"/>
        <v>1</v>
      </c>
      <c r="AS971" t="b">
        <f t="shared" si="34"/>
        <v>1</v>
      </c>
    </row>
    <row r="972" spans="2:45" ht="14.25" customHeight="1" x14ac:dyDescent="0.3">
      <c r="B972" s="7" t="s">
        <v>1928</v>
      </c>
      <c r="C972" t="s">
        <v>3326</v>
      </c>
      <c r="D972" s="8" t="s">
        <v>1929</v>
      </c>
      <c r="AG972" s="43">
        <v>59</v>
      </c>
      <c r="AH972" t="s">
        <v>57</v>
      </c>
      <c r="AI972" s="8" t="s">
        <v>64</v>
      </c>
      <c r="AJ972" t="s">
        <v>323</v>
      </c>
      <c r="AK972" s="17">
        <v>6604.6749999999993</v>
      </c>
      <c r="AL972" s="19">
        <v>43313</v>
      </c>
      <c r="AM972" s="19">
        <v>43313</v>
      </c>
      <c r="AN972" t="s">
        <v>941</v>
      </c>
      <c r="AR972" t="b">
        <f t="shared" si="33"/>
        <v>1</v>
      </c>
      <c r="AS972" t="b">
        <f t="shared" si="34"/>
        <v>1</v>
      </c>
    </row>
    <row r="973" spans="2:45" ht="14.25" customHeight="1" x14ac:dyDescent="0.3">
      <c r="B973" s="7" t="s">
        <v>1930</v>
      </c>
      <c r="C973" t="s">
        <v>3326</v>
      </c>
      <c r="D973" s="8" t="s">
        <v>1931</v>
      </c>
      <c r="E973" s="33" t="s">
        <v>1932</v>
      </c>
      <c r="M973" s="16">
        <v>0.19</v>
      </c>
      <c r="N973" t="s">
        <v>648</v>
      </c>
      <c r="O973" t="s">
        <v>649</v>
      </c>
      <c r="P973" s="17">
        <v>38635</v>
      </c>
      <c r="Y973"/>
      <c r="AC973" t="s">
        <v>929</v>
      </c>
      <c r="AD973" t="s">
        <v>3378</v>
      </c>
      <c r="AF973" s="16">
        <v>0.3827564488347826</v>
      </c>
      <c r="AG973" s="43">
        <v>103</v>
      </c>
      <c r="AH973" t="s">
        <v>102</v>
      </c>
      <c r="AI973" s="8" t="s">
        <v>103</v>
      </c>
      <c r="AJ973" t="s">
        <v>113</v>
      </c>
      <c r="AK973" s="17">
        <v>13640</v>
      </c>
      <c r="AL973" s="19">
        <v>43310</v>
      </c>
      <c r="AM973" s="19">
        <v>43310</v>
      </c>
      <c r="AN973" t="s">
        <v>993</v>
      </c>
      <c r="AQ973" s="17">
        <f>SUMIF(B:B,B973,P:P)-SUMIF(B:B,B973,AK:AK)</f>
        <v>4249.5</v>
      </c>
      <c r="AR973" t="b">
        <f t="shared" si="33"/>
        <v>0</v>
      </c>
      <c r="AS973" t="b">
        <f t="shared" si="34"/>
        <v>0</v>
      </c>
    </row>
    <row r="974" spans="2:45" ht="14.25" customHeight="1" x14ac:dyDescent="0.3">
      <c r="B974" s="7" t="s">
        <v>1930</v>
      </c>
      <c r="C974" t="s">
        <v>3326</v>
      </c>
      <c r="D974" s="8" t="s">
        <v>1931</v>
      </c>
      <c r="AG974" s="43">
        <v>126</v>
      </c>
      <c r="AH974" t="s">
        <v>102</v>
      </c>
      <c r="AI974" s="8" t="s">
        <v>135</v>
      </c>
      <c r="AJ974" t="s">
        <v>138</v>
      </c>
      <c r="AK974" s="17">
        <v>6420</v>
      </c>
      <c r="AL974" s="19">
        <v>43310</v>
      </c>
      <c r="AM974" s="19">
        <v>43310</v>
      </c>
      <c r="AN974" t="s">
        <v>949</v>
      </c>
      <c r="AR974" t="b">
        <f t="shared" si="33"/>
        <v>1</v>
      </c>
      <c r="AS974" t="b">
        <f t="shared" si="34"/>
        <v>1</v>
      </c>
    </row>
    <row r="975" spans="2:45" ht="14.25" customHeight="1" x14ac:dyDescent="0.3">
      <c r="B975" s="7" t="s">
        <v>1930</v>
      </c>
      <c r="C975" t="s">
        <v>3326</v>
      </c>
      <c r="D975" s="8" t="s">
        <v>1931</v>
      </c>
      <c r="AG975" s="43">
        <v>103</v>
      </c>
      <c r="AH975" t="s">
        <v>102</v>
      </c>
      <c r="AI975" s="8" t="s">
        <v>103</v>
      </c>
      <c r="AJ975" t="s">
        <v>113</v>
      </c>
      <c r="AK975" s="17">
        <v>1954.9999999999998</v>
      </c>
      <c r="AL975" s="19">
        <v>43310</v>
      </c>
      <c r="AM975" s="19">
        <v>43310</v>
      </c>
      <c r="AN975" t="s">
        <v>931</v>
      </c>
      <c r="AR975" t="b">
        <f t="shared" si="33"/>
        <v>1</v>
      </c>
      <c r="AS975" t="b">
        <f t="shared" si="34"/>
        <v>1</v>
      </c>
    </row>
    <row r="976" spans="2:45" ht="14.25" customHeight="1" x14ac:dyDescent="0.3">
      <c r="B976" s="7" t="s">
        <v>1930</v>
      </c>
      <c r="C976" t="s">
        <v>3326</v>
      </c>
      <c r="D976" s="8" t="s">
        <v>1931</v>
      </c>
      <c r="AG976" s="43">
        <v>126</v>
      </c>
      <c r="AH976" t="s">
        <v>102</v>
      </c>
      <c r="AI976" s="8" t="s">
        <v>1856</v>
      </c>
      <c r="AJ976" t="s">
        <v>138</v>
      </c>
      <c r="AK976" s="17">
        <v>1872.5</v>
      </c>
      <c r="AL976" s="19">
        <v>43309</v>
      </c>
      <c r="AM976" s="19">
        <v>43309</v>
      </c>
      <c r="AN976" t="s">
        <v>949</v>
      </c>
      <c r="AR976" t="b">
        <f t="shared" si="33"/>
        <v>1</v>
      </c>
      <c r="AS976" t="b">
        <f t="shared" si="34"/>
        <v>1</v>
      </c>
    </row>
    <row r="977" spans="2:45" ht="14.25" customHeight="1" x14ac:dyDescent="0.3">
      <c r="B977" s="7" t="s">
        <v>1930</v>
      </c>
      <c r="C977" t="s">
        <v>3326</v>
      </c>
      <c r="D977" s="8" t="s">
        <v>1931</v>
      </c>
      <c r="AG977" s="43">
        <v>121</v>
      </c>
      <c r="AH977" t="s">
        <v>102</v>
      </c>
      <c r="AI977" s="8" t="s">
        <v>1891</v>
      </c>
      <c r="AJ977" t="s">
        <v>132</v>
      </c>
      <c r="AK977" s="17">
        <v>1954.9999999999998</v>
      </c>
      <c r="AL977" s="19">
        <v>43309</v>
      </c>
      <c r="AM977" s="19">
        <v>43309</v>
      </c>
      <c r="AN977" t="s">
        <v>931</v>
      </c>
      <c r="AR977" t="b">
        <f t="shared" si="33"/>
        <v>1</v>
      </c>
      <c r="AS977" t="b">
        <f t="shared" si="34"/>
        <v>1</v>
      </c>
    </row>
    <row r="978" spans="2:45" ht="14.25" customHeight="1" x14ac:dyDescent="0.3">
      <c r="B978" s="7" t="s">
        <v>1930</v>
      </c>
      <c r="C978" t="s">
        <v>3326</v>
      </c>
      <c r="D978" s="8" t="s">
        <v>1931</v>
      </c>
      <c r="AG978" s="43">
        <v>121</v>
      </c>
      <c r="AH978" t="s">
        <v>102</v>
      </c>
      <c r="AI978" s="8" t="s">
        <v>1890</v>
      </c>
      <c r="AJ978" t="s">
        <v>132</v>
      </c>
      <c r="AK978" s="17">
        <v>1954.9999999999998</v>
      </c>
      <c r="AL978" s="19">
        <v>43316</v>
      </c>
      <c r="AM978" s="19">
        <v>43316</v>
      </c>
      <c r="AN978" t="s">
        <v>931</v>
      </c>
      <c r="AR978" t="b">
        <f t="shared" si="33"/>
        <v>1</v>
      </c>
      <c r="AS978" t="b">
        <f t="shared" si="34"/>
        <v>1</v>
      </c>
    </row>
    <row r="979" spans="2:45" ht="14.25" customHeight="1" x14ac:dyDescent="0.3">
      <c r="B979" s="7" t="s">
        <v>1930</v>
      </c>
      <c r="C979" t="s">
        <v>3326</v>
      </c>
      <c r="D979" s="8" t="s">
        <v>1931</v>
      </c>
      <c r="AG979" s="43">
        <v>126</v>
      </c>
      <c r="AH979" t="s">
        <v>102</v>
      </c>
      <c r="AI979" s="8" t="s">
        <v>1856</v>
      </c>
      <c r="AJ979" t="s">
        <v>138</v>
      </c>
      <c r="AK979" s="17">
        <v>2247</v>
      </c>
      <c r="AL979" s="19">
        <v>43316</v>
      </c>
      <c r="AM979" s="19">
        <v>43316</v>
      </c>
      <c r="AN979" t="s">
        <v>949</v>
      </c>
      <c r="AR979" t="b">
        <f t="shared" si="33"/>
        <v>1</v>
      </c>
      <c r="AS979" t="b">
        <f t="shared" si="34"/>
        <v>1</v>
      </c>
    </row>
    <row r="980" spans="2:45" ht="14.25" customHeight="1" x14ac:dyDescent="0.3">
      <c r="B980" s="7" t="s">
        <v>1930</v>
      </c>
      <c r="C980" t="s">
        <v>3326</v>
      </c>
      <c r="D980" s="8" t="s">
        <v>1931</v>
      </c>
      <c r="AG980" s="43">
        <v>126</v>
      </c>
      <c r="AH980" t="s">
        <v>102</v>
      </c>
      <c r="AI980" s="8" t="s">
        <v>1856</v>
      </c>
      <c r="AJ980" t="s">
        <v>138</v>
      </c>
      <c r="AK980" s="17">
        <v>1498</v>
      </c>
      <c r="AL980" s="19">
        <v>43323</v>
      </c>
      <c r="AM980" s="19">
        <v>43323</v>
      </c>
      <c r="AN980" t="s">
        <v>949</v>
      </c>
      <c r="AR980" t="b">
        <f t="shared" si="33"/>
        <v>1</v>
      </c>
      <c r="AS980" t="b">
        <f t="shared" si="34"/>
        <v>1</v>
      </c>
    </row>
    <row r="981" spans="2:45" ht="14.25" customHeight="1" x14ac:dyDescent="0.3">
      <c r="B981" s="7" t="s">
        <v>1930</v>
      </c>
      <c r="C981" t="s">
        <v>3326</v>
      </c>
      <c r="D981" s="8" t="s">
        <v>1931</v>
      </c>
      <c r="AG981" s="43">
        <v>121</v>
      </c>
      <c r="AH981" t="s">
        <v>102</v>
      </c>
      <c r="AI981" s="8" t="s">
        <v>1891</v>
      </c>
      <c r="AJ981" t="s">
        <v>132</v>
      </c>
      <c r="AK981" s="17">
        <v>1954.9999999999998</v>
      </c>
      <c r="AL981" s="19">
        <v>43323</v>
      </c>
      <c r="AM981" s="19">
        <v>43323</v>
      </c>
      <c r="AN981" t="s">
        <v>931</v>
      </c>
      <c r="AR981" t="b">
        <f t="shared" si="33"/>
        <v>1</v>
      </c>
      <c r="AS981" t="b">
        <f t="shared" si="34"/>
        <v>1</v>
      </c>
    </row>
    <row r="982" spans="2:45" ht="14.25" customHeight="1" x14ac:dyDescent="0.3">
      <c r="B982" s="7" t="s">
        <v>1930</v>
      </c>
      <c r="C982" t="s">
        <v>3326</v>
      </c>
      <c r="D982" s="8" t="s">
        <v>1931</v>
      </c>
      <c r="AG982" s="43">
        <v>73</v>
      </c>
      <c r="AH982" t="s">
        <v>83</v>
      </c>
      <c r="AI982" s="8" t="s">
        <v>84</v>
      </c>
      <c r="AJ982" t="s">
        <v>864</v>
      </c>
      <c r="AK982" s="17">
        <v>888.00000000000011</v>
      </c>
      <c r="AL982" s="19">
        <v>43282</v>
      </c>
      <c r="AM982" s="19">
        <v>43373</v>
      </c>
      <c r="AN982" t="s">
        <v>3360</v>
      </c>
      <c r="AR982" t="b">
        <f t="shared" si="33"/>
        <v>1</v>
      </c>
      <c r="AS982" t="b">
        <f t="shared" si="34"/>
        <v>1</v>
      </c>
    </row>
    <row r="983" spans="2:45" ht="14.25" customHeight="1" x14ac:dyDescent="0.3">
      <c r="B983" s="7" t="s">
        <v>1038</v>
      </c>
      <c r="C983" t="s">
        <v>3326</v>
      </c>
      <c r="D983" t="s">
        <v>1039</v>
      </c>
      <c r="E983" s="33" t="s">
        <v>1040</v>
      </c>
      <c r="M983" s="16">
        <v>0.18</v>
      </c>
      <c r="N983" t="s">
        <v>648</v>
      </c>
      <c r="O983" t="s">
        <v>649</v>
      </c>
      <c r="P983" s="17">
        <v>46000</v>
      </c>
      <c r="U983"/>
      <c r="Y983"/>
      <c r="Z983"/>
      <c r="AC983" t="s">
        <v>929</v>
      </c>
      <c r="AD983" t="s">
        <v>3378</v>
      </c>
      <c r="AF983" s="16">
        <v>0.43584666666666655</v>
      </c>
      <c r="AG983" s="43">
        <v>128</v>
      </c>
      <c r="AH983" t="s">
        <v>1041</v>
      </c>
      <c r="AI983" s="8" t="s">
        <v>140</v>
      </c>
      <c r="AK983" s="17">
        <v>40000</v>
      </c>
      <c r="AL983" s="19">
        <v>43210</v>
      </c>
      <c r="AM983" s="19">
        <v>43210</v>
      </c>
      <c r="AN983" t="s">
        <v>1042</v>
      </c>
      <c r="AQ983" s="17">
        <f>SUMIF(B:B,B983,P:P)-SUMIF(B:B,B983,AK:AK)</f>
        <v>6000</v>
      </c>
      <c r="AR983" t="b">
        <f t="shared" si="33"/>
        <v>0</v>
      </c>
      <c r="AS983" t="b">
        <f t="shared" si="34"/>
        <v>0</v>
      </c>
    </row>
    <row r="984" spans="2:45" ht="14.25" customHeight="1" x14ac:dyDescent="0.3">
      <c r="B984" s="7" t="s">
        <v>1933</v>
      </c>
      <c r="C984" t="s">
        <v>3326</v>
      </c>
      <c r="D984" s="8" t="s">
        <v>1934</v>
      </c>
      <c r="E984" s="33" t="s">
        <v>1935</v>
      </c>
      <c r="M984" s="16">
        <v>0.19</v>
      </c>
      <c r="N984" t="s">
        <v>648</v>
      </c>
      <c r="O984" t="s">
        <v>649</v>
      </c>
      <c r="P984" s="17">
        <v>9320</v>
      </c>
      <c r="Y984"/>
      <c r="AC984" t="s">
        <v>929</v>
      </c>
      <c r="AD984" t="s">
        <v>3378</v>
      </c>
      <c r="AF984" s="16">
        <v>0.33086083464126986</v>
      </c>
      <c r="AG984" s="43">
        <v>73</v>
      </c>
      <c r="AH984" t="s">
        <v>83</v>
      </c>
      <c r="AI984" s="8" t="s">
        <v>84</v>
      </c>
      <c r="AJ984" t="s">
        <v>864</v>
      </c>
      <c r="AK984" s="17">
        <v>2420</v>
      </c>
      <c r="AL984" s="19">
        <v>43313</v>
      </c>
      <c r="AM984" s="19">
        <v>43343</v>
      </c>
      <c r="AN984" t="s">
        <v>3360</v>
      </c>
      <c r="AQ984" s="17">
        <f>SUMIF(B:B,B984,P:P)-SUMIF(B:B,B984,AK:AK)</f>
        <v>3900</v>
      </c>
      <c r="AR984" t="b">
        <f t="shared" si="33"/>
        <v>0</v>
      </c>
      <c r="AS984" t="b">
        <f t="shared" si="34"/>
        <v>0</v>
      </c>
    </row>
    <row r="985" spans="2:45" ht="14.25" customHeight="1" x14ac:dyDescent="0.3">
      <c r="B985" s="7" t="s">
        <v>1933</v>
      </c>
      <c r="C985" t="s">
        <v>3326</v>
      </c>
      <c r="D985" s="8" t="s">
        <v>1934</v>
      </c>
      <c r="AG985" s="43">
        <v>114</v>
      </c>
      <c r="AH985" t="s">
        <v>102</v>
      </c>
      <c r="AI985" s="8" t="s">
        <v>1857</v>
      </c>
      <c r="AJ985" t="s">
        <v>125</v>
      </c>
      <c r="AK985" s="17">
        <v>3000</v>
      </c>
      <c r="AL985" s="19">
        <v>43316</v>
      </c>
      <c r="AM985" s="19">
        <v>43316</v>
      </c>
      <c r="AN985" t="s">
        <v>950</v>
      </c>
      <c r="AR985" t="b">
        <f t="shared" si="33"/>
        <v>1</v>
      </c>
      <c r="AS985" t="b">
        <f t="shared" si="34"/>
        <v>1</v>
      </c>
    </row>
    <row r="986" spans="2:45" ht="14.25" customHeight="1" x14ac:dyDescent="0.3">
      <c r="B986" s="7" t="s">
        <v>1936</v>
      </c>
      <c r="C986" t="s">
        <v>3326</v>
      </c>
      <c r="D986" s="8" t="s">
        <v>1937</v>
      </c>
      <c r="E986" s="33" t="s">
        <v>1938</v>
      </c>
      <c r="M986" s="16">
        <v>0.19</v>
      </c>
      <c r="N986" t="s">
        <v>648</v>
      </c>
      <c r="O986" t="s">
        <v>649</v>
      </c>
      <c r="P986" s="17">
        <v>40763.4</v>
      </c>
      <c r="Y986"/>
      <c r="AC986" t="s">
        <v>929</v>
      </c>
      <c r="AD986" t="s">
        <v>3378</v>
      </c>
      <c r="AF986" s="16">
        <v>0.37325944356923074</v>
      </c>
      <c r="AG986" s="43">
        <v>108</v>
      </c>
      <c r="AH986" t="s">
        <v>102</v>
      </c>
      <c r="AI986" s="8" t="s">
        <v>103</v>
      </c>
      <c r="AJ986" t="s">
        <v>118</v>
      </c>
      <c r="AK986" s="17">
        <v>15000</v>
      </c>
      <c r="AL986" s="19">
        <v>43316</v>
      </c>
      <c r="AM986" s="19">
        <v>43316</v>
      </c>
      <c r="AN986" t="s">
        <v>1939</v>
      </c>
      <c r="AQ986" s="17">
        <f>SUMIF(B:B,B986,P:P)-SUMIF(B:B,B986,AK:AK)</f>
        <v>3408</v>
      </c>
      <c r="AR986" t="b">
        <f t="shared" si="33"/>
        <v>0</v>
      </c>
      <c r="AS986" t="b">
        <f t="shared" si="34"/>
        <v>0</v>
      </c>
    </row>
    <row r="987" spans="2:45" ht="14.25" customHeight="1" x14ac:dyDescent="0.3">
      <c r="B987" s="7" t="s">
        <v>1936</v>
      </c>
      <c r="C987" t="s">
        <v>3326</v>
      </c>
      <c r="D987" s="8" t="s">
        <v>1937</v>
      </c>
      <c r="AG987" s="43">
        <v>100</v>
      </c>
      <c r="AH987" t="s">
        <v>102</v>
      </c>
      <c r="AI987" s="8" t="s">
        <v>103</v>
      </c>
      <c r="AJ987" t="s">
        <v>110</v>
      </c>
      <c r="AK987" s="17">
        <v>22355.4</v>
      </c>
      <c r="AL987" s="19">
        <v>43316</v>
      </c>
      <c r="AM987" s="19">
        <v>43316</v>
      </c>
      <c r="AN987" t="s">
        <v>931</v>
      </c>
      <c r="AR987" t="b">
        <f t="shared" si="33"/>
        <v>1</v>
      </c>
      <c r="AS987" t="b">
        <f t="shared" si="34"/>
        <v>1</v>
      </c>
    </row>
    <row r="988" spans="2:45" ht="14.25" customHeight="1" x14ac:dyDescent="0.3">
      <c r="B988" s="7" t="s">
        <v>1940</v>
      </c>
      <c r="C988" t="s">
        <v>3326</v>
      </c>
      <c r="D988" s="8" t="s">
        <v>1941</v>
      </c>
      <c r="E988" s="33" t="s">
        <v>1942</v>
      </c>
      <c r="M988" s="16">
        <v>0.19</v>
      </c>
      <c r="N988" t="s">
        <v>648</v>
      </c>
      <c r="O988" t="s">
        <v>649</v>
      </c>
      <c r="P988" s="17">
        <v>18845.5</v>
      </c>
      <c r="Y988"/>
      <c r="AC988" t="s">
        <v>929</v>
      </c>
      <c r="AD988" t="s">
        <v>3378</v>
      </c>
      <c r="AF988" s="16">
        <v>0.36583453117460318</v>
      </c>
      <c r="AG988" s="43">
        <v>73</v>
      </c>
      <c r="AH988" t="s">
        <v>83</v>
      </c>
      <c r="AI988" s="8" t="s">
        <v>84</v>
      </c>
      <c r="AJ988" t="s">
        <v>864</v>
      </c>
      <c r="AK988" s="17">
        <v>2420</v>
      </c>
      <c r="AL988" s="19">
        <v>43282</v>
      </c>
      <c r="AM988" s="19">
        <v>43343</v>
      </c>
      <c r="AN988" t="s">
        <v>3360</v>
      </c>
      <c r="AQ988" s="17">
        <f>SUMIF(B:B,B988,P:P)-SUMIF(B:B,B988,AK:AK)</f>
        <v>2356.3199999999997</v>
      </c>
      <c r="AR988" t="b">
        <f t="shared" si="33"/>
        <v>0</v>
      </c>
      <c r="AS988" t="b">
        <f t="shared" si="34"/>
        <v>0</v>
      </c>
    </row>
    <row r="989" spans="2:45" ht="14.25" customHeight="1" x14ac:dyDescent="0.3">
      <c r="B989" s="7" t="s">
        <v>1940</v>
      </c>
      <c r="C989" t="s">
        <v>3326</v>
      </c>
      <c r="D989" s="8" t="s">
        <v>1941</v>
      </c>
      <c r="AG989" s="43">
        <v>121</v>
      </c>
      <c r="AH989" t="s">
        <v>102</v>
      </c>
      <c r="AI989" s="8" t="s">
        <v>1891</v>
      </c>
      <c r="AJ989" t="s">
        <v>132</v>
      </c>
      <c r="AK989" s="17">
        <v>5175</v>
      </c>
      <c r="AL989" s="19">
        <v>43330</v>
      </c>
      <c r="AM989" s="19">
        <v>43330</v>
      </c>
      <c r="AN989" t="s">
        <v>931</v>
      </c>
      <c r="AR989" t="b">
        <f t="shared" si="33"/>
        <v>1</v>
      </c>
      <c r="AS989" t="b">
        <f t="shared" si="34"/>
        <v>1</v>
      </c>
    </row>
    <row r="990" spans="2:45" ht="14.25" customHeight="1" x14ac:dyDescent="0.3">
      <c r="B990" s="7" t="s">
        <v>1940</v>
      </c>
      <c r="C990" t="s">
        <v>3326</v>
      </c>
      <c r="D990" s="8" t="s">
        <v>1941</v>
      </c>
      <c r="AG990" s="43">
        <v>125</v>
      </c>
      <c r="AH990" t="s">
        <v>102</v>
      </c>
      <c r="AI990" s="8" t="s">
        <v>135</v>
      </c>
      <c r="AJ990" t="s">
        <v>865</v>
      </c>
      <c r="AK990" s="17">
        <v>1926</v>
      </c>
      <c r="AL990" s="19">
        <v>43330</v>
      </c>
      <c r="AM990" s="19">
        <v>43330</v>
      </c>
      <c r="AN990" t="s">
        <v>949</v>
      </c>
      <c r="AR990" t="b">
        <f t="shared" si="33"/>
        <v>1</v>
      </c>
      <c r="AS990" t="b">
        <f t="shared" si="34"/>
        <v>1</v>
      </c>
    </row>
    <row r="991" spans="2:45" ht="14.25" customHeight="1" x14ac:dyDescent="0.3">
      <c r="B991" s="7" t="s">
        <v>1940</v>
      </c>
      <c r="C991" t="s">
        <v>3326</v>
      </c>
      <c r="D991" s="8" t="s">
        <v>1941</v>
      </c>
      <c r="AG991" s="43">
        <v>59</v>
      </c>
      <c r="AH991" t="s">
        <v>57</v>
      </c>
      <c r="AI991" s="8" t="s">
        <v>64</v>
      </c>
      <c r="AJ991" t="s">
        <v>323</v>
      </c>
      <c r="AK991" s="17">
        <v>6968.18</v>
      </c>
      <c r="AL991" s="19">
        <v>43330</v>
      </c>
      <c r="AM991" s="19">
        <v>43330</v>
      </c>
      <c r="AN991" t="s">
        <v>941</v>
      </c>
      <c r="AR991" t="b">
        <f t="shared" si="33"/>
        <v>1</v>
      </c>
      <c r="AS991" t="b">
        <f t="shared" si="34"/>
        <v>1</v>
      </c>
    </row>
    <row r="992" spans="2:45" ht="14.25" customHeight="1" x14ac:dyDescent="0.3">
      <c r="B992" s="7" t="s">
        <v>1943</v>
      </c>
      <c r="C992" t="s">
        <v>3326</v>
      </c>
      <c r="D992" s="8" t="s">
        <v>1944</v>
      </c>
      <c r="E992" s="33" t="s">
        <v>2333</v>
      </c>
      <c r="M992" s="16">
        <v>0.18</v>
      </c>
      <c r="N992" t="s">
        <v>648</v>
      </c>
      <c r="O992" t="s">
        <v>649</v>
      </c>
      <c r="P992" s="17">
        <v>27140</v>
      </c>
      <c r="AC992" t="s">
        <v>929</v>
      </c>
      <c r="AD992" t="s">
        <v>3378</v>
      </c>
      <c r="AF992" s="16">
        <v>0.4498327074666667</v>
      </c>
      <c r="AG992" s="43">
        <v>54</v>
      </c>
      <c r="AH992" t="s">
        <v>57</v>
      </c>
      <c r="AI992" s="8" t="s">
        <v>58</v>
      </c>
      <c r="AJ992" t="s">
        <v>301</v>
      </c>
      <c r="AK992" s="17">
        <v>13200</v>
      </c>
      <c r="AL992" s="19">
        <v>43331</v>
      </c>
      <c r="AM992" s="19">
        <v>43331</v>
      </c>
      <c r="AN992" t="s">
        <v>1945</v>
      </c>
      <c r="AQ992" s="17">
        <f>SUMIF(B:B,B992,P:P)-SUMIF(B:B,B992,AK:AK)</f>
        <v>3620</v>
      </c>
      <c r="AR992" t="b">
        <f t="shared" si="33"/>
        <v>0</v>
      </c>
      <c r="AS992" t="b">
        <f t="shared" si="34"/>
        <v>0</v>
      </c>
    </row>
    <row r="993" spans="2:45" ht="14.25" customHeight="1" x14ac:dyDescent="0.3">
      <c r="B993" s="7" t="s">
        <v>1943</v>
      </c>
      <c r="C993" t="s">
        <v>3326</v>
      </c>
      <c r="D993" s="8" t="s">
        <v>1944</v>
      </c>
      <c r="AG993" s="43">
        <v>73</v>
      </c>
      <c r="AH993" t="s">
        <v>83</v>
      </c>
      <c r="AI993" s="8" t="s">
        <v>84</v>
      </c>
      <c r="AJ993" t="s">
        <v>864</v>
      </c>
      <c r="AK993" s="17">
        <v>1320</v>
      </c>
      <c r="AL993" s="19">
        <v>43331</v>
      </c>
      <c r="AM993" s="19">
        <v>43331</v>
      </c>
      <c r="AN993" t="s">
        <v>3360</v>
      </c>
      <c r="AR993" t="b">
        <f t="shared" si="33"/>
        <v>1</v>
      </c>
      <c r="AS993" t="b">
        <f t="shared" si="34"/>
        <v>1</v>
      </c>
    </row>
    <row r="994" spans="2:45" ht="14.25" customHeight="1" x14ac:dyDescent="0.3">
      <c r="B994" s="7" t="s">
        <v>1943</v>
      </c>
      <c r="C994" t="s">
        <v>3326</v>
      </c>
      <c r="D994" s="8" t="s">
        <v>1944</v>
      </c>
      <c r="AG994" s="43">
        <v>104</v>
      </c>
      <c r="AH994" t="s">
        <v>102</v>
      </c>
      <c r="AI994" s="8" t="s">
        <v>103</v>
      </c>
      <c r="AJ994" t="s">
        <v>114</v>
      </c>
      <c r="AK994" s="17">
        <v>9000</v>
      </c>
      <c r="AL994" s="19">
        <v>43331</v>
      </c>
      <c r="AM994" s="19">
        <v>43331</v>
      </c>
      <c r="AN994" t="s">
        <v>931</v>
      </c>
      <c r="AR994" t="b">
        <f t="shared" si="33"/>
        <v>1</v>
      </c>
      <c r="AS994" t="b">
        <f t="shared" si="34"/>
        <v>1</v>
      </c>
    </row>
    <row r="995" spans="2:45" ht="14.25" customHeight="1" x14ac:dyDescent="0.3">
      <c r="B995" s="7" t="s">
        <v>1946</v>
      </c>
      <c r="C995" t="s">
        <v>3326</v>
      </c>
      <c r="D995" s="8" t="s">
        <v>1947</v>
      </c>
      <c r="E995" s="33" t="s">
        <v>1948</v>
      </c>
      <c r="M995" s="16">
        <v>0.18</v>
      </c>
      <c r="N995" t="s">
        <v>648</v>
      </c>
      <c r="O995" t="s">
        <v>649</v>
      </c>
      <c r="P995" s="17">
        <v>14490</v>
      </c>
      <c r="Y995"/>
      <c r="AC995" t="s">
        <v>929</v>
      </c>
      <c r="AD995" t="s">
        <v>3378</v>
      </c>
      <c r="AF995" s="16">
        <v>0.37976482108700726</v>
      </c>
      <c r="AG995" s="43">
        <v>113</v>
      </c>
      <c r="AH995" t="s">
        <v>102</v>
      </c>
      <c r="AI995" s="8" t="s">
        <v>122</v>
      </c>
      <c r="AJ995" t="s">
        <v>1444</v>
      </c>
      <c r="AK995" s="17">
        <v>1724.9999999999998</v>
      </c>
      <c r="AL995" s="19">
        <v>43328</v>
      </c>
      <c r="AM995" s="19">
        <v>43328</v>
      </c>
      <c r="AN995" t="s">
        <v>931</v>
      </c>
      <c r="AQ995" s="17">
        <f>SUMIF(B:B,B995,P:P)-SUMIF(B:B,B995,AK:AK)</f>
        <v>0</v>
      </c>
      <c r="AR995" t="b">
        <f t="shared" si="33"/>
        <v>0</v>
      </c>
      <c r="AS995" t="b">
        <f t="shared" si="34"/>
        <v>0</v>
      </c>
    </row>
    <row r="996" spans="2:45" ht="14.25" customHeight="1" x14ac:dyDescent="0.3">
      <c r="B996" s="7" t="s">
        <v>1946</v>
      </c>
      <c r="C996" t="s">
        <v>3326</v>
      </c>
      <c r="D996" s="8" t="s">
        <v>1947</v>
      </c>
      <c r="AG996" s="43">
        <v>113</v>
      </c>
      <c r="AH996" t="s">
        <v>102</v>
      </c>
      <c r="AI996" s="8" t="s">
        <v>122</v>
      </c>
      <c r="AJ996" t="s">
        <v>1444</v>
      </c>
      <c r="AK996" s="17">
        <v>1724.9999999999998</v>
      </c>
      <c r="AL996" s="19">
        <v>43350</v>
      </c>
      <c r="AM996" s="19">
        <v>43350</v>
      </c>
      <c r="AN996" t="s">
        <v>931</v>
      </c>
      <c r="AR996" t="b">
        <f t="shared" si="33"/>
        <v>1</v>
      </c>
      <c r="AS996" t="b">
        <f t="shared" si="34"/>
        <v>1</v>
      </c>
    </row>
    <row r="997" spans="2:45" ht="14.25" customHeight="1" x14ac:dyDescent="0.3">
      <c r="B997" s="7" t="s">
        <v>1946</v>
      </c>
      <c r="C997" t="s">
        <v>3326</v>
      </c>
      <c r="D997" s="8" t="s">
        <v>1947</v>
      </c>
      <c r="AG997" s="43">
        <v>75</v>
      </c>
      <c r="AH997" t="s">
        <v>83</v>
      </c>
      <c r="AI997" s="8" t="s">
        <v>863</v>
      </c>
      <c r="AK997" s="17">
        <v>11040</v>
      </c>
      <c r="AL997" s="19">
        <v>43313</v>
      </c>
      <c r="AM997" s="19">
        <v>43313</v>
      </c>
      <c r="AN997" t="s">
        <v>931</v>
      </c>
      <c r="AR997" t="b">
        <f t="shared" si="33"/>
        <v>1</v>
      </c>
      <c r="AS997" t="b">
        <f t="shared" si="34"/>
        <v>1</v>
      </c>
    </row>
    <row r="998" spans="2:45" ht="14.25" customHeight="1" x14ac:dyDescent="0.3">
      <c r="B998" s="7" t="s">
        <v>1949</v>
      </c>
      <c r="C998" t="s">
        <v>3326</v>
      </c>
      <c r="D998" s="8" t="s">
        <v>1950</v>
      </c>
      <c r="E998" s="33" t="s">
        <v>1951</v>
      </c>
      <c r="M998" s="16">
        <v>0.19</v>
      </c>
      <c r="N998" t="s">
        <v>648</v>
      </c>
      <c r="O998" t="s">
        <v>649</v>
      </c>
      <c r="P998" s="17">
        <v>14900</v>
      </c>
      <c r="Y998"/>
      <c r="AC998" t="s">
        <v>929</v>
      </c>
      <c r="AD998" t="s">
        <v>3378</v>
      </c>
      <c r="AF998" s="16">
        <v>0.28473783466666663</v>
      </c>
      <c r="AG998" s="43">
        <v>73</v>
      </c>
      <c r="AH998" t="s">
        <v>83</v>
      </c>
      <c r="AI998" s="8" t="s">
        <v>84</v>
      </c>
      <c r="AJ998" t="s">
        <v>864</v>
      </c>
      <c r="AK998" s="17">
        <v>1110</v>
      </c>
      <c r="AL998" s="19">
        <v>43313</v>
      </c>
      <c r="AM998" s="19">
        <v>43373</v>
      </c>
      <c r="AN998" t="s">
        <v>3360</v>
      </c>
      <c r="AQ998" s="17">
        <f>SUMIF(B:B,B998,P:P)-SUMIF(B:B,B998,AK:AK)</f>
        <v>1340</v>
      </c>
      <c r="AR998" t="b">
        <f t="shared" si="33"/>
        <v>0</v>
      </c>
      <c r="AS998" t="b">
        <f t="shared" si="34"/>
        <v>0</v>
      </c>
    </row>
    <row r="999" spans="2:45" ht="14.25" customHeight="1" x14ac:dyDescent="0.3">
      <c r="B999" s="7" t="s">
        <v>1949</v>
      </c>
      <c r="C999" t="s">
        <v>3326</v>
      </c>
      <c r="D999" s="8" t="s">
        <v>1950</v>
      </c>
      <c r="AG999" s="43">
        <v>114</v>
      </c>
      <c r="AH999" t="s">
        <v>102</v>
      </c>
      <c r="AI999" s="8" t="s">
        <v>1857</v>
      </c>
      <c r="AJ999" t="s">
        <v>125</v>
      </c>
      <c r="AK999" s="17">
        <v>3000</v>
      </c>
      <c r="AL999" s="19">
        <v>43330</v>
      </c>
      <c r="AM999" s="19">
        <v>43330</v>
      </c>
      <c r="AN999" t="s">
        <v>950</v>
      </c>
      <c r="AR999" t="b">
        <f t="shared" si="33"/>
        <v>1</v>
      </c>
      <c r="AS999" t="b">
        <f t="shared" si="34"/>
        <v>1</v>
      </c>
    </row>
    <row r="1000" spans="2:45" ht="14.25" customHeight="1" x14ac:dyDescent="0.3">
      <c r="B1000" s="7" t="s">
        <v>1949</v>
      </c>
      <c r="C1000" t="s">
        <v>3326</v>
      </c>
      <c r="D1000" s="8" t="s">
        <v>1950</v>
      </c>
      <c r="AG1000" s="43">
        <v>114</v>
      </c>
      <c r="AH1000" t="s">
        <v>102</v>
      </c>
      <c r="AI1000" s="8" t="s">
        <v>1952</v>
      </c>
      <c r="AJ1000" t="s">
        <v>125</v>
      </c>
      <c r="AK1000" s="17">
        <v>3000</v>
      </c>
      <c r="AL1000" s="19">
        <v>43337</v>
      </c>
      <c r="AM1000" s="19">
        <v>43337</v>
      </c>
      <c r="AN1000" t="s">
        <v>950</v>
      </c>
      <c r="AR1000" t="b">
        <f t="shared" si="33"/>
        <v>1</v>
      </c>
      <c r="AS1000" t="b">
        <f t="shared" si="34"/>
        <v>1</v>
      </c>
    </row>
    <row r="1001" spans="2:45" ht="14.25" customHeight="1" x14ac:dyDescent="0.3">
      <c r="B1001" s="7" t="s">
        <v>1949</v>
      </c>
      <c r="C1001" t="s">
        <v>3326</v>
      </c>
      <c r="D1001" s="8" t="s">
        <v>1950</v>
      </c>
      <c r="AG1001" s="43">
        <v>114</v>
      </c>
      <c r="AH1001" t="s">
        <v>102</v>
      </c>
      <c r="AI1001" s="8" t="s">
        <v>1857</v>
      </c>
      <c r="AJ1001" t="s">
        <v>125</v>
      </c>
      <c r="AK1001" s="17">
        <v>3000</v>
      </c>
      <c r="AL1001" s="19">
        <v>43345</v>
      </c>
      <c r="AM1001" s="19">
        <v>43345</v>
      </c>
      <c r="AN1001" t="s">
        <v>950</v>
      </c>
      <c r="AR1001" t="b">
        <f t="shared" si="33"/>
        <v>1</v>
      </c>
      <c r="AS1001" t="b">
        <f t="shared" si="34"/>
        <v>1</v>
      </c>
    </row>
    <row r="1002" spans="2:45" ht="14.25" customHeight="1" x14ac:dyDescent="0.3">
      <c r="B1002" s="7" t="s">
        <v>1949</v>
      </c>
      <c r="C1002" t="s">
        <v>3326</v>
      </c>
      <c r="D1002" s="8" t="s">
        <v>1950</v>
      </c>
      <c r="AG1002" s="43">
        <v>113</v>
      </c>
      <c r="AH1002" t="s">
        <v>102</v>
      </c>
      <c r="AI1002" s="8" t="s">
        <v>122</v>
      </c>
      <c r="AJ1002" t="s">
        <v>1444</v>
      </c>
      <c r="AK1002" s="17">
        <v>1724.9999999999998</v>
      </c>
      <c r="AL1002" s="19">
        <v>43339</v>
      </c>
      <c r="AM1002" s="19">
        <v>43339</v>
      </c>
      <c r="AN1002" t="s">
        <v>931</v>
      </c>
      <c r="AR1002" t="b">
        <f t="shared" si="33"/>
        <v>1</v>
      </c>
      <c r="AS1002" t="b">
        <f t="shared" si="34"/>
        <v>1</v>
      </c>
    </row>
    <row r="1003" spans="2:45" ht="14.25" customHeight="1" x14ac:dyDescent="0.3">
      <c r="B1003" s="7" t="s">
        <v>1949</v>
      </c>
      <c r="C1003" t="s">
        <v>3326</v>
      </c>
      <c r="D1003" s="8" t="s">
        <v>1950</v>
      </c>
      <c r="AG1003" s="43">
        <v>113</v>
      </c>
      <c r="AH1003" t="s">
        <v>102</v>
      </c>
      <c r="AI1003" s="8" t="s">
        <v>122</v>
      </c>
      <c r="AJ1003" t="s">
        <v>1444</v>
      </c>
      <c r="AK1003" s="17">
        <v>1724.9999999999998</v>
      </c>
      <c r="AL1003" s="19">
        <v>43361</v>
      </c>
      <c r="AM1003" s="19">
        <v>43361</v>
      </c>
      <c r="AN1003" t="s">
        <v>931</v>
      </c>
      <c r="AR1003" t="b">
        <f t="shared" si="33"/>
        <v>1</v>
      </c>
      <c r="AS1003" t="b">
        <f t="shared" si="34"/>
        <v>1</v>
      </c>
    </row>
    <row r="1004" spans="2:45" ht="14.25" customHeight="1" x14ac:dyDescent="0.3">
      <c r="B1004" s="7" t="s">
        <v>1953</v>
      </c>
      <c r="C1004" t="s">
        <v>3326</v>
      </c>
      <c r="D1004" s="8" t="s">
        <v>1954</v>
      </c>
      <c r="E1004" s="33" t="s">
        <v>1955</v>
      </c>
      <c r="M1004" s="16">
        <v>0.18</v>
      </c>
      <c r="N1004" t="s">
        <v>648</v>
      </c>
      <c r="O1004" t="s">
        <v>649</v>
      </c>
      <c r="P1004" s="17">
        <v>8450</v>
      </c>
      <c r="Y1004"/>
      <c r="AC1004" t="s">
        <v>929</v>
      </c>
      <c r="AD1004" t="s">
        <v>3378</v>
      </c>
      <c r="AF1004" s="16">
        <v>0.30962119625344348</v>
      </c>
      <c r="AG1004" s="43">
        <v>73</v>
      </c>
      <c r="AH1004" t="s">
        <v>83</v>
      </c>
      <c r="AI1004" s="8" t="s">
        <v>84</v>
      </c>
      <c r="AJ1004" t="s">
        <v>864</v>
      </c>
      <c r="AK1004" s="17">
        <v>2200</v>
      </c>
      <c r="AL1004" s="19">
        <v>43282</v>
      </c>
      <c r="AM1004" s="19">
        <v>43343</v>
      </c>
      <c r="AN1004" t="s">
        <v>3360</v>
      </c>
      <c r="AQ1004" s="17">
        <f>SUMIF(B:B,B1004,P:P)-SUMIF(B:B,B1004,AK:AK)</f>
        <v>312.5</v>
      </c>
      <c r="AR1004" t="b">
        <f t="shared" si="33"/>
        <v>0</v>
      </c>
      <c r="AS1004" t="b">
        <f t="shared" si="34"/>
        <v>0</v>
      </c>
    </row>
    <row r="1005" spans="2:45" ht="14.25" customHeight="1" x14ac:dyDescent="0.3">
      <c r="B1005" s="7" t="s">
        <v>1953</v>
      </c>
      <c r="C1005" t="s">
        <v>3326</v>
      </c>
      <c r="D1005" s="8" t="s">
        <v>1954</v>
      </c>
      <c r="AG1005" s="43">
        <v>59</v>
      </c>
      <c r="AH1005" t="s">
        <v>57</v>
      </c>
      <c r="AI1005" s="8" t="s">
        <v>64</v>
      </c>
      <c r="AJ1005" t="s">
        <v>323</v>
      </c>
      <c r="AK1005" s="17">
        <v>5937.5</v>
      </c>
      <c r="AL1005" s="19">
        <v>43313</v>
      </c>
      <c r="AM1005" s="19">
        <v>43313</v>
      </c>
      <c r="AN1005" t="s">
        <v>941</v>
      </c>
      <c r="AR1005" t="b">
        <f t="shared" si="33"/>
        <v>1</v>
      </c>
      <c r="AS1005" t="b">
        <f t="shared" si="34"/>
        <v>1</v>
      </c>
    </row>
    <row r="1006" spans="2:45" ht="14.25" customHeight="1" x14ac:dyDescent="0.3">
      <c r="B1006" s="7" t="s">
        <v>1956</v>
      </c>
      <c r="C1006" t="s">
        <v>3326</v>
      </c>
      <c r="D1006" s="8" t="s">
        <v>1957</v>
      </c>
      <c r="E1006" s="33" t="s">
        <v>1958</v>
      </c>
      <c r="M1006" s="16">
        <v>0.19</v>
      </c>
      <c r="N1006" t="s">
        <v>648</v>
      </c>
      <c r="O1006" t="s">
        <v>649</v>
      </c>
      <c r="P1006" s="17">
        <v>35432.9</v>
      </c>
      <c r="Y1006"/>
      <c r="AC1006" t="s">
        <v>929</v>
      </c>
      <c r="AD1006" t="s">
        <v>3378</v>
      </c>
      <c r="AF1006" s="16">
        <v>0.39858267096451722</v>
      </c>
      <c r="AG1006" s="43">
        <v>123</v>
      </c>
      <c r="AH1006" t="s">
        <v>102</v>
      </c>
      <c r="AI1006" s="8" t="s">
        <v>354</v>
      </c>
      <c r="AK1006" s="17">
        <v>11500</v>
      </c>
      <c r="AL1006" s="19">
        <v>43313</v>
      </c>
      <c r="AM1006" s="19">
        <v>43313</v>
      </c>
      <c r="AN1006" t="s">
        <v>931</v>
      </c>
      <c r="AQ1006" s="17">
        <f>SUMIF(B:B,B1006,P:P)-SUMIF(B:B,B1006,AK:AK)</f>
        <v>2405.7000000000044</v>
      </c>
      <c r="AR1006" t="b">
        <f t="shared" si="33"/>
        <v>0</v>
      </c>
      <c r="AS1006" t="b">
        <f t="shared" si="34"/>
        <v>0</v>
      </c>
    </row>
    <row r="1007" spans="2:45" ht="14.25" customHeight="1" x14ac:dyDescent="0.3">
      <c r="B1007" s="7" t="s">
        <v>1956</v>
      </c>
      <c r="C1007" t="s">
        <v>3326</v>
      </c>
      <c r="D1007" s="8" t="s">
        <v>1957</v>
      </c>
      <c r="AG1007" s="43">
        <v>123</v>
      </c>
      <c r="AH1007" t="s">
        <v>102</v>
      </c>
      <c r="AI1007" s="8" t="s">
        <v>354</v>
      </c>
      <c r="AK1007" s="17">
        <v>13799.999999999998</v>
      </c>
      <c r="AL1007" s="19">
        <v>43363</v>
      </c>
      <c r="AM1007" s="19">
        <v>43363</v>
      </c>
      <c r="AN1007" t="s">
        <v>931</v>
      </c>
      <c r="AR1007" t="b">
        <f t="shared" si="33"/>
        <v>1</v>
      </c>
      <c r="AS1007" t="b">
        <f t="shared" si="34"/>
        <v>1</v>
      </c>
    </row>
    <row r="1008" spans="2:45" ht="14.25" customHeight="1" x14ac:dyDescent="0.3">
      <c r="B1008" s="7" t="s">
        <v>1956</v>
      </c>
      <c r="C1008" t="s">
        <v>3326</v>
      </c>
      <c r="D1008" s="8" t="s">
        <v>1957</v>
      </c>
      <c r="AG1008" s="43">
        <v>54</v>
      </c>
      <c r="AH1008" t="s">
        <v>1959</v>
      </c>
      <c r="AI1008" s="8" t="s">
        <v>58</v>
      </c>
      <c r="AJ1008" t="s">
        <v>301</v>
      </c>
      <c r="AK1008" s="17">
        <v>1030</v>
      </c>
      <c r="AL1008" s="19">
        <v>43368</v>
      </c>
      <c r="AM1008" s="19">
        <v>43368</v>
      </c>
      <c r="AN1008" t="s">
        <v>1036</v>
      </c>
      <c r="AR1008" t="b">
        <f t="shared" si="33"/>
        <v>1</v>
      </c>
      <c r="AS1008" t="b">
        <f t="shared" si="34"/>
        <v>1</v>
      </c>
    </row>
    <row r="1009" spans="2:45" ht="14.25" customHeight="1" x14ac:dyDescent="0.3">
      <c r="B1009" s="7" t="s">
        <v>1956</v>
      </c>
      <c r="C1009" t="s">
        <v>3326</v>
      </c>
      <c r="D1009" s="8" t="s">
        <v>1957</v>
      </c>
      <c r="AG1009" s="43">
        <v>54</v>
      </c>
      <c r="AH1009" t="s">
        <v>57</v>
      </c>
      <c r="AI1009" s="8" t="s">
        <v>1960</v>
      </c>
      <c r="AJ1009" t="s">
        <v>301</v>
      </c>
      <c r="AK1009" s="17">
        <v>5425.2</v>
      </c>
      <c r="AL1009" s="19">
        <v>43368</v>
      </c>
      <c r="AM1009" s="19">
        <v>43368</v>
      </c>
      <c r="AN1009" t="s">
        <v>1036</v>
      </c>
      <c r="AR1009" t="b">
        <f t="shared" si="33"/>
        <v>1</v>
      </c>
      <c r="AS1009" t="b">
        <f t="shared" si="34"/>
        <v>1</v>
      </c>
    </row>
    <row r="1010" spans="2:45" ht="14.25" customHeight="1" x14ac:dyDescent="0.3">
      <c r="B1010" s="7" t="s">
        <v>1956</v>
      </c>
      <c r="C1010" t="s">
        <v>3326</v>
      </c>
      <c r="D1010" s="8" t="s">
        <v>1957</v>
      </c>
      <c r="AG1010" s="43">
        <v>54</v>
      </c>
      <c r="AH1010" t="s">
        <v>57</v>
      </c>
      <c r="AI1010" s="8" t="s">
        <v>58</v>
      </c>
      <c r="AJ1010" t="s">
        <v>301</v>
      </c>
      <c r="AK1010" s="17">
        <v>162</v>
      </c>
      <c r="AL1010" s="19">
        <v>43368</v>
      </c>
      <c r="AM1010" s="19">
        <v>43368</v>
      </c>
      <c r="AN1010" t="s">
        <v>931</v>
      </c>
      <c r="AR1010" t="b">
        <f t="shared" si="33"/>
        <v>1</v>
      </c>
      <c r="AS1010" t="b">
        <f t="shared" si="34"/>
        <v>1</v>
      </c>
    </row>
    <row r="1011" spans="2:45" ht="14.25" customHeight="1" x14ac:dyDescent="0.3">
      <c r="B1011" s="7" t="s">
        <v>1956</v>
      </c>
      <c r="C1011" t="s">
        <v>3326</v>
      </c>
      <c r="D1011" s="8" t="s">
        <v>1957</v>
      </c>
      <c r="AG1011" s="43">
        <v>73</v>
      </c>
      <c r="AH1011" t="s">
        <v>83</v>
      </c>
      <c r="AI1011" s="8" t="s">
        <v>84</v>
      </c>
      <c r="AJ1011" t="s">
        <v>864</v>
      </c>
      <c r="AK1011" s="17">
        <v>1110</v>
      </c>
      <c r="AL1011" s="19">
        <v>43313</v>
      </c>
      <c r="AM1011" s="19">
        <v>43404</v>
      </c>
      <c r="AN1011" t="s">
        <v>3360</v>
      </c>
      <c r="AR1011" t="b">
        <f t="shared" si="33"/>
        <v>1</v>
      </c>
      <c r="AS1011" t="b">
        <f t="shared" si="34"/>
        <v>1</v>
      </c>
    </row>
    <row r="1012" spans="2:45" ht="14.25" customHeight="1" x14ac:dyDescent="0.3">
      <c r="B1012" s="7" t="s">
        <v>1961</v>
      </c>
      <c r="C1012" t="s">
        <v>3326</v>
      </c>
      <c r="D1012" s="8" t="s">
        <v>1962</v>
      </c>
      <c r="E1012" s="33" t="s">
        <v>1963</v>
      </c>
      <c r="M1012" s="16">
        <v>0.19</v>
      </c>
      <c r="N1012" t="s">
        <v>648</v>
      </c>
      <c r="O1012" t="s">
        <v>649</v>
      </c>
      <c r="P1012" s="17">
        <v>9540</v>
      </c>
      <c r="Y1012"/>
      <c r="AC1012" t="s">
        <v>929</v>
      </c>
      <c r="AD1012" t="s">
        <v>3378</v>
      </c>
      <c r="AF1012" s="16">
        <v>0.36420586641269842</v>
      </c>
      <c r="AG1012" s="43">
        <v>73</v>
      </c>
      <c r="AH1012" t="s">
        <v>83</v>
      </c>
      <c r="AI1012" s="8" t="s">
        <v>84</v>
      </c>
      <c r="AJ1012" t="s">
        <v>864</v>
      </c>
      <c r="AK1012" s="17">
        <v>2640</v>
      </c>
      <c r="AL1012" s="19">
        <v>43313</v>
      </c>
      <c r="AM1012" s="19">
        <v>43343</v>
      </c>
      <c r="AN1012" t="s">
        <v>3360</v>
      </c>
      <c r="AQ1012" s="17">
        <f>SUMIF(B:B,B1012,P:P)-SUMIF(B:B,B1012,AK:AK)</f>
        <v>3900</v>
      </c>
      <c r="AR1012" t="b">
        <f t="shared" si="33"/>
        <v>0</v>
      </c>
      <c r="AS1012" t="b">
        <f t="shared" si="34"/>
        <v>0</v>
      </c>
    </row>
    <row r="1013" spans="2:45" ht="14.25" customHeight="1" x14ac:dyDescent="0.3">
      <c r="B1013" s="7" t="s">
        <v>1961</v>
      </c>
      <c r="C1013" t="s">
        <v>3326</v>
      </c>
      <c r="D1013" s="8" t="s">
        <v>1962</v>
      </c>
      <c r="AG1013" s="43">
        <v>114</v>
      </c>
      <c r="AH1013" t="s">
        <v>102</v>
      </c>
      <c r="AI1013" s="8" t="s">
        <v>1857</v>
      </c>
      <c r="AJ1013" t="s">
        <v>125</v>
      </c>
      <c r="AK1013" s="17">
        <v>3000</v>
      </c>
      <c r="AL1013" s="19">
        <v>43351</v>
      </c>
      <c r="AM1013" s="19">
        <v>43351</v>
      </c>
      <c r="AN1013" t="s">
        <v>950</v>
      </c>
      <c r="AR1013" t="b">
        <f t="shared" si="33"/>
        <v>1</v>
      </c>
      <c r="AS1013" t="b">
        <f t="shared" si="34"/>
        <v>1</v>
      </c>
    </row>
    <row r="1014" spans="2:45" ht="14.25" customHeight="1" x14ac:dyDescent="0.3">
      <c r="B1014" s="7" t="s">
        <v>1964</v>
      </c>
      <c r="C1014" t="s">
        <v>3326</v>
      </c>
      <c r="D1014" s="8" t="s">
        <v>1965</v>
      </c>
      <c r="E1014" s="33" t="s">
        <v>1966</v>
      </c>
      <c r="M1014" s="16">
        <v>0.19</v>
      </c>
      <c r="N1014" t="s">
        <v>648</v>
      </c>
      <c r="O1014" t="s">
        <v>649</v>
      </c>
      <c r="P1014" s="17">
        <v>17892.8</v>
      </c>
      <c r="Y1014"/>
      <c r="AC1014" t="s">
        <v>929</v>
      </c>
      <c r="AD1014" t="s">
        <v>3378</v>
      </c>
      <c r="AF1014" s="16">
        <v>0.27839982583421524</v>
      </c>
      <c r="AG1014" s="43">
        <v>101</v>
      </c>
      <c r="AH1014" t="s">
        <v>102</v>
      </c>
      <c r="AI1014" s="8" t="s">
        <v>103</v>
      </c>
      <c r="AJ1014" t="s">
        <v>1567</v>
      </c>
      <c r="AK1014" s="17">
        <v>17892.8</v>
      </c>
      <c r="AL1014" s="19">
        <v>43351</v>
      </c>
      <c r="AM1014" s="19">
        <v>43351</v>
      </c>
      <c r="AN1014" t="s">
        <v>931</v>
      </c>
      <c r="AQ1014" s="17">
        <f>SUMIF(B:B,B1014,P:P)-SUMIF(B:B,B1014,AK:AK)</f>
        <v>0</v>
      </c>
      <c r="AR1014" t="b">
        <f t="shared" si="33"/>
        <v>0</v>
      </c>
      <c r="AS1014" t="b">
        <f t="shared" si="34"/>
        <v>0</v>
      </c>
    </row>
    <row r="1015" spans="2:45" ht="14.25" customHeight="1" x14ac:dyDescent="0.3">
      <c r="B1015" s="7" t="s">
        <v>1043</v>
      </c>
      <c r="C1015" t="s">
        <v>3326</v>
      </c>
      <c r="D1015" t="s">
        <v>1044</v>
      </c>
      <c r="E1015" s="33" t="s">
        <v>1045</v>
      </c>
      <c r="M1015" s="16">
        <v>0.18</v>
      </c>
      <c r="N1015" t="s">
        <v>648</v>
      </c>
      <c r="O1015" t="s">
        <v>649</v>
      </c>
      <c r="P1015" s="17">
        <v>29342.5</v>
      </c>
      <c r="U1015"/>
      <c r="Y1015"/>
      <c r="Z1015"/>
      <c r="AC1015" t="s">
        <v>929</v>
      </c>
      <c r="AD1015" t="s">
        <v>3378</v>
      </c>
      <c r="AF1015" s="16">
        <v>0.38220481687645685</v>
      </c>
      <c r="AG1015" s="43">
        <v>107</v>
      </c>
      <c r="AH1015" t="s">
        <v>102</v>
      </c>
      <c r="AI1015" s="8" t="s">
        <v>103</v>
      </c>
      <c r="AJ1015" t="s">
        <v>117</v>
      </c>
      <c r="AK1015" s="17">
        <v>14250</v>
      </c>
      <c r="AL1015" s="19">
        <v>43232</v>
      </c>
      <c r="AM1015" s="19">
        <v>43232</v>
      </c>
      <c r="AN1015" t="s">
        <v>931</v>
      </c>
      <c r="AQ1015" s="17">
        <f>SUMIF(B:B,B1015,P:P)-SUMIF(B:B,B1015,AK:AK)</f>
        <v>4045.5</v>
      </c>
      <c r="AR1015" t="b">
        <f t="shared" si="33"/>
        <v>0</v>
      </c>
      <c r="AS1015" t="b">
        <f t="shared" si="34"/>
        <v>0</v>
      </c>
    </row>
    <row r="1016" spans="2:45" ht="14.25" customHeight="1" x14ac:dyDescent="0.3">
      <c r="B1016" s="7" t="s">
        <v>1043</v>
      </c>
      <c r="C1016" t="s">
        <v>3326</v>
      </c>
      <c r="D1016" t="s">
        <v>1044</v>
      </c>
      <c r="E1016" s="33" t="s">
        <v>936</v>
      </c>
      <c r="U1016"/>
      <c r="Y1016"/>
      <c r="Z1016"/>
      <c r="AG1016" s="43">
        <v>107</v>
      </c>
      <c r="AH1016" t="s">
        <v>102</v>
      </c>
      <c r="AI1016" s="8" t="s">
        <v>103</v>
      </c>
      <c r="AJ1016" t="s">
        <v>117</v>
      </c>
      <c r="AK1016" s="17">
        <v>1380</v>
      </c>
      <c r="AL1016" s="19">
        <v>43232</v>
      </c>
      <c r="AM1016" s="19">
        <v>43232</v>
      </c>
      <c r="AN1016" t="s">
        <v>931</v>
      </c>
      <c r="AQ1016"/>
      <c r="AR1016" t="b">
        <f t="shared" si="33"/>
        <v>1</v>
      </c>
      <c r="AS1016" t="b">
        <f t="shared" si="34"/>
        <v>1</v>
      </c>
    </row>
    <row r="1017" spans="2:45" ht="14.25" customHeight="1" x14ac:dyDescent="0.3">
      <c r="B1017" s="7" t="s">
        <v>1043</v>
      </c>
      <c r="C1017" t="s">
        <v>3326</v>
      </c>
      <c r="D1017" t="s">
        <v>1044</v>
      </c>
      <c r="E1017" s="33" t="s">
        <v>936</v>
      </c>
      <c r="U1017"/>
      <c r="Y1017"/>
      <c r="Z1017"/>
      <c r="AG1017" s="43">
        <v>125</v>
      </c>
      <c r="AH1017" t="s">
        <v>102</v>
      </c>
      <c r="AI1017" s="8" t="s">
        <v>135</v>
      </c>
      <c r="AJ1017" t="s">
        <v>865</v>
      </c>
      <c r="AK1017" s="17">
        <v>4280</v>
      </c>
      <c r="AL1017" s="19">
        <v>43232</v>
      </c>
      <c r="AM1017" s="19">
        <v>43232</v>
      </c>
      <c r="AN1017" t="s">
        <v>949</v>
      </c>
      <c r="AQ1017"/>
      <c r="AR1017" t="b">
        <f t="shared" si="33"/>
        <v>1</v>
      </c>
      <c r="AS1017" t="b">
        <f t="shared" si="34"/>
        <v>1</v>
      </c>
    </row>
    <row r="1018" spans="2:45" ht="14.25" customHeight="1" x14ac:dyDescent="0.3">
      <c r="B1018" s="7" t="s">
        <v>1043</v>
      </c>
      <c r="C1018" t="s">
        <v>3326</v>
      </c>
      <c r="D1018" t="s">
        <v>1044</v>
      </c>
      <c r="E1018" s="33" t="s">
        <v>936</v>
      </c>
      <c r="U1018"/>
      <c r="Y1018"/>
      <c r="Z1018"/>
      <c r="AG1018" s="43">
        <v>73</v>
      </c>
      <c r="AH1018" t="s">
        <v>83</v>
      </c>
      <c r="AI1018" s="8" t="s">
        <v>84</v>
      </c>
      <c r="AJ1018" t="s">
        <v>864</v>
      </c>
      <c r="AK1018" s="17">
        <v>1760.0000000000002</v>
      </c>
      <c r="AL1018" s="19">
        <v>43221</v>
      </c>
      <c r="AM1018" s="19">
        <v>43251</v>
      </c>
      <c r="AN1018" t="s">
        <v>3360</v>
      </c>
      <c r="AQ1018"/>
      <c r="AR1018" t="b">
        <f t="shared" si="33"/>
        <v>1</v>
      </c>
      <c r="AS1018" t="b">
        <f t="shared" si="34"/>
        <v>1</v>
      </c>
    </row>
    <row r="1019" spans="2:45" ht="14.25" customHeight="1" x14ac:dyDescent="0.3">
      <c r="B1019" s="7" t="s">
        <v>1043</v>
      </c>
      <c r="C1019" t="s">
        <v>3326</v>
      </c>
      <c r="D1019" t="s">
        <v>1044</v>
      </c>
      <c r="E1019" s="33" t="s">
        <v>936</v>
      </c>
      <c r="U1019"/>
      <c r="Y1019"/>
      <c r="Z1019"/>
      <c r="AG1019" s="43">
        <v>121</v>
      </c>
      <c r="AH1019" t="s">
        <v>102</v>
      </c>
      <c r="AI1019" s="8" t="s">
        <v>130</v>
      </c>
      <c r="AJ1019" t="s">
        <v>132</v>
      </c>
      <c r="AK1019" s="17">
        <v>1380</v>
      </c>
      <c r="AL1019" s="19">
        <v>43232</v>
      </c>
      <c r="AM1019" s="19">
        <v>43232</v>
      </c>
      <c r="AN1019" t="s">
        <v>931</v>
      </c>
      <c r="AQ1019"/>
      <c r="AR1019" t="b">
        <f t="shared" si="33"/>
        <v>1</v>
      </c>
      <c r="AS1019" t="b">
        <f t="shared" si="34"/>
        <v>1</v>
      </c>
    </row>
    <row r="1020" spans="2:45" ht="14.25" customHeight="1" x14ac:dyDescent="0.3">
      <c r="B1020" s="7" t="s">
        <v>1043</v>
      </c>
      <c r="C1020" t="s">
        <v>3326</v>
      </c>
      <c r="D1020" t="s">
        <v>1044</v>
      </c>
      <c r="E1020" s="33" t="s">
        <v>936</v>
      </c>
      <c r="U1020"/>
      <c r="Y1020"/>
      <c r="Z1020"/>
      <c r="AG1020" s="43">
        <v>126</v>
      </c>
      <c r="AH1020" t="s">
        <v>102</v>
      </c>
      <c r="AI1020" s="8" t="s">
        <v>135</v>
      </c>
      <c r="AJ1020" t="s">
        <v>138</v>
      </c>
      <c r="AK1020" s="17">
        <v>2247</v>
      </c>
      <c r="AL1020" s="19">
        <v>43232</v>
      </c>
      <c r="AM1020" s="19">
        <v>43232</v>
      </c>
      <c r="AN1020" t="s">
        <v>949</v>
      </c>
      <c r="AQ1020"/>
      <c r="AR1020" t="b">
        <f t="shared" si="33"/>
        <v>1</v>
      </c>
      <c r="AS1020" t="b">
        <f t="shared" si="34"/>
        <v>1</v>
      </c>
    </row>
    <row r="1021" spans="2:45" ht="14.25" customHeight="1" x14ac:dyDescent="0.3">
      <c r="B1021" s="7" t="s">
        <v>1967</v>
      </c>
      <c r="C1021" t="s">
        <v>3326</v>
      </c>
      <c r="D1021" s="8" t="s">
        <v>1968</v>
      </c>
      <c r="E1021" s="33" t="s">
        <v>1969</v>
      </c>
      <c r="M1021" s="16">
        <v>0.19</v>
      </c>
      <c r="N1021" t="s">
        <v>648</v>
      </c>
      <c r="O1021" t="s">
        <v>649</v>
      </c>
      <c r="P1021" s="17">
        <v>14700</v>
      </c>
      <c r="Y1021"/>
      <c r="AC1021" t="s">
        <v>929</v>
      </c>
      <c r="AD1021" t="s">
        <v>3378</v>
      </c>
      <c r="AF1021" s="16">
        <v>0.36667809600000006</v>
      </c>
      <c r="AG1021" s="43">
        <v>59</v>
      </c>
      <c r="AH1021" t="s">
        <v>57</v>
      </c>
      <c r="AI1021" s="8" t="s">
        <v>64</v>
      </c>
      <c r="AJ1021" t="s">
        <v>323</v>
      </c>
      <c r="AK1021" s="17">
        <v>11319</v>
      </c>
      <c r="AL1021" s="19">
        <v>43344</v>
      </c>
      <c r="AM1021" s="19">
        <v>43344</v>
      </c>
      <c r="AN1021" t="s">
        <v>941</v>
      </c>
      <c r="AQ1021" s="17">
        <f>SUMIF(B:B,B1021,P:P)-SUMIF(B:B,B1021,AK:AK)</f>
        <v>3381</v>
      </c>
      <c r="AR1021" t="b">
        <f t="shared" si="33"/>
        <v>0</v>
      </c>
      <c r="AS1021" t="b">
        <f t="shared" si="34"/>
        <v>0</v>
      </c>
    </row>
    <row r="1022" spans="2:45" ht="14.25" customHeight="1" x14ac:dyDescent="0.3">
      <c r="B1022" s="7" t="s">
        <v>1970</v>
      </c>
      <c r="C1022" t="s">
        <v>3326</v>
      </c>
      <c r="D1022" s="8" t="s">
        <v>1971</v>
      </c>
      <c r="E1022" s="33" t="s">
        <v>1972</v>
      </c>
      <c r="M1022" s="16">
        <v>0.17</v>
      </c>
      <c r="N1022" t="s">
        <v>648</v>
      </c>
      <c r="O1022" t="s">
        <v>649</v>
      </c>
      <c r="P1022" s="17">
        <v>25922.177777777775</v>
      </c>
      <c r="Y1022"/>
      <c r="AC1022" t="s">
        <v>929</v>
      </c>
      <c r="AD1022" t="s">
        <v>3378</v>
      </c>
      <c r="AF1022" s="16">
        <v>0.36516264000000004</v>
      </c>
      <c r="AG1022" s="43">
        <v>73</v>
      </c>
      <c r="AH1022" t="s">
        <v>83</v>
      </c>
      <c r="AI1022" s="8" t="s">
        <v>84</v>
      </c>
      <c r="AJ1022" t="s">
        <v>864</v>
      </c>
      <c r="AK1022" s="17">
        <v>1776.0000000000002</v>
      </c>
      <c r="AL1022" s="19">
        <v>43344</v>
      </c>
      <c r="AM1022" s="19">
        <v>43373</v>
      </c>
      <c r="AN1022" t="s">
        <v>3360</v>
      </c>
      <c r="AQ1022" s="17">
        <f>SUMIF(B:B,B1022,P:P)-SUMIF(B:B,B1022,AK:AK)</f>
        <v>538.77777777777374</v>
      </c>
      <c r="AR1022" t="b">
        <f t="shared" si="33"/>
        <v>0</v>
      </c>
      <c r="AS1022" t="b">
        <f t="shared" si="34"/>
        <v>0</v>
      </c>
    </row>
    <row r="1023" spans="2:45" ht="14.25" customHeight="1" x14ac:dyDescent="0.3">
      <c r="B1023" s="7" t="s">
        <v>1970</v>
      </c>
      <c r="C1023" t="s">
        <v>3326</v>
      </c>
      <c r="D1023" s="8" t="s">
        <v>1971</v>
      </c>
      <c r="AG1023" s="43">
        <v>121</v>
      </c>
      <c r="AH1023" t="s">
        <v>102</v>
      </c>
      <c r="AI1023" s="8" t="s">
        <v>1891</v>
      </c>
      <c r="AJ1023" t="s">
        <v>132</v>
      </c>
      <c r="AK1023" s="17">
        <v>1494.9999999999998</v>
      </c>
      <c r="AL1023" s="19">
        <v>43372</v>
      </c>
      <c r="AM1023" s="19">
        <v>43372</v>
      </c>
      <c r="AN1023" t="s">
        <v>983</v>
      </c>
      <c r="AR1023" t="b">
        <f t="shared" si="33"/>
        <v>1</v>
      </c>
      <c r="AS1023" t="b">
        <f t="shared" si="34"/>
        <v>1</v>
      </c>
    </row>
    <row r="1024" spans="2:45" ht="14.25" customHeight="1" x14ac:dyDescent="0.3">
      <c r="B1024" s="7" t="s">
        <v>1970</v>
      </c>
      <c r="C1024" t="s">
        <v>3326</v>
      </c>
      <c r="D1024" s="8" t="s">
        <v>1971</v>
      </c>
      <c r="AG1024" s="43">
        <v>126</v>
      </c>
      <c r="AH1024" t="s">
        <v>102</v>
      </c>
      <c r="AI1024" s="8" t="s">
        <v>1856</v>
      </c>
      <c r="AJ1024" t="s">
        <v>138</v>
      </c>
      <c r="AK1024" s="17">
        <v>2054.4</v>
      </c>
      <c r="AL1024" s="19">
        <v>43372</v>
      </c>
      <c r="AM1024" s="19">
        <v>43372</v>
      </c>
      <c r="AN1024" t="s">
        <v>949</v>
      </c>
      <c r="AR1024" t="b">
        <f t="shared" si="33"/>
        <v>1</v>
      </c>
      <c r="AS1024" t="b">
        <f t="shared" si="34"/>
        <v>1</v>
      </c>
    </row>
    <row r="1025" spans="2:45" ht="14.25" customHeight="1" x14ac:dyDescent="0.3">
      <c r="B1025" s="7" t="s">
        <v>1970</v>
      </c>
      <c r="C1025" t="s">
        <v>3326</v>
      </c>
      <c r="D1025" s="8" t="s">
        <v>1971</v>
      </c>
      <c r="AG1025" s="43">
        <v>126</v>
      </c>
      <c r="AH1025" t="s">
        <v>102</v>
      </c>
      <c r="AI1025" s="8" t="s">
        <v>135</v>
      </c>
      <c r="AJ1025" t="s">
        <v>138</v>
      </c>
      <c r="AK1025" s="17">
        <v>16478</v>
      </c>
      <c r="AL1025" s="19">
        <v>43359</v>
      </c>
      <c r="AM1025" s="19">
        <v>43359</v>
      </c>
      <c r="AN1025" t="s">
        <v>949</v>
      </c>
      <c r="AR1025" t="b">
        <f t="shared" si="33"/>
        <v>1</v>
      </c>
      <c r="AS1025" t="b">
        <f t="shared" si="34"/>
        <v>1</v>
      </c>
    </row>
    <row r="1026" spans="2:45" ht="14.25" customHeight="1" x14ac:dyDescent="0.3">
      <c r="B1026" s="7" t="s">
        <v>1970</v>
      </c>
      <c r="C1026" t="s">
        <v>3326</v>
      </c>
      <c r="D1026" s="8" t="s">
        <v>1971</v>
      </c>
      <c r="AG1026" s="43">
        <v>102</v>
      </c>
      <c r="AH1026" t="s">
        <v>102</v>
      </c>
      <c r="AI1026" s="8" t="s">
        <v>103</v>
      </c>
      <c r="AJ1026" t="s">
        <v>112</v>
      </c>
      <c r="AK1026" s="17">
        <v>3580</v>
      </c>
      <c r="AL1026" s="19">
        <v>43359</v>
      </c>
      <c r="AM1026" s="19">
        <v>43359</v>
      </c>
      <c r="AN1026" t="s">
        <v>931</v>
      </c>
      <c r="AR1026" t="b">
        <f t="shared" si="33"/>
        <v>1</v>
      </c>
      <c r="AS1026" t="b">
        <f t="shared" si="34"/>
        <v>1</v>
      </c>
    </row>
    <row r="1027" spans="2:45" ht="14.25" customHeight="1" x14ac:dyDescent="0.3">
      <c r="B1027" s="7" t="s">
        <v>1973</v>
      </c>
      <c r="C1027" t="s">
        <v>3326</v>
      </c>
      <c r="D1027" s="8" t="s">
        <v>1974</v>
      </c>
      <c r="E1027" s="33" t="s">
        <v>1975</v>
      </c>
      <c r="M1027" s="16">
        <v>0.19</v>
      </c>
      <c r="N1027" t="s">
        <v>648</v>
      </c>
      <c r="O1027" t="s">
        <v>649</v>
      </c>
      <c r="P1027" s="17">
        <v>16825</v>
      </c>
      <c r="Y1027"/>
      <c r="AC1027" t="s">
        <v>929</v>
      </c>
      <c r="AD1027" t="s">
        <v>3378</v>
      </c>
      <c r="AF1027" s="16">
        <v>0.37188577000000006</v>
      </c>
      <c r="AG1027" s="43">
        <v>114</v>
      </c>
      <c r="AH1027" t="s">
        <v>102</v>
      </c>
      <c r="AI1027" s="8" t="s">
        <v>1857</v>
      </c>
      <c r="AJ1027" t="s">
        <v>125</v>
      </c>
      <c r="AK1027" s="17">
        <v>3000</v>
      </c>
      <c r="AL1027" s="19">
        <v>43358</v>
      </c>
      <c r="AM1027" s="19">
        <v>43358</v>
      </c>
      <c r="AN1027" t="s">
        <v>950</v>
      </c>
      <c r="AQ1027" s="17">
        <f>SUMIF(B:B,B1027,P:P)-SUMIF(B:B,B1027,AK:AK)</f>
        <v>7825</v>
      </c>
      <c r="AR1027" t="b">
        <f t="shared" si="33"/>
        <v>0</v>
      </c>
      <c r="AS1027" t="b">
        <f t="shared" si="34"/>
        <v>0</v>
      </c>
    </row>
    <row r="1028" spans="2:45" ht="14.25" customHeight="1" x14ac:dyDescent="0.3">
      <c r="B1028" s="7" t="s">
        <v>1973</v>
      </c>
      <c r="C1028" t="s">
        <v>3326</v>
      </c>
      <c r="D1028" s="8" t="s">
        <v>1974</v>
      </c>
      <c r="AG1028" s="43">
        <v>114</v>
      </c>
      <c r="AH1028" t="s">
        <v>102</v>
      </c>
      <c r="AI1028" s="8" t="s">
        <v>1857</v>
      </c>
      <c r="AJ1028" t="s">
        <v>125</v>
      </c>
      <c r="AK1028" s="17">
        <v>3000</v>
      </c>
      <c r="AL1028" s="19">
        <v>43369</v>
      </c>
      <c r="AM1028" s="19">
        <v>43369</v>
      </c>
      <c r="AN1028" t="s">
        <v>950</v>
      </c>
      <c r="AR1028" t="b">
        <f t="shared" si="33"/>
        <v>1</v>
      </c>
      <c r="AS1028" t="b">
        <f t="shared" si="34"/>
        <v>1</v>
      </c>
    </row>
    <row r="1029" spans="2:45" ht="14.25" customHeight="1" x14ac:dyDescent="0.3">
      <c r="B1029" s="7" t="s">
        <v>1973</v>
      </c>
      <c r="C1029" t="s">
        <v>3326</v>
      </c>
      <c r="D1029" s="8" t="s">
        <v>1974</v>
      </c>
      <c r="AG1029" s="43">
        <v>114</v>
      </c>
      <c r="AH1029" t="s">
        <v>102</v>
      </c>
      <c r="AI1029" s="8" t="s">
        <v>1952</v>
      </c>
      <c r="AJ1029" t="s">
        <v>125</v>
      </c>
      <c r="AK1029" s="17">
        <v>3000</v>
      </c>
      <c r="AL1029" s="19">
        <v>43369</v>
      </c>
      <c r="AM1029" s="19">
        <v>43369</v>
      </c>
      <c r="AN1029" t="s">
        <v>950</v>
      </c>
      <c r="AR1029" t="b">
        <f t="shared" ref="AR1029:AR1092" si="35">B1029=B1028</f>
        <v>1</v>
      </c>
      <c r="AS1029" t="b">
        <f t="shared" ref="AS1029:AS1092" si="36">D1029=D1028</f>
        <v>1</v>
      </c>
    </row>
    <row r="1030" spans="2:45" ht="14.25" customHeight="1" x14ac:dyDescent="0.3">
      <c r="B1030" s="7" t="s">
        <v>1976</v>
      </c>
      <c r="C1030" t="s">
        <v>3326</v>
      </c>
      <c r="D1030" s="8" t="s">
        <v>1977</v>
      </c>
      <c r="E1030" s="33" t="s">
        <v>1978</v>
      </c>
      <c r="M1030" s="16">
        <v>0.18</v>
      </c>
      <c r="N1030" t="s">
        <v>648</v>
      </c>
      <c r="O1030" t="s">
        <v>649</v>
      </c>
      <c r="P1030" s="17">
        <v>18664.944444444445</v>
      </c>
      <c r="Y1030"/>
      <c r="AC1030" t="s">
        <v>929</v>
      </c>
      <c r="AD1030" t="s">
        <v>3378</v>
      </c>
      <c r="AF1030" s="16">
        <v>0.35688788460606058</v>
      </c>
      <c r="AG1030" s="43">
        <v>73</v>
      </c>
      <c r="AH1030" t="s">
        <v>83</v>
      </c>
      <c r="AI1030" s="8" t="s">
        <v>84</v>
      </c>
      <c r="AJ1030" t="s">
        <v>864</v>
      </c>
      <c r="AK1030" s="17">
        <v>444.00000000000006</v>
      </c>
      <c r="AL1030" s="19">
        <v>43344</v>
      </c>
      <c r="AM1030" s="19">
        <v>43373</v>
      </c>
      <c r="AN1030" t="s">
        <v>3360</v>
      </c>
      <c r="AQ1030" s="17">
        <f>SUMIF(B:B,B1030,P:P)-SUMIF(B:B,B1030,AK:AK)</f>
        <v>289.34444444444671</v>
      </c>
      <c r="AR1030" t="b">
        <f t="shared" si="35"/>
        <v>0</v>
      </c>
      <c r="AS1030" t="b">
        <f t="shared" si="36"/>
        <v>0</v>
      </c>
    </row>
    <row r="1031" spans="2:45" ht="14.25" customHeight="1" x14ac:dyDescent="0.3">
      <c r="B1031" s="7" t="s">
        <v>1976</v>
      </c>
      <c r="C1031" t="s">
        <v>3326</v>
      </c>
      <c r="D1031" s="8" t="s">
        <v>1977</v>
      </c>
      <c r="AG1031" s="43">
        <v>113</v>
      </c>
      <c r="AH1031" t="s">
        <v>102</v>
      </c>
      <c r="AI1031" s="8" t="s">
        <v>122</v>
      </c>
      <c r="AJ1031" t="s">
        <v>1444</v>
      </c>
      <c r="AK1031" s="17">
        <v>1724.9999999999998</v>
      </c>
      <c r="AL1031" s="19">
        <v>43363</v>
      </c>
      <c r="AM1031" s="19">
        <v>43363</v>
      </c>
      <c r="AN1031" t="s">
        <v>931</v>
      </c>
      <c r="AR1031" t="b">
        <f t="shared" si="35"/>
        <v>1</v>
      </c>
      <c r="AS1031" t="b">
        <f t="shared" si="36"/>
        <v>1</v>
      </c>
    </row>
    <row r="1032" spans="2:45" ht="14.25" customHeight="1" x14ac:dyDescent="0.3">
      <c r="B1032" s="7" t="s">
        <v>1976</v>
      </c>
      <c r="C1032" t="s">
        <v>3326</v>
      </c>
      <c r="D1032" s="8" t="s">
        <v>1977</v>
      </c>
      <c r="AG1032" s="43">
        <v>113</v>
      </c>
      <c r="AH1032" t="s">
        <v>102</v>
      </c>
      <c r="AI1032" s="8" t="s">
        <v>122</v>
      </c>
      <c r="AJ1032" t="s">
        <v>1444</v>
      </c>
      <c r="AK1032" s="17">
        <v>7950</v>
      </c>
      <c r="AL1032" s="19">
        <v>43403</v>
      </c>
      <c r="AM1032" s="19">
        <v>43405</v>
      </c>
      <c r="AN1032" t="s">
        <v>1183</v>
      </c>
      <c r="AR1032" t="b">
        <f t="shared" si="35"/>
        <v>1</v>
      </c>
      <c r="AS1032" t="b">
        <f t="shared" si="36"/>
        <v>1</v>
      </c>
    </row>
    <row r="1033" spans="2:45" ht="14.25" customHeight="1" x14ac:dyDescent="0.3">
      <c r="B1033" s="7" t="s">
        <v>1976</v>
      </c>
      <c r="C1033" t="s">
        <v>3326</v>
      </c>
      <c r="D1033" s="8" t="s">
        <v>1977</v>
      </c>
      <c r="AG1033" s="43">
        <v>113</v>
      </c>
      <c r="AH1033" t="s">
        <v>102</v>
      </c>
      <c r="AI1033" s="8" t="s">
        <v>122</v>
      </c>
      <c r="AJ1033" t="s">
        <v>1444</v>
      </c>
      <c r="AK1033" s="17">
        <v>1724.9999999999998</v>
      </c>
      <c r="AL1033" s="19">
        <v>43386</v>
      </c>
      <c r="AM1033" s="19">
        <v>43386</v>
      </c>
      <c r="AN1033" t="s">
        <v>931</v>
      </c>
      <c r="AR1033" t="b">
        <f t="shared" si="35"/>
        <v>1</v>
      </c>
      <c r="AS1033" t="b">
        <f t="shared" si="36"/>
        <v>1</v>
      </c>
    </row>
    <row r="1034" spans="2:45" ht="14.25" customHeight="1" x14ac:dyDescent="0.3">
      <c r="B1034" s="7" t="s">
        <v>1976</v>
      </c>
      <c r="C1034" t="s">
        <v>3326</v>
      </c>
      <c r="D1034" s="8" t="s">
        <v>1977</v>
      </c>
      <c r="AG1034" s="43">
        <v>121</v>
      </c>
      <c r="AH1034" t="s">
        <v>102</v>
      </c>
      <c r="AI1034" s="8" t="s">
        <v>1891</v>
      </c>
      <c r="AJ1034" t="s">
        <v>132</v>
      </c>
      <c r="AK1034" s="17">
        <v>3449.9999999999995</v>
      </c>
      <c r="AL1034" s="19">
        <v>43367</v>
      </c>
      <c r="AM1034" s="19">
        <v>43367</v>
      </c>
      <c r="AN1034" t="s">
        <v>931</v>
      </c>
      <c r="AR1034" t="b">
        <f t="shared" si="35"/>
        <v>1</v>
      </c>
      <c r="AS1034" t="b">
        <f t="shared" si="36"/>
        <v>1</v>
      </c>
    </row>
    <row r="1035" spans="2:45" ht="14.25" customHeight="1" x14ac:dyDescent="0.3">
      <c r="B1035" s="7" t="s">
        <v>1976</v>
      </c>
      <c r="C1035" t="s">
        <v>3326</v>
      </c>
      <c r="D1035" s="8" t="s">
        <v>1977</v>
      </c>
      <c r="AG1035" s="43">
        <v>125</v>
      </c>
      <c r="AH1035" t="s">
        <v>102</v>
      </c>
      <c r="AI1035" s="8" t="s">
        <v>135</v>
      </c>
      <c r="AJ1035" t="s">
        <v>865</v>
      </c>
      <c r="AK1035" s="17">
        <v>3081.6000000000004</v>
      </c>
      <c r="AL1035" s="19">
        <v>43367</v>
      </c>
      <c r="AM1035" s="19">
        <v>43367</v>
      </c>
      <c r="AN1035" t="s">
        <v>949</v>
      </c>
      <c r="AR1035" t="b">
        <f t="shared" si="35"/>
        <v>1</v>
      </c>
      <c r="AS1035" t="b">
        <f t="shared" si="36"/>
        <v>1</v>
      </c>
    </row>
    <row r="1036" spans="2:45" ht="14.25" customHeight="1" x14ac:dyDescent="0.3">
      <c r="B1036" s="7" t="s">
        <v>1979</v>
      </c>
      <c r="C1036" t="s">
        <v>3326</v>
      </c>
      <c r="D1036" s="8" t="s">
        <v>1980</v>
      </c>
      <c r="E1036" s="33" t="s">
        <v>1981</v>
      </c>
      <c r="M1036" s="16">
        <v>0.18</v>
      </c>
      <c r="N1036" t="s">
        <v>648</v>
      </c>
      <c r="O1036" t="s">
        <v>649</v>
      </c>
      <c r="P1036" s="17">
        <v>13000</v>
      </c>
      <c r="Y1036"/>
      <c r="AC1036" t="s">
        <v>929</v>
      </c>
      <c r="AD1036" t="s">
        <v>3378</v>
      </c>
      <c r="AF1036" s="16">
        <v>0.35653604395604399</v>
      </c>
      <c r="AG1036" s="43">
        <v>114</v>
      </c>
      <c r="AH1036" t="s">
        <v>102</v>
      </c>
      <c r="AI1036" s="8" t="s">
        <v>1952</v>
      </c>
      <c r="AJ1036" t="s">
        <v>125</v>
      </c>
      <c r="AK1036" s="17">
        <v>3000</v>
      </c>
      <c r="AL1036" s="19">
        <v>43368</v>
      </c>
      <c r="AM1036" s="19">
        <v>43371</v>
      </c>
      <c r="AN1036" t="s">
        <v>950</v>
      </c>
      <c r="AQ1036" s="17">
        <f>SUMIF(B:B,B1036,P:P)-SUMIF(B:B,B1036,AK:AK)</f>
        <v>334</v>
      </c>
      <c r="AR1036" t="b">
        <f t="shared" si="35"/>
        <v>0</v>
      </c>
      <c r="AS1036" t="b">
        <f t="shared" si="36"/>
        <v>0</v>
      </c>
    </row>
    <row r="1037" spans="2:45" ht="14.25" customHeight="1" x14ac:dyDescent="0.3">
      <c r="B1037" s="7" t="s">
        <v>1979</v>
      </c>
      <c r="C1037" t="s">
        <v>3326</v>
      </c>
      <c r="D1037" s="8" t="s">
        <v>1980</v>
      </c>
      <c r="AG1037" s="43">
        <v>114</v>
      </c>
      <c r="AH1037" t="s">
        <v>102</v>
      </c>
      <c r="AI1037" s="8" t="s">
        <v>1857</v>
      </c>
      <c r="AJ1037" t="s">
        <v>125</v>
      </c>
      <c r="AK1037" s="17">
        <v>3000</v>
      </c>
      <c r="AL1037" s="19">
        <v>43368</v>
      </c>
      <c r="AM1037" s="19">
        <v>43371</v>
      </c>
      <c r="AN1037" t="s">
        <v>950</v>
      </c>
      <c r="AR1037" t="b">
        <f t="shared" si="35"/>
        <v>1</v>
      </c>
      <c r="AS1037" t="b">
        <f t="shared" si="36"/>
        <v>1</v>
      </c>
    </row>
    <row r="1038" spans="2:45" ht="14.25" customHeight="1" x14ac:dyDescent="0.3">
      <c r="B1038" s="7" t="s">
        <v>1979</v>
      </c>
      <c r="C1038" t="s">
        <v>3326</v>
      </c>
      <c r="D1038" s="8" t="s">
        <v>1980</v>
      </c>
      <c r="AG1038" s="43">
        <v>114</v>
      </c>
      <c r="AH1038" t="s">
        <v>102</v>
      </c>
      <c r="AI1038" s="8" t="s">
        <v>1857</v>
      </c>
      <c r="AJ1038" t="s">
        <v>125</v>
      </c>
      <c r="AK1038" s="17">
        <v>3000</v>
      </c>
      <c r="AL1038" s="19">
        <v>43368</v>
      </c>
      <c r="AM1038" s="19">
        <v>43371</v>
      </c>
      <c r="AN1038" t="s">
        <v>950</v>
      </c>
      <c r="AR1038" t="b">
        <f t="shared" si="35"/>
        <v>1</v>
      </c>
      <c r="AS1038" t="b">
        <f t="shared" si="36"/>
        <v>1</v>
      </c>
    </row>
    <row r="1039" spans="2:45" ht="14.25" customHeight="1" x14ac:dyDescent="0.3">
      <c r="B1039" s="7" t="s">
        <v>1979</v>
      </c>
      <c r="C1039" t="s">
        <v>3326</v>
      </c>
      <c r="D1039" s="8" t="s">
        <v>1980</v>
      </c>
      <c r="AG1039" s="43">
        <v>114</v>
      </c>
      <c r="AH1039" t="s">
        <v>102</v>
      </c>
      <c r="AI1039" s="8" t="s">
        <v>1982</v>
      </c>
      <c r="AJ1039" t="s">
        <v>125</v>
      </c>
      <c r="AK1039" s="17">
        <v>3000</v>
      </c>
      <c r="AL1039" s="19">
        <v>43368</v>
      </c>
      <c r="AM1039" s="19">
        <v>43371</v>
      </c>
      <c r="AN1039" t="s">
        <v>950</v>
      </c>
      <c r="AR1039" t="b">
        <f t="shared" si="35"/>
        <v>1</v>
      </c>
      <c r="AS1039" t="b">
        <f t="shared" si="36"/>
        <v>1</v>
      </c>
    </row>
    <row r="1040" spans="2:45" ht="14.25" customHeight="1" x14ac:dyDescent="0.3">
      <c r="B1040" s="7" t="s">
        <v>1979</v>
      </c>
      <c r="C1040" t="s">
        <v>3326</v>
      </c>
      <c r="D1040" s="8" t="s">
        <v>1980</v>
      </c>
      <c r="AG1040" s="43">
        <v>73</v>
      </c>
      <c r="AH1040" t="s">
        <v>83</v>
      </c>
      <c r="AI1040" s="8" t="s">
        <v>84</v>
      </c>
      <c r="AJ1040" t="s">
        <v>864</v>
      </c>
      <c r="AK1040" s="17">
        <v>666.00000000000011</v>
      </c>
      <c r="AL1040" s="19">
        <v>43344</v>
      </c>
      <c r="AM1040" s="19">
        <v>43373</v>
      </c>
      <c r="AN1040" t="s">
        <v>3360</v>
      </c>
      <c r="AR1040" t="b">
        <f t="shared" si="35"/>
        <v>1</v>
      </c>
      <c r="AS1040" t="b">
        <f t="shared" si="36"/>
        <v>1</v>
      </c>
    </row>
    <row r="1041" spans="2:45" ht="14.25" customHeight="1" x14ac:dyDescent="0.3">
      <c r="B1041" s="7" t="s">
        <v>1983</v>
      </c>
      <c r="C1041" t="s">
        <v>3326</v>
      </c>
      <c r="D1041" s="8" t="s">
        <v>1984</v>
      </c>
      <c r="E1041" s="33" t="s">
        <v>1985</v>
      </c>
      <c r="M1041" s="16">
        <v>0.19</v>
      </c>
      <c r="N1041" t="s">
        <v>648</v>
      </c>
      <c r="O1041" t="s">
        <v>649</v>
      </c>
      <c r="P1041" s="17">
        <v>15058.333333333334</v>
      </c>
      <c r="Y1041"/>
      <c r="AC1041" t="s">
        <v>929</v>
      </c>
      <c r="AD1041" t="s">
        <v>3378</v>
      </c>
      <c r="AF1041" s="16">
        <v>0.29528411453968251</v>
      </c>
      <c r="AG1041" s="43">
        <v>114</v>
      </c>
      <c r="AH1041" t="s">
        <v>102</v>
      </c>
      <c r="AI1041" s="8" t="s">
        <v>1857</v>
      </c>
      <c r="AJ1041" t="s">
        <v>125</v>
      </c>
      <c r="AK1041" s="17">
        <v>3000</v>
      </c>
      <c r="AL1041" s="19">
        <v>43362</v>
      </c>
      <c r="AM1041" s="19">
        <v>43365</v>
      </c>
      <c r="AN1041" t="s">
        <v>950</v>
      </c>
      <c r="AQ1041" s="17">
        <f>SUMIF(B:B,B1041,P:P)-SUMIF(B:B,B1041,AK:AK)</f>
        <v>2170.3333333333339</v>
      </c>
      <c r="AR1041" t="b">
        <f t="shared" si="35"/>
        <v>0</v>
      </c>
      <c r="AS1041" t="b">
        <f t="shared" si="36"/>
        <v>0</v>
      </c>
    </row>
    <row r="1042" spans="2:45" ht="14.25" customHeight="1" x14ac:dyDescent="0.3">
      <c r="B1042" s="7" t="s">
        <v>1983</v>
      </c>
      <c r="C1042" t="s">
        <v>3326</v>
      </c>
      <c r="D1042" s="8" t="s">
        <v>1984</v>
      </c>
      <c r="AG1042" s="43">
        <v>114</v>
      </c>
      <c r="AH1042" t="s">
        <v>102</v>
      </c>
      <c r="AI1042" s="8" t="s">
        <v>1857</v>
      </c>
      <c r="AJ1042" t="s">
        <v>125</v>
      </c>
      <c r="AK1042" s="17">
        <v>3000</v>
      </c>
      <c r="AL1042" s="19">
        <v>43362</v>
      </c>
      <c r="AM1042" s="19">
        <v>43365</v>
      </c>
      <c r="AN1042" t="s">
        <v>950</v>
      </c>
      <c r="AR1042" t="b">
        <f t="shared" si="35"/>
        <v>1</v>
      </c>
      <c r="AS1042" t="b">
        <f t="shared" si="36"/>
        <v>1</v>
      </c>
    </row>
    <row r="1043" spans="2:45" ht="14.25" customHeight="1" x14ac:dyDescent="0.3">
      <c r="B1043" s="7" t="s">
        <v>1983</v>
      </c>
      <c r="C1043" t="s">
        <v>3326</v>
      </c>
      <c r="D1043" s="8" t="s">
        <v>1984</v>
      </c>
      <c r="AG1043" s="43">
        <v>114</v>
      </c>
      <c r="AH1043" t="s">
        <v>102</v>
      </c>
      <c r="AI1043" s="8" t="s">
        <v>1857</v>
      </c>
      <c r="AJ1043" t="s">
        <v>125</v>
      </c>
      <c r="AK1043" s="17">
        <v>3000</v>
      </c>
      <c r="AL1043" s="19">
        <v>43362</v>
      </c>
      <c r="AM1043" s="19">
        <v>43365</v>
      </c>
      <c r="AN1043" t="s">
        <v>950</v>
      </c>
      <c r="AR1043" t="b">
        <f t="shared" si="35"/>
        <v>1</v>
      </c>
      <c r="AS1043" t="b">
        <f t="shared" si="36"/>
        <v>1</v>
      </c>
    </row>
    <row r="1044" spans="2:45" ht="14.25" customHeight="1" x14ac:dyDescent="0.3">
      <c r="B1044" s="7" t="s">
        <v>1983</v>
      </c>
      <c r="C1044" t="s">
        <v>3326</v>
      </c>
      <c r="D1044" s="8" t="s">
        <v>1984</v>
      </c>
      <c r="AG1044" s="43">
        <v>114</v>
      </c>
      <c r="AH1044" t="s">
        <v>102</v>
      </c>
      <c r="AI1044" s="8" t="s">
        <v>1952</v>
      </c>
      <c r="AJ1044" t="s">
        <v>125</v>
      </c>
      <c r="AK1044" s="17">
        <v>3000</v>
      </c>
      <c r="AL1044" s="19">
        <v>43362</v>
      </c>
      <c r="AM1044" s="19">
        <v>43365</v>
      </c>
      <c r="AN1044" t="s">
        <v>950</v>
      </c>
      <c r="AR1044" t="b">
        <f t="shared" si="35"/>
        <v>1</v>
      </c>
      <c r="AS1044" t="b">
        <f t="shared" si="36"/>
        <v>1</v>
      </c>
    </row>
    <row r="1045" spans="2:45" ht="14.25" customHeight="1" x14ac:dyDescent="0.3">
      <c r="B1045" s="7" t="s">
        <v>1983</v>
      </c>
      <c r="C1045" t="s">
        <v>3326</v>
      </c>
      <c r="D1045" s="8" t="s">
        <v>1984</v>
      </c>
      <c r="AG1045" s="43">
        <v>73</v>
      </c>
      <c r="AH1045" t="s">
        <v>83</v>
      </c>
      <c r="AI1045" s="8" t="s">
        <v>84</v>
      </c>
      <c r="AJ1045" t="s">
        <v>864</v>
      </c>
      <c r="AK1045" s="17">
        <v>888.00000000000011</v>
      </c>
      <c r="AL1045" s="19">
        <v>43344</v>
      </c>
      <c r="AM1045" s="19">
        <v>43373</v>
      </c>
      <c r="AN1045" t="s">
        <v>3360</v>
      </c>
      <c r="AR1045" t="b">
        <f t="shared" si="35"/>
        <v>1</v>
      </c>
      <c r="AS1045" t="b">
        <f t="shared" si="36"/>
        <v>1</v>
      </c>
    </row>
    <row r="1046" spans="2:45" ht="14.25" customHeight="1" x14ac:dyDescent="0.3">
      <c r="B1046" s="7" t="s">
        <v>1986</v>
      </c>
      <c r="C1046" t="s">
        <v>3326</v>
      </c>
      <c r="D1046" s="8" t="s">
        <v>1987</v>
      </c>
      <c r="E1046" s="33" t="s">
        <v>1988</v>
      </c>
      <c r="M1046" s="16">
        <v>0.18</v>
      </c>
      <c r="N1046" t="s">
        <v>648</v>
      </c>
      <c r="O1046" t="s">
        <v>649</v>
      </c>
      <c r="P1046" s="17">
        <v>9432.5</v>
      </c>
      <c r="Y1046"/>
      <c r="AC1046" t="s">
        <v>929</v>
      </c>
      <c r="AD1046" t="s">
        <v>3378</v>
      </c>
      <c r="AF1046" s="16">
        <v>0.32125871534391531</v>
      </c>
      <c r="AG1046" s="43">
        <v>73</v>
      </c>
      <c r="AH1046" t="s">
        <v>83</v>
      </c>
      <c r="AI1046" s="8" t="s">
        <v>84</v>
      </c>
      <c r="AJ1046" t="s">
        <v>864</v>
      </c>
      <c r="AK1046" s="17">
        <v>1210</v>
      </c>
      <c r="AL1046" s="19">
        <v>43313</v>
      </c>
      <c r="AM1046" s="19">
        <v>43373</v>
      </c>
      <c r="AN1046" t="s">
        <v>3360</v>
      </c>
      <c r="AQ1046" s="17">
        <f>SUMIF(B:B,B1046,P:P)-SUMIF(B:B,B1046,AK:AK)</f>
        <v>5222.5</v>
      </c>
      <c r="AR1046" t="b">
        <f t="shared" si="35"/>
        <v>0</v>
      </c>
      <c r="AS1046" t="b">
        <f t="shared" si="36"/>
        <v>0</v>
      </c>
    </row>
    <row r="1047" spans="2:45" ht="14.25" customHeight="1" x14ac:dyDescent="0.3">
      <c r="B1047" s="7" t="s">
        <v>1986</v>
      </c>
      <c r="C1047" t="s">
        <v>3326</v>
      </c>
      <c r="D1047" s="8" t="s">
        <v>1987</v>
      </c>
      <c r="AG1047" s="43">
        <v>114</v>
      </c>
      <c r="AH1047" t="s">
        <v>102</v>
      </c>
      <c r="AI1047" s="8" t="s">
        <v>1857</v>
      </c>
      <c r="AJ1047" t="s">
        <v>125</v>
      </c>
      <c r="AK1047" s="17">
        <v>3000</v>
      </c>
      <c r="AL1047" s="19">
        <v>43370</v>
      </c>
      <c r="AM1047" s="19">
        <v>43370</v>
      </c>
      <c r="AN1047" t="s">
        <v>950</v>
      </c>
      <c r="AR1047" t="b">
        <f t="shared" si="35"/>
        <v>1</v>
      </c>
      <c r="AS1047" t="b">
        <f t="shared" si="36"/>
        <v>1</v>
      </c>
    </row>
    <row r="1048" spans="2:45" ht="14.25" customHeight="1" x14ac:dyDescent="0.3">
      <c r="B1048" s="7" t="s">
        <v>1989</v>
      </c>
      <c r="C1048" t="s">
        <v>3326</v>
      </c>
      <c r="D1048" s="8" t="s">
        <v>1990</v>
      </c>
      <c r="E1048" s="33" t="s">
        <v>1991</v>
      </c>
      <c r="M1048" s="16">
        <v>0.19</v>
      </c>
      <c r="N1048" t="s">
        <v>648</v>
      </c>
      <c r="O1048" t="s">
        <v>649</v>
      </c>
      <c r="P1048" s="17">
        <v>20183.055555555555</v>
      </c>
      <c r="Y1048"/>
      <c r="AC1048" t="s">
        <v>929</v>
      </c>
      <c r="AD1048" t="s">
        <v>3378</v>
      </c>
      <c r="AF1048" s="16">
        <v>0.38689529726984129</v>
      </c>
      <c r="AG1048" s="43">
        <v>73</v>
      </c>
      <c r="AH1048" t="s">
        <v>83</v>
      </c>
      <c r="AI1048" s="8" t="s">
        <v>84</v>
      </c>
      <c r="AJ1048" t="s">
        <v>864</v>
      </c>
      <c r="AK1048" s="17">
        <v>1332.0000000000002</v>
      </c>
      <c r="AL1048" s="19">
        <v>43344</v>
      </c>
      <c r="AM1048" s="19">
        <v>43404</v>
      </c>
      <c r="AN1048" t="s">
        <v>3360</v>
      </c>
      <c r="AQ1048" s="17">
        <f>SUMIF(B:B,B1048,P:P)-SUMIF(B:B,B1048,AK:AK)</f>
        <v>8504.3430555555533</v>
      </c>
      <c r="AR1048" t="b">
        <f t="shared" si="35"/>
        <v>0</v>
      </c>
      <c r="AS1048" t="b">
        <f t="shared" si="36"/>
        <v>0</v>
      </c>
    </row>
    <row r="1049" spans="2:45" ht="14.25" customHeight="1" x14ac:dyDescent="0.3">
      <c r="B1049" s="7" t="s">
        <v>1989</v>
      </c>
      <c r="C1049" t="s">
        <v>3326</v>
      </c>
      <c r="D1049" s="8" t="s">
        <v>1990</v>
      </c>
      <c r="AG1049" s="43">
        <v>59</v>
      </c>
      <c r="AH1049" t="s">
        <v>57</v>
      </c>
      <c r="AI1049" s="8" t="s">
        <v>64</v>
      </c>
      <c r="AJ1049" t="s">
        <v>323</v>
      </c>
      <c r="AK1049" s="17">
        <v>10346.712500000001</v>
      </c>
      <c r="AL1049" s="19">
        <v>43374</v>
      </c>
      <c r="AM1049" s="19">
        <v>43374</v>
      </c>
      <c r="AN1049" t="s">
        <v>941</v>
      </c>
      <c r="AR1049" t="b">
        <f t="shared" si="35"/>
        <v>1</v>
      </c>
      <c r="AS1049" t="b">
        <f t="shared" si="36"/>
        <v>1</v>
      </c>
    </row>
    <row r="1050" spans="2:45" ht="14.25" customHeight="1" x14ac:dyDescent="0.3">
      <c r="B1050" s="7" t="s">
        <v>1992</v>
      </c>
      <c r="C1050" t="s">
        <v>3326</v>
      </c>
      <c r="D1050" s="8" t="s">
        <v>1993</v>
      </c>
      <c r="E1050" s="33" t="s">
        <v>1994</v>
      </c>
      <c r="M1050" s="16">
        <v>0.19</v>
      </c>
      <c r="N1050" t="s">
        <v>648</v>
      </c>
      <c r="O1050" t="s">
        <v>649</v>
      </c>
      <c r="P1050" s="17">
        <v>27855.199999999997</v>
      </c>
      <c r="Y1050"/>
      <c r="AC1050" t="s">
        <v>929</v>
      </c>
      <c r="AD1050" t="s">
        <v>3378</v>
      </c>
      <c r="AF1050" s="16">
        <v>0.34827028945124727</v>
      </c>
      <c r="AG1050" s="43">
        <v>121</v>
      </c>
      <c r="AH1050" t="s">
        <v>102</v>
      </c>
      <c r="AI1050" s="8" t="s">
        <v>1890</v>
      </c>
      <c r="AJ1050" t="s">
        <v>132</v>
      </c>
      <c r="AK1050" s="17">
        <v>1609.9999999999998</v>
      </c>
      <c r="AL1050" s="19">
        <v>43394</v>
      </c>
      <c r="AM1050" s="19">
        <v>43394</v>
      </c>
      <c r="AN1050" t="s">
        <v>983</v>
      </c>
      <c r="AQ1050" s="17">
        <f>SUMIF(B:B,B1050,P:P)-SUMIF(B:B,B1050,AK:AK)</f>
        <v>5167.1999999999971</v>
      </c>
      <c r="AR1050" t="b">
        <f t="shared" si="35"/>
        <v>0</v>
      </c>
      <c r="AS1050" t="b">
        <f t="shared" si="36"/>
        <v>0</v>
      </c>
    </row>
    <row r="1051" spans="2:45" ht="14.25" customHeight="1" x14ac:dyDescent="0.3">
      <c r="B1051" s="7" t="s">
        <v>1992</v>
      </c>
      <c r="C1051" t="s">
        <v>3326</v>
      </c>
      <c r="D1051" s="8" t="s">
        <v>1993</v>
      </c>
      <c r="AG1051" s="43">
        <v>126</v>
      </c>
      <c r="AH1051" t="s">
        <v>102</v>
      </c>
      <c r="AI1051" s="8" t="s">
        <v>135</v>
      </c>
      <c r="AJ1051" t="s">
        <v>138</v>
      </c>
      <c r="AK1051" s="17">
        <v>9630</v>
      </c>
      <c r="AL1051" s="19">
        <v>43394</v>
      </c>
      <c r="AM1051" s="19">
        <v>43394</v>
      </c>
      <c r="AN1051" t="s">
        <v>949</v>
      </c>
      <c r="AR1051" t="b">
        <f t="shared" si="35"/>
        <v>1</v>
      </c>
      <c r="AS1051" t="b">
        <f t="shared" si="36"/>
        <v>1</v>
      </c>
    </row>
    <row r="1052" spans="2:45" ht="14.25" customHeight="1" x14ac:dyDescent="0.3">
      <c r="B1052" s="7" t="s">
        <v>1992</v>
      </c>
      <c r="C1052" t="s">
        <v>3326</v>
      </c>
      <c r="D1052" s="8" t="s">
        <v>1993</v>
      </c>
      <c r="AG1052" s="43">
        <v>103</v>
      </c>
      <c r="AH1052" t="s">
        <v>102</v>
      </c>
      <c r="AI1052" s="8" t="s">
        <v>103</v>
      </c>
      <c r="AJ1052" t="s">
        <v>113</v>
      </c>
      <c r="AK1052" s="17">
        <v>11448</v>
      </c>
      <c r="AL1052" s="19">
        <v>43394</v>
      </c>
      <c r="AM1052" s="19">
        <v>43394</v>
      </c>
      <c r="AN1052" t="s">
        <v>993</v>
      </c>
      <c r="AR1052" t="b">
        <f t="shared" si="35"/>
        <v>1</v>
      </c>
      <c r="AS1052" t="b">
        <f t="shared" si="36"/>
        <v>1</v>
      </c>
    </row>
    <row r="1053" spans="2:45" ht="14.25" customHeight="1" x14ac:dyDescent="0.3">
      <c r="B1053" s="7" t="s">
        <v>1046</v>
      </c>
      <c r="C1053" t="s">
        <v>3326</v>
      </c>
      <c r="D1053" t="s">
        <v>1047</v>
      </c>
      <c r="E1053" s="33" t="s">
        <v>1048</v>
      </c>
      <c r="M1053" s="16">
        <v>0.18</v>
      </c>
      <c r="N1053" t="s">
        <v>648</v>
      </c>
      <c r="O1053" t="s">
        <v>649</v>
      </c>
      <c r="P1053" s="17">
        <v>35600</v>
      </c>
      <c r="U1053"/>
      <c r="Y1053"/>
      <c r="Z1053"/>
      <c r="AC1053" t="s">
        <v>929</v>
      </c>
      <c r="AD1053" t="s">
        <v>3378</v>
      </c>
      <c r="AF1053" s="16">
        <v>0.39924582315343909</v>
      </c>
      <c r="AG1053" s="43">
        <v>73</v>
      </c>
      <c r="AH1053" t="s">
        <v>83</v>
      </c>
      <c r="AI1053" s="8" t="s">
        <v>84</v>
      </c>
      <c r="AJ1053" t="s">
        <v>864</v>
      </c>
      <c r="AK1053" s="17">
        <v>1100</v>
      </c>
      <c r="AL1053" s="19">
        <v>43202</v>
      </c>
      <c r="AM1053" s="19">
        <v>43218</v>
      </c>
      <c r="AN1053" t="s">
        <v>3360</v>
      </c>
      <c r="AQ1053" s="17">
        <f>SUMIF(B:B,B1053,P:P)-SUMIF(B:B,B1053,AK:AK)</f>
        <v>0</v>
      </c>
      <c r="AR1053" t="b">
        <f t="shared" si="35"/>
        <v>0</v>
      </c>
      <c r="AS1053" t="b">
        <f t="shared" si="36"/>
        <v>0</v>
      </c>
    </row>
    <row r="1054" spans="2:45" ht="14.25" customHeight="1" x14ac:dyDescent="0.3">
      <c r="B1054" s="7" t="s">
        <v>1046</v>
      </c>
      <c r="C1054" t="s">
        <v>3326</v>
      </c>
      <c r="D1054" t="s">
        <v>1047</v>
      </c>
      <c r="E1054" s="33" t="s">
        <v>936</v>
      </c>
      <c r="U1054"/>
      <c r="Y1054"/>
      <c r="Z1054"/>
      <c r="AG1054" s="43">
        <v>102</v>
      </c>
      <c r="AH1054" t="s">
        <v>102</v>
      </c>
      <c r="AI1054" s="8" t="s">
        <v>103</v>
      </c>
      <c r="AJ1054" t="s">
        <v>1049</v>
      </c>
      <c r="AK1054" s="17">
        <v>34500</v>
      </c>
      <c r="AL1054" s="19">
        <v>43215</v>
      </c>
      <c r="AM1054" s="19">
        <v>43215</v>
      </c>
      <c r="AN1054" t="s">
        <v>931</v>
      </c>
      <c r="AQ1054"/>
      <c r="AR1054" t="b">
        <f t="shared" si="35"/>
        <v>1</v>
      </c>
      <c r="AS1054" t="b">
        <f t="shared" si="36"/>
        <v>1</v>
      </c>
    </row>
    <row r="1055" spans="2:45" ht="14.25" customHeight="1" x14ac:dyDescent="0.3">
      <c r="B1055" s="7" t="s">
        <v>1995</v>
      </c>
      <c r="C1055" t="s">
        <v>3098</v>
      </c>
      <c r="D1055" s="8" t="s">
        <v>1996</v>
      </c>
      <c r="E1055" s="33" t="s">
        <v>1997</v>
      </c>
      <c r="M1055" s="16">
        <v>0.19</v>
      </c>
      <c r="N1055" t="s">
        <v>648</v>
      </c>
      <c r="O1055" t="s">
        <v>649</v>
      </c>
      <c r="P1055" s="17">
        <v>21367.1875</v>
      </c>
      <c r="Y1055"/>
      <c r="AC1055" t="s">
        <v>929</v>
      </c>
      <c r="AD1055" t="s">
        <v>1825</v>
      </c>
      <c r="AF1055" s="16">
        <v>0.33723041817460325</v>
      </c>
      <c r="AG1055" s="43">
        <v>59</v>
      </c>
      <c r="AH1055" t="s">
        <v>57</v>
      </c>
      <c r="AI1055" s="8" t="s">
        <v>64</v>
      </c>
      <c r="AJ1055" t="s">
        <v>323</v>
      </c>
      <c r="AK1055" s="17">
        <v>9321.8125</v>
      </c>
      <c r="AL1055" s="19">
        <v>43282</v>
      </c>
      <c r="AM1055" s="19">
        <v>43282</v>
      </c>
      <c r="AN1055" t="s">
        <v>941</v>
      </c>
      <c r="AQ1055" s="17">
        <f>SUMIF(B:B,B1055,P:P)-SUMIF(B:B,B1055,AK:AK)</f>
        <v>8205</v>
      </c>
      <c r="AR1055" t="b">
        <f t="shared" si="35"/>
        <v>0</v>
      </c>
      <c r="AS1055" t="b">
        <f t="shared" si="36"/>
        <v>0</v>
      </c>
    </row>
    <row r="1056" spans="2:45" ht="14.25" customHeight="1" x14ac:dyDescent="0.3">
      <c r="B1056" s="7" t="s">
        <v>1995</v>
      </c>
      <c r="C1056" t="s">
        <v>3098</v>
      </c>
      <c r="D1056" s="8" t="s">
        <v>1996</v>
      </c>
      <c r="AG1056" s="43">
        <v>59</v>
      </c>
      <c r="AH1056" t="s">
        <v>57</v>
      </c>
      <c r="AI1056" s="8" t="s">
        <v>64</v>
      </c>
      <c r="AJ1056" t="s">
        <v>323</v>
      </c>
      <c r="AK1056" s="17">
        <v>3840.375</v>
      </c>
      <c r="AL1056" s="19">
        <v>43282</v>
      </c>
      <c r="AM1056" s="19">
        <v>43282</v>
      </c>
      <c r="AN1056" t="s">
        <v>941</v>
      </c>
      <c r="AR1056" t="b">
        <f t="shared" si="35"/>
        <v>1</v>
      </c>
      <c r="AS1056" t="b">
        <f t="shared" si="36"/>
        <v>1</v>
      </c>
    </row>
    <row r="1057" spans="2:45" ht="14.25" customHeight="1" x14ac:dyDescent="0.3">
      <c r="B1057" s="7" t="s">
        <v>1998</v>
      </c>
      <c r="C1057" t="s">
        <v>3098</v>
      </c>
      <c r="D1057" s="8" t="s">
        <v>1999</v>
      </c>
      <c r="E1057" s="33" t="s">
        <v>2000</v>
      </c>
      <c r="M1057" s="16">
        <v>0.19</v>
      </c>
      <c r="N1057" t="s">
        <v>648</v>
      </c>
      <c r="O1057" t="s">
        <v>649</v>
      </c>
      <c r="P1057" s="17">
        <v>20252.5</v>
      </c>
      <c r="Y1057"/>
      <c r="AC1057" t="s">
        <v>929</v>
      </c>
      <c r="AD1057" t="s">
        <v>1825</v>
      </c>
      <c r="AF1057" s="16">
        <v>0.31877326155555552</v>
      </c>
      <c r="AG1057" s="43">
        <v>113</v>
      </c>
      <c r="AH1057" t="s">
        <v>102</v>
      </c>
      <c r="AI1057" s="8" t="s">
        <v>122</v>
      </c>
      <c r="AJ1057" t="s">
        <v>2001</v>
      </c>
      <c r="AK1057" s="17">
        <v>919.99999999999989</v>
      </c>
      <c r="AL1057" s="19">
        <v>43307</v>
      </c>
      <c r="AM1057" s="19">
        <v>43315</v>
      </c>
      <c r="AN1057" t="s">
        <v>931</v>
      </c>
      <c r="AQ1057" s="17">
        <f>SUMIF(B:B,B1057,P:P)-SUMIF(B:B,B1057,AK:AK)</f>
        <v>3338.1624999999985</v>
      </c>
      <c r="AR1057" t="b">
        <f t="shared" si="35"/>
        <v>0</v>
      </c>
      <c r="AS1057" t="b">
        <f t="shared" si="36"/>
        <v>0</v>
      </c>
    </row>
    <row r="1058" spans="2:45" ht="14.25" customHeight="1" x14ac:dyDescent="0.3">
      <c r="B1058" s="7" t="s">
        <v>1998</v>
      </c>
      <c r="C1058" t="s">
        <v>3098</v>
      </c>
      <c r="D1058" s="8" t="s">
        <v>1999</v>
      </c>
      <c r="AG1058" s="43">
        <v>113</v>
      </c>
      <c r="AH1058" t="s">
        <v>102</v>
      </c>
      <c r="AI1058" s="8" t="s">
        <v>122</v>
      </c>
      <c r="AJ1058" t="s">
        <v>1444</v>
      </c>
      <c r="AK1058" s="17">
        <v>919.99999999999989</v>
      </c>
      <c r="AL1058" s="19">
        <v>43307</v>
      </c>
      <c r="AM1058" s="19">
        <v>43315</v>
      </c>
      <c r="AN1058" t="s">
        <v>931</v>
      </c>
      <c r="AR1058" t="b">
        <f t="shared" si="35"/>
        <v>1</v>
      </c>
      <c r="AS1058" t="b">
        <f t="shared" si="36"/>
        <v>1</v>
      </c>
    </row>
    <row r="1059" spans="2:45" ht="14.25" customHeight="1" x14ac:dyDescent="0.3">
      <c r="B1059" s="7" t="s">
        <v>1998</v>
      </c>
      <c r="C1059" t="s">
        <v>3098</v>
      </c>
      <c r="D1059" s="8" t="s">
        <v>1999</v>
      </c>
      <c r="AG1059" s="43">
        <v>113</v>
      </c>
      <c r="AH1059" t="s">
        <v>102</v>
      </c>
      <c r="AI1059" s="8" t="s">
        <v>122</v>
      </c>
      <c r="AJ1059" t="s">
        <v>1444</v>
      </c>
      <c r="AK1059" s="17">
        <v>919.99999999999989</v>
      </c>
      <c r="AL1059" s="19">
        <v>43307</v>
      </c>
      <c r="AM1059" s="19">
        <v>43315</v>
      </c>
      <c r="AN1059" t="s">
        <v>931</v>
      </c>
      <c r="AR1059" t="b">
        <f t="shared" si="35"/>
        <v>1</v>
      </c>
      <c r="AS1059" t="b">
        <f t="shared" si="36"/>
        <v>1</v>
      </c>
    </row>
    <row r="1060" spans="2:45" ht="14.25" customHeight="1" x14ac:dyDescent="0.3">
      <c r="B1060" s="7" t="s">
        <v>1998</v>
      </c>
      <c r="C1060" t="s">
        <v>3098</v>
      </c>
      <c r="D1060" s="8" t="s">
        <v>1999</v>
      </c>
      <c r="AG1060" s="43">
        <v>113</v>
      </c>
      <c r="AH1060" t="s">
        <v>102</v>
      </c>
      <c r="AI1060" s="8" t="s">
        <v>122</v>
      </c>
      <c r="AJ1060" t="s">
        <v>1444</v>
      </c>
      <c r="AK1060" s="17">
        <v>919.99999999999989</v>
      </c>
      <c r="AL1060" s="19">
        <v>43307</v>
      </c>
      <c r="AM1060" s="19">
        <v>43315</v>
      </c>
      <c r="AN1060" t="s">
        <v>931</v>
      </c>
      <c r="AR1060" t="b">
        <f t="shared" si="35"/>
        <v>1</v>
      </c>
      <c r="AS1060" t="b">
        <f t="shared" si="36"/>
        <v>1</v>
      </c>
    </row>
    <row r="1061" spans="2:45" ht="14.25" customHeight="1" x14ac:dyDescent="0.3">
      <c r="B1061" s="7" t="s">
        <v>1998</v>
      </c>
      <c r="C1061" t="s">
        <v>3098</v>
      </c>
      <c r="D1061" s="8" t="s">
        <v>1999</v>
      </c>
      <c r="AG1061" s="43">
        <v>59</v>
      </c>
      <c r="AH1061" t="s">
        <v>57</v>
      </c>
      <c r="AI1061" s="8" t="s">
        <v>64</v>
      </c>
      <c r="AJ1061" t="s">
        <v>323</v>
      </c>
      <c r="AK1061" s="17">
        <v>5501.1875</v>
      </c>
      <c r="AL1061" s="19">
        <v>43282</v>
      </c>
      <c r="AM1061" s="19">
        <v>43282</v>
      </c>
      <c r="AN1061" t="s">
        <v>941</v>
      </c>
      <c r="AR1061" t="b">
        <f t="shared" si="35"/>
        <v>1</v>
      </c>
      <c r="AS1061" t="b">
        <f t="shared" si="36"/>
        <v>1</v>
      </c>
    </row>
    <row r="1062" spans="2:45" ht="14.25" customHeight="1" x14ac:dyDescent="0.3">
      <c r="B1062" s="7" t="s">
        <v>1998</v>
      </c>
      <c r="C1062" t="s">
        <v>3098</v>
      </c>
      <c r="D1062" s="8" t="s">
        <v>1999</v>
      </c>
      <c r="AG1062" s="43">
        <v>73</v>
      </c>
      <c r="AH1062" t="s">
        <v>83</v>
      </c>
      <c r="AI1062" s="8" t="s">
        <v>84</v>
      </c>
      <c r="AJ1062" t="s">
        <v>864</v>
      </c>
      <c r="AK1062" s="17">
        <v>1500</v>
      </c>
      <c r="AL1062" s="19">
        <v>43301</v>
      </c>
      <c r="AM1062" s="19">
        <v>43332</v>
      </c>
      <c r="AN1062" t="s">
        <v>3360</v>
      </c>
      <c r="AR1062" t="b">
        <f t="shared" si="35"/>
        <v>1</v>
      </c>
      <c r="AS1062" t="b">
        <f t="shared" si="36"/>
        <v>1</v>
      </c>
    </row>
    <row r="1063" spans="2:45" ht="14.25" customHeight="1" x14ac:dyDescent="0.3">
      <c r="B1063" s="7" t="s">
        <v>1998</v>
      </c>
      <c r="C1063" t="s">
        <v>3098</v>
      </c>
      <c r="D1063" s="8" t="s">
        <v>1999</v>
      </c>
      <c r="AG1063" s="43">
        <v>59</v>
      </c>
      <c r="AH1063" t="s">
        <v>57</v>
      </c>
      <c r="AI1063" s="8" t="s">
        <v>64</v>
      </c>
      <c r="AJ1063" t="s">
        <v>323</v>
      </c>
      <c r="AK1063" s="17">
        <v>6233.15</v>
      </c>
      <c r="AL1063" s="19">
        <v>43282</v>
      </c>
      <c r="AM1063" s="19">
        <v>43282</v>
      </c>
      <c r="AN1063" t="s">
        <v>941</v>
      </c>
      <c r="AR1063" t="b">
        <f t="shared" si="35"/>
        <v>1</v>
      </c>
      <c r="AS1063" t="b">
        <f t="shared" si="36"/>
        <v>1</v>
      </c>
    </row>
    <row r="1064" spans="2:45" ht="14.25" customHeight="1" x14ac:dyDescent="0.3">
      <c r="B1064" s="7" t="s">
        <v>2002</v>
      </c>
      <c r="C1064" t="s">
        <v>3098</v>
      </c>
      <c r="D1064" s="8" t="s">
        <v>2003</v>
      </c>
      <c r="E1064" s="33" t="s">
        <v>2004</v>
      </c>
      <c r="M1064" s="16">
        <v>0.17</v>
      </c>
      <c r="N1064" t="s">
        <v>648</v>
      </c>
      <c r="O1064" t="s">
        <v>649</v>
      </c>
      <c r="P1064" s="17">
        <v>48615.1</v>
      </c>
      <c r="Y1064"/>
      <c r="AC1064" t="s">
        <v>929</v>
      </c>
      <c r="AD1064" t="s">
        <v>1825</v>
      </c>
      <c r="AF1064" s="16">
        <v>0.32868948355263161</v>
      </c>
      <c r="AG1064" s="43">
        <v>113</v>
      </c>
      <c r="AH1064" t="s">
        <v>102</v>
      </c>
      <c r="AI1064" s="8" t="s">
        <v>122</v>
      </c>
      <c r="AJ1064" t="s">
        <v>1444</v>
      </c>
      <c r="AK1064" s="17">
        <v>1150</v>
      </c>
      <c r="AL1064" s="19">
        <v>43355</v>
      </c>
      <c r="AM1064" s="19">
        <v>43355</v>
      </c>
      <c r="AN1064" t="s">
        <v>931</v>
      </c>
      <c r="AQ1064" s="17">
        <f>SUMIF(B:B,B1064,P:P)-SUMIF(B:B,B1064,AK:AK)</f>
        <v>6072.3249999999971</v>
      </c>
      <c r="AR1064" t="b">
        <f t="shared" si="35"/>
        <v>0</v>
      </c>
      <c r="AS1064" t="b">
        <f t="shared" si="36"/>
        <v>0</v>
      </c>
    </row>
    <row r="1065" spans="2:45" ht="14.25" customHeight="1" x14ac:dyDescent="0.3">
      <c r="B1065" s="7" t="s">
        <v>2002</v>
      </c>
      <c r="C1065" t="s">
        <v>3098</v>
      </c>
      <c r="D1065" s="8" t="s">
        <v>2003</v>
      </c>
      <c r="AG1065" s="43">
        <v>113</v>
      </c>
      <c r="AH1065" t="s">
        <v>102</v>
      </c>
      <c r="AI1065" s="8" t="s">
        <v>122</v>
      </c>
      <c r="AJ1065" t="s">
        <v>123</v>
      </c>
      <c r="AK1065" s="17">
        <v>919.99999999999989</v>
      </c>
      <c r="AL1065" s="19">
        <v>43361</v>
      </c>
      <c r="AM1065" s="19">
        <v>43361</v>
      </c>
      <c r="AN1065" t="s">
        <v>931</v>
      </c>
      <c r="AR1065" t="b">
        <f t="shared" si="35"/>
        <v>1</v>
      </c>
      <c r="AS1065" t="b">
        <f t="shared" si="36"/>
        <v>1</v>
      </c>
    </row>
    <row r="1066" spans="2:45" ht="14.25" customHeight="1" x14ac:dyDescent="0.3">
      <c r="B1066" s="7" t="s">
        <v>2002</v>
      </c>
      <c r="C1066" t="s">
        <v>3098</v>
      </c>
      <c r="D1066" s="8" t="s">
        <v>2003</v>
      </c>
      <c r="AG1066" s="43">
        <v>59</v>
      </c>
      <c r="AH1066" t="s">
        <v>57</v>
      </c>
      <c r="AI1066" s="8" t="s">
        <v>64</v>
      </c>
      <c r="AJ1066" t="s">
        <v>323</v>
      </c>
      <c r="AK1066" s="17">
        <v>5472.7750000000005</v>
      </c>
      <c r="AL1066" s="19">
        <v>43313</v>
      </c>
      <c r="AM1066" s="19">
        <v>43313</v>
      </c>
      <c r="AN1066" t="s">
        <v>941</v>
      </c>
      <c r="AR1066" t="b">
        <f t="shared" si="35"/>
        <v>1</v>
      </c>
      <c r="AS1066" t="b">
        <f t="shared" si="36"/>
        <v>1</v>
      </c>
    </row>
    <row r="1067" spans="2:45" ht="14.25" customHeight="1" x14ac:dyDescent="0.3">
      <c r="B1067" s="7" t="s">
        <v>2002</v>
      </c>
      <c r="C1067" t="s">
        <v>3098</v>
      </c>
      <c r="D1067" s="8" t="s">
        <v>2003</v>
      </c>
      <c r="AG1067" s="43">
        <v>113</v>
      </c>
      <c r="AH1067" t="s">
        <v>102</v>
      </c>
      <c r="AI1067" s="8" t="s">
        <v>122</v>
      </c>
      <c r="AJ1067" t="s">
        <v>123</v>
      </c>
      <c r="AK1067" s="17">
        <v>35000</v>
      </c>
      <c r="AL1067" s="19">
        <v>43313</v>
      </c>
      <c r="AN1067" t="s">
        <v>1255</v>
      </c>
      <c r="AR1067" t="b">
        <f t="shared" si="35"/>
        <v>1</v>
      </c>
      <c r="AS1067" t="b">
        <f t="shared" si="36"/>
        <v>1</v>
      </c>
    </row>
    <row r="1068" spans="2:45" ht="14.25" customHeight="1" x14ac:dyDescent="0.3">
      <c r="B1068" s="7" t="s">
        <v>2005</v>
      </c>
      <c r="C1068" t="s">
        <v>3098</v>
      </c>
      <c r="D1068" s="8" t="s">
        <v>2006</v>
      </c>
      <c r="E1068" s="33" t="s">
        <v>2007</v>
      </c>
      <c r="M1068" s="16">
        <v>0.19</v>
      </c>
      <c r="N1068" t="s">
        <v>648</v>
      </c>
      <c r="O1068" t="s">
        <v>649</v>
      </c>
      <c r="P1068" s="17">
        <v>13889.009999999998</v>
      </c>
      <c r="Y1068"/>
      <c r="AC1068" t="s">
        <v>929</v>
      </c>
      <c r="AD1068" t="s">
        <v>1825</v>
      </c>
      <c r="AF1068" s="16">
        <v>0.34926757318518525</v>
      </c>
      <c r="AG1068" s="43">
        <v>113</v>
      </c>
      <c r="AH1068" t="s">
        <v>102</v>
      </c>
      <c r="AI1068" s="8" t="s">
        <v>122</v>
      </c>
      <c r="AJ1068" t="s">
        <v>1889</v>
      </c>
      <c r="AK1068" s="17">
        <v>1150</v>
      </c>
      <c r="AL1068" s="19">
        <v>43334</v>
      </c>
      <c r="AM1068" s="19">
        <v>43334</v>
      </c>
      <c r="AN1068" t="s">
        <v>931</v>
      </c>
      <c r="AQ1068" s="17">
        <f>SUMIF(B:B,B1068,P:P)-SUMIF(B:B,B1068,AK:AK)</f>
        <v>1511.6349999999984</v>
      </c>
      <c r="AR1068" t="b">
        <f t="shared" si="35"/>
        <v>0</v>
      </c>
      <c r="AS1068" t="b">
        <f t="shared" si="36"/>
        <v>0</v>
      </c>
    </row>
    <row r="1069" spans="2:45" ht="14.25" customHeight="1" x14ac:dyDescent="0.3">
      <c r="B1069" s="7" t="s">
        <v>2005</v>
      </c>
      <c r="C1069" t="s">
        <v>3098</v>
      </c>
      <c r="D1069" s="8" t="s">
        <v>2006</v>
      </c>
      <c r="AG1069" s="43">
        <v>113</v>
      </c>
      <c r="AH1069" t="s">
        <v>102</v>
      </c>
      <c r="AI1069" s="8" t="s">
        <v>122</v>
      </c>
      <c r="AJ1069" t="s">
        <v>123</v>
      </c>
      <c r="AK1069" s="17">
        <v>1150</v>
      </c>
      <c r="AL1069" s="19">
        <v>43340</v>
      </c>
      <c r="AM1069" s="19">
        <v>43340</v>
      </c>
      <c r="AN1069" t="s">
        <v>931</v>
      </c>
      <c r="AR1069" t="b">
        <f t="shared" si="35"/>
        <v>1</v>
      </c>
      <c r="AS1069" t="b">
        <f t="shared" si="36"/>
        <v>1</v>
      </c>
    </row>
    <row r="1070" spans="2:45" ht="14.25" customHeight="1" x14ac:dyDescent="0.3">
      <c r="B1070" s="7" t="s">
        <v>2005</v>
      </c>
      <c r="C1070" t="s">
        <v>3098</v>
      </c>
      <c r="D1070" s="8" t="s">
        <v>2006</v>
      </c>
      <c r="AG1070" s="43">
        <v>59</v>
      </c>
      <c r="AH1070" t="s">
        <v>57</v>
      </c>
      <c r="AI1070" s="8" t="s">
        <v>64</v>
      </c>
      <c r="AJ1070" t="s">
        <v>323</v>
      </c>
      <c r="AK1070" s="17">
        <v>10077.375</v>
      </c>
      <c r="AL1070" s="19">
        <v>43313</v>
      </c>
      <c r="AM1070" s="19">
        <v>43313</v>
      </c>
      <c r="AN1070" t="s">
        <v>941</v>
      </c>
      <c r="AR1070" t="b">
        <f t="shared" si="35"/>
        <v>1</v>
      </c>
      <c r="AS1070" t="b">
        <f t="shared" si="36"/>
        <v>1</v>
      </c>
    </row>
    <row r="1071" spans="2:45" ht="14.25" customHeight="1" x14ac:dyDescent="0.3">
      <c r="B1071" s="7" t="s">
        <v>2008</v>
      </c>
      <c r="C1071" t="s">
        <v>3098</v>
      </c>
      <c r="D1071" s="8" t="s">
        <v>2009</v>
      </c>
      <c r="E1071" s="33" t="s">
        <v>2010</v>
      </c>
      <c r="M1071" s="16">
        <v>0.19</v>
      </c>
      <c r="N1071" t="s">
        <v>648</v>
      </c>
      <c r="O1071" t="s">
        <v>649</v>
      </c>
      <c r="P1071" s="17">
        <v>20900</v>
      </c>
      <c r="Y1071"/>
      <c r="AC1071" t="s">
        <v>929</v>
      </c>
      <c r="AD1071" t="s">
        <v>1825</v>
      </c>
      <c r="AF1071" s="16">
        <v>0.35267093838383845</v>
      </c>
      <c r="AG1071" s="43">
        <v>126</v>
      </c>
      <c r="AH1071" t="s">
        <v>102</v>
      </c>
      <c r="AI1071" s="8" t="s">
        <v>135</v>
      </c>
      <c r="AJ1071" t="s">
        <v>138</v>
      </c>
      <c r="AK1071" s="17">
        <v>7842.9999999999991</v>
      </c>
      <c r="AL1071" s="19">
        <v>43322</v>
      </c>
      <c r="AM1071" s="19">
        <v>43322</v>
      </c>
      <c r="AN1071" t="s">
        <v>931</v>
      </c>
      <c r="AQ1071" s="17">
        <f>SUMIF(B:B,B1071,P:P)-SUMIF(B:B,B1071,AK:AK)</f>
        <v>5467.0000000000018</v>
      </c>
      <c r="AR1071" t="b">
        <f t="shared" si="35"/>
        <v>0</v>
      </c>
      <c r="AS1071" t="b">
        <f t="shared" si="36"/>
        <v>0</v>
      </c>
    </row>
    <row r="1072" spans="2:45" ht="14.25" customHeight="1" x14ac:dyDescent="0.3">
      <c r="B1072" s="7" t="s">
        <v>2008</v>
      </c>
      <c r="C1072" t="s">
        <v>3098</v>
      </c>
      <c r="D1072" s="8" t="s">
        <v>2009</v>
      </c>
      <c r="AG1072" s="43">
        <v>121</v>
      </c>
      <c r="AH1072" t="s">
        <v>102</v>
      </c>
      <c r="AI1072" s="8" t="s">
        <v>130</v>
      </c>
      <c r="AJ1072" t="s">
        <v>132</v>
      </c>
      <c r="AK1072" s="17">
        <v>7589.9999999999991</v>
      </c>
      <c r="AL1072" s="19">
        <v>43322</v>
      </c>
      <c r="AM1072" s="19">
        <v>43322</v>
      </c>
      <c r="AN1072" t="s">
        <v>931</v>
      </c>
      <c r="AR1072" t="b">
        <f t="shared" si="35"/>
        <v>1</v>
      </c>
      <c r="AS1072" t="b">
        <f t="shared" si="36"/>
        <v>1</v>
      </c>
    </row>
    <row r="1073" spans="2:45" ht="14.25" customHeight="1" x14ac:dyDescent="0.3">
      <c r="B1073" s="7" t="s">
        <v>2011</v>
      </c>
      <c r="C1073" t="s">
        <v>3098</v>
      </c>
      <c r="D1073" s="8" t="s">
        <v>2012</v>
      </c>
      <c r="E1073" s="33" t="s">
        <v>2013</v>
      </c>
      <c r="M1073" s="16">
        <v>0.17</v>
      </c>
      <c r="N1073" t="s">
        <v>648</v>
      </c>
      <c r="O1073" t="s">
        <v>649</v>
      </c>
      <c r="P1073" s="17">
        <v>37450.9</v>
      </c>
      <c r="Y1073"/>
      <c r="AC1073" t="s">
        <v>929</v>
      </c>
      <c r="AD1073" t="s">
        <v>1825</v>
      </c>
      <c r="AF1073" s="16">
        <v>0.32679465684210524</v>
      </c>
      <c r="AG1073" s="43">
        <v>59</v>
      </c>
      <c r="AH1073" t="s">
        <v>57</v>
      </c>
      <c r="AI1073" s="8" t="s">
        <v>64</v>
      </c>
      <c r="AJ1073" t="s">
        <v>323</v>
      </c>
      <c r="AK1073" s="17">
        <v>13513.5</v>
      </c>
      <c r="AL1073" s="19">
        <v>43313</v>
      </c>
      <c r="AM1073" s="19">
        <v>43313</v>
      </c>
      <c r="AN1073" t="s">
        <v>941</v>
      </c>
      <c r="AQ1073" s="17">
        <f>SUMIF(B:B,B1073,P:P)-SUMIF(B:B,B1073,AK:AK)</f>
        <v>6409.1000000000022</v>
      </c>
      <c r="AR1073" t="b">
        <f t="shared" si="35"/>
        <v>0</v>
      </c>
      <c r="AS1073" t="b">
        <f t="shared" si="36"/>
        <v>0</v>
      </c>
    </row>
    <row r="1074" spans="2:45" ht="14.25" customHeight="1" x14ac:dyDescent="0.3">
      <c r="B1074" s="7" t="s">
        <v>2011</v>
      </c>
      <c r="C1074" t="s">
        <v>3098</v>
      </c>
      <c r="D1074" s="8" t="s">
        <v>2012</v>
      </c>
      <c r="AG1074" s="43">
        <v>60</v>
      </c>
      <c r="AH1074" t="s">
        <v>57</v>
      </c>
      <c r="AI1074" s="8" t="s">
        <v>64</v>
      </c>
      <c r="AJ1074" t="s">
        <v>449</v>
      </c>
      <c r="AK1074" s="17">
        <v>17528.3</v>
      </c>
      <c r="AL1074" s="19">
        <v>43313</v>
      </c>
      <c r="AM1074" s="19">
        <v>43313</v>
      </c>
      <c r="AN1074" t="s">
        <v>931</v>
      </c>
      <c r="AR1074" t="b">
        <f t="shared" si="35"/>
        <v>1</v>
      </c>
      <c r="AS1074" t="b">
        <f t="shared" si="36"/>
        <v>1</v>
      </c>
    </row>
    <row r="1075" spans="2:45" ht="14.25" customHeight="1" x14ac:dyDescent="0.3">
      <c r="B1075" s="7" t="s">
        <v>2014</v>
      </c>
      <c r="C1075" t="s">
        <v>3098</v>
      </c>
      <c r="D1075" s="8" t="s">
        <v>2015</v>
      </c>
      <c r="E1075" s="33" t="s">
        <v>2016</v>
      </c>
      <c r="M1075" s="16">
        <v>0.19</v>
      </c>
      <c r="N1075" t="s">
        <v>648</v>
      </c>
      <c r="O1075" t="s">
        <v>649</v>
      </c>
      <c r="P1075" s="17">
        <v>9195</v>
      </c>
      <c r="Y1075"/>
      <c r="AC1075" t="s">
        <v>929</v>
      </c>
      <c r="AD1075" t="s">
        <v>1825</v>
      </c>
      <c r="AF1075" s="16">
        <v>0.35145513444444448</v>
      </c>
      <c r="AG1075" s="43">
        <v>126</v>
      </c>
      <c r="AH1075" t="s">
        <v>102</v>
      </c>
      <c r="AI1075" s="8" t="s">
        <v>135</v>
      </c>
      <c r="AJ1075" t="s">
        <v>138</v>
      </c>
      <c r="AK1075" s="17">
        <v>3745</v>
      </c>
      <c r="AL1075" s="19">
        <v>43253</v>
      </c>
      <c r="AM1075" s="19">
        <v>43331</v>
      </c>
      <c r="AN1075" t="s">
        <v>949</v>
      </c>
      <c r="AQ1075" s="17">
        <f>SUMIF(B:B,B1075,P:P)-SUMIF(B:B,B1075,AK:AK)</f>
        <v>210</v>
      </c>
      <c r="AR1075" t="b">
        <f t="shared" si="35"/>
        <v>0</v>
      </c>
      <c r="AS1075" t="b">
        <f t="shared" si="36"/>
        <v>0</v>
      </c>
    </row>
    <row r="1076" spans="2:45" ht="14.25" customHeight="1" x14ac:dyDescent="0.3">
      <c r="B1076" s="7" t="s">
        <v>2014</v>
      </c>
      <c r="C1076" t="s">
        <v>3098</v>
      </c>
      <c r="D1076" s="8" t="s">
        <v>2015</v>
      </c>
      <c r="AG1076" s="43">
        <v>126</v>
      </c>
      <c r="AH1076" t="s">
        <v>102</v>
      </c>
      <c r="AI1076" s="8" t="s">
        <v>135</v>
      </c>
      <c r="AJ1076" t="s">
        <v>138</v>
      </c>
      <c r="AK1076" s="17">
        <v>3745</v>
      </c>
      <c r="AL1076" s="19">
        <v>43260</v>
      </c>
      <c r="AM1076" s="19">
        <v>43260</v>
      </c>
      <c r="AN1076" t="s">
        <v>949</v>
      </c>
      <c r="AR1076" t="b">
        <f t="shared" si="35"/>
        <v>1</v>
      </c>
      <c r="AS1076" t="b">
        <f t="shared" si="36"/>
        <v>1</v>
      </c>
    </row>
    <row r="1077" spans="2:45" ht="14.25" customHeight="1" x14ac:dyDescent="0.3">
      <c r="B1077" s="7" t="s">
        <v>2014</v>
      </c>
      <c r="C1077" t="s">
        <v>3098</v>
      </c>
      <c r="D1077" s="8" t="s">
        <v>2015</v>
      </c>
      <c r="AG1077" s="43">
        <v>121</v>
      </c>
      <c r="AH1077" t="s">
        <v>102</v>
      </c>
      <c r="AI1077" s="8" t="s">
        <v>1891</v>
      </c>
      <c r="AJ1077" t="s">
        <v>132</v>
      </c>
      <c r="AK1077" s="17">
        <v>1494.9999999999998</v>
      </c>
      <c r="AL1077" s="19">
        <v>43260</v>
      </c>
      <c r="AM1077" s="19">
        <v>43260</v>
      </c>
      <c r="AN1077" t="s">
        <v>931</v>
      </c>
      <c r="AR1077" t="b">
        <f t="shared" si="35"/>
        <v>1</v>
      </c>
      <c r="AS1077" t="b">
        <f t="shared" si="36"/>
        <v>1</v>
      </c>
    </row>
    <row r="1078" spans="2:45" ht="14.25" customHeight="1" x14ac:dyDescent="0.3">
      <c r="B1078" s="7" t="s">
        <v>2017</v>
      </c>
      <c r="C1078" t="s">
        <v>3098</v>
      </c>
      <c r="D1078" s="8" t="s">
        <v>2018</v>
      </c>
      <c r="E1078" s="33" t="s">
        <v>2019</v>
      </c>
      <c r="M1078" s="16">
        <v>0.17</v>
      </c>
      <c r="N1078" t="s">
        <v>648</v>
      </c>
      <c r="O1078" t="s">
        <v>649</v>
      </c>
      <c r="P1078" s="17">
        <v>13940</v>
      </c>
      <c r="Y1078"/>
      <c r="AC1078" t="s">
        <v>929</v>
      </c>
      <c r="AD1078" t="s">
        <v>1825</v>
      </c>
      <c r="AF1078" s="16">
        <v>0.32059147733333332</v>
      </c>
      <c r="AG1078" s="43">
        <v>126</v>
      </c>
      <c r="AH1078" t="s">
        <v>102</v>
      </c>
      <c r="AI1078" s="8" t="s">
        <v>135</v>
      </c>
      <c r="AJ1078" t="s">
        <v>138</v>
      </c>
      <c r="AK1078" s="17">
        <v>5350</v>
      </c>
      <c r="AL1078" s="19">
        <v>43310</v>
      </c>
      <c r="AM1078" s="19">
        <v>43310</v>
      </c>
      <c r="AN1078" t="s">
        <v>949</v>
      </c>
      <c r="AQ1078" s="17">
        <f>SUMIF(B:B,B1078,P:P)-SUMIF(B:B,B1078,AK:AK)</f>
        <v>6750</v>
      </c>
      <c r="AR1078" t="b">
        <f t="shared" si="35"/>
        <v>0</v>
      </c>
      <c r="AS1078" t="b">
        <f t="shared" si="36"/>
        <v>0</v>
      </c>
    </row>
    <row r="1079" spans="2:45" ht="14.25" customHeight="1" x14ac:dyDescent="0.3">
      <c r="B1079" s="7" t="s">
        <v>2017</v>
      </c>
      <c r="C1079" t="s">
        <v>3098</v>
      </c>
      <c r="D1079" s="8" t="s">
        <v>2018</v>
      </c>
      <c r="AG1079" s="43">
        <v>121</v>
      </c>
      <c r="AH1079" t="s">
        <v>102</v>
      </c>
      <c r="AI1079" s="8" t="s">
        <v>130</v>
      </c>
      <c r="AJ1079" t="s">
        <v>132</v>
      </c>
      <c r="AK1079" s="17">
        <v>1839.9999999999998</v>
      </c>
      <c r="AL1079" s="19">
        <v>43310</v>
      </c>
      <c r="AM1079" s="19">
        <v>43310</v>
      </c>
      <c r="AN1079" t="s">
        <v>931</v>
      </c>
      <c r="AR1079" t="b">
        <f t="shared" si="35"/>
        <v>1</v>
      </c>
      <c r="AS1079" t="b">
        <f t="shared" si="36"/>
        <v>1</v>
      </c>
    </row>
    <row r="1080" spans="2:45" ht="14.25" customHeight="1" x14ac:dyDescent="0.3">
      <c r="B1080" s="7" t="s">
        <v>1050</v>
      </c>
      <c r="C1080" t="s">
        <v>3326</v>
      </c>
      <c r="D1080" t="s">
        <v>1051</v>
      </c>
      <c r="E1080" s="33" t="s">
        <v>1052</v>
      </c>
      <c r="M1080" s="16">
        <v>0.18</v>
      </c>
      <c r="N1080" t="s">
        <v>648</v>
      </c>
      <c r="O1080" t="s">
        <v>649</v>
      </c>
      <c r="P1080" s="17">
        <v>14436</v>
      </c>
      <c r="U1080"/>
      <c r="Y1080"/>
      <c r="Z1080"/>
      <c r="AC1080" t="s">
        <v>929</v>
      </c>
      <c r="AD1080" t="s">
        <v>3378</v>
      </c>
      <c r="AF1080" s="16">
        <v>0.34239382278659619</v>
      </c>
      <c r="AG1080" s="43">
        <v>59</v>
      </c>
      <c r="AH1080" t="s">
        <v>57</v>
      </c>
      <c r="AI1080" s="8" t="s">
        <v>64</v>
      </c>
      <c r="AJ1080" t="s">
        <v>323</v>
      </c>
      <c r="AK1080" s="17">
        <v>5755.75</v>
      </c>
      <c r="AL1080" s="19">
        <v>43191</v>
      </c>
      <c r="AM1080" s="19">
        <v>43221</v>
      </c>
      <c r="AN1080" t="s">
        <v>941</v>
      </c>
      <c r="AQ1080" s="17">
        <f>SUMIF(B:B,B1080,P:P)-SUMIF(B:B,B1080,AK:AK)</f>
        <v>1600.25</v>
      </c>
      <c r="AR1080" t="b">
        <f t="shared" si="35"/>
        <v>0</v>
      </c>
      <c r="AS1080" t="b">
        <f t="shared" si="36"/>
        <v>0</v>
      </c>
    </row>
    <row r="1081" spans="2:45" ht="14.25" customHeight="1" x14ac:dyDescent="0.3">
      <c r="B1081" s="7" t="s">
        <v>1050</v>
      </c>
      <c r="C1081" t="s">
        <v>3326</v>
      </c>
      <c r="D1081" t="s">
        <v>1051</v>
      </c>
      <c r="E1081" s="33" t="s">
        <v>936</v>
      </c>
      <c r="U1081"/>
      <c r="Y1081"/>
      <c r="Z1081"/>
      <c r="AG1081" s="43">
        <v>126</v>
      </c>
      <c r="AH1081" t="s">
        <v>102</v>
      </c>
      <c r="AI1081" s="8" t="s">
        <v>135</v>
      </c>
      <c r="AJ1081" t="s">
        <v>138</v>
      </c>
      <c r="AK1081" s="17">
        <v>6420</v>
      </c>
      <c r="AL1081" s="19">
        <v>43218</v>
      </c>
      <c r="AM1081" s="19">
        <v>43218</v>
      </c>
      <c r="AN1081" t="s">
        <v>949</v>
      </c>
      <c r="AQ1081"/>
      <c r="AR1081" t="b">
        <f t="shared" si="35"/>
        <v>1</v>
      </c>
      <c r="AS1081" t="b">
        <f t="shared" si="36"/>
        <v>1</v>
      </c>
    </row>
    <row r="1082" spans="2:45" ht="14.25" customHeight="1" x14ac:dyDescent="0.3">
      <c r="B1082" s="7" t="s">
        <v>1050</v>
      </c>
      <c r="C1082" t="s">
        <v>3326</v>
      </c>
      <c r="D1082" t="s">
        <v>1051</v>
      </c>
      <c r="E1082" s="33" t="s">
        <v>936</v>
      </c>
      <c r="U1082"/>
      <c r="Y1082"/>
      <c r="Z1082"/>
      <c r="AG1082" s="43">
        <v>73</v>
      </c>
      <c r="AH1082" t="s">
        <v>83</v>
      </c>
      <c r="AI1082" s="8" t="s">
        <v>84</v>
      </c>
      <c r="AJ1082" t="s">
        <v>864</v>
      </c>
      <c r="AK1082" s="17">
        <v>660</v>
      </c>
      <c r="AL1082" s="19">
        <v>43191</v>
      </c>
      <c r="AM1082" s="19">
        <v>43220</v>
      </c>
      <c r="AN1082" t="s">
        <v>3360</v>
      </c>
      <c r="AQ1082"/>
      <c r="AR1082" t="b">
        <f t="shared" si="35"/>
        <v>1</v>
      </c>
      <c r="AS1082" t="b">
        <f t="shared" si="36"/>
        <v>1</v>
      </c>
    </row>
    <row r="1083" spans="2:45" ht="14.25" customHeight="1" x14ac:dyDescent="0.3">
      <c r="B1083" s="7" t="s">
        <v>2020</v>
      </c>
      <c r="C1083" t="s">
        <v>3098</v>
      </c>
      <c r="D1083" s="8" t="s">
        <v>2021</v>
      </c>
      <c r="E1083" s="33" t="s">
        <v>2022</v>
      </c>
      <c r="M1083" s="16">
        <v>0.17</v>
      </c>
      <c r="N1083" t="s">
        <v>648</v>
      </c>
      <c r="O1083" t="s">
        <v>649</v>
      </c>
      <c r="P1083" s="17">
        <v>9435.2900000000009</v>
      </c>
      <c r="Y1083"/>
      <c r="AC1083" t="s">
        <v>929</v>
      </c>
      <c r="AD1083" t="s">
        <v>1825</v>
      </c>
      <c r="AF1083" s="16">
        <v>0.32107681599999993</v>
      </c>
      <c r="AG1083" s="43">
        <v>113</v>
      </c>
      <c r="AH1083" t="s">
        <v>102</v>
      </c>
      <c r="AI1083" s="8" t="s">
        <v>122</v>
      </c>
      <c r="AJ1083" t="s">
        <v>1444</v>
      </c>
      <c r="AK1083" s="17">
        <v>3679.9999999999995</v>
      </c>
      <c r="AL1083" s="19">
        <v>43313</v>
      </c>
      <c r="AM1083" s="19">
        <v>43313</v>
      </c>
      <c r="AN1083" t="s">
        <v>931</v>
      </c>
      <c r="AQ1083" s="17">
        <f>SUMIF(B:B,B1083,P:P)-SUMIF(B:B,B1083,AK:AK)</f>
        <v>1150.6900000000023</v>
      </c>
      <c r="AR1083" t="b">
        <f t="shared" si="35"/>
        <v>0</v>
      </c>
      <c r="AS1083" t="b">
        <f t="shared" si="36"/>
        <v>0</v>
      </c>
    </row>
    <row r="1084" spans="2:45" ht="14.25" customHeight="1" x14ac:dyDescent="0.3">
      <c r="B1084" s="7" t="s">
        <v>2020</v>
      </c>
      <c r="C1084" t="s">
        <v>3098</v>
      </c>
      <c r="D1084" s="8" t="s">
        <v>2021</v>
      </c>
      <c r="AG1084" s="43">
        <v>59</v>
      </c>
      <c r="AH1084" t="s">
        <v>57</v>
      </c>
      <c r="AI1084" s="8" t="s">
        <v>64</v>
      </c>
      <c r="AJ1084" t="s">
        <v>323</v>
      </c>
      <c r="AK1084" s="17">
        <v>4604.5999999999995</v>
      </c>
      <c r="AL1084" s="19">
        <v>43313</v>
      </c>
      <c r="AM1084" s="19">
        <v>43313</v>
      </c>
      <c r="AN1084" t="s">
        <v>941</v>
      </c>
      <c r="AR1084" t="b">
        <f t="shared" si="35"/>
        <v>1</v>
      </c>
      <c r="AS1084" t="b">
        <f t="shared" si="36"/>
        <v>1</v>
      </c>
    </row>
    <row r="1085" spans="2:45" ht="14.25" customHeight="1" x14ac:dyDescent="0.3">
      <c r="B1085" s="7" t="s">
        <v>2024</v>
      </c>
      <c r="C1085" t="s">
        <v>3098</v>
      </c>
      <c r="D1085" s="8" t="s">
        <v>2025</v>
      </c>
      <c r="E1085" s="33" t="s">
        <v>2026</v>
      </c>
      <c r="M1085" s="16">
        <v>0.17</v>
      </c>
      <c r="N1085" t="s">
        <v>648</v>
      </c>
      <c r="O1085" t="s">
        <v>649</v>
      </c>
      <c r="P1085" s="17">
        <v>22562</v>
      </c>
      <c r="Y1085"/>
      <c r="AC1085" t="s">
        <v>929</v>
      </c>
      <c r="AD1085" t="s">
        <v>1825</v>
      </c>
      <c r="AF1085" s="16">
        <v>0.32088801290322577</v>
      </c>
      <c r="AG1085" s="43">
        <v>126</v>
      </c>
      <c r="AH1085" t="s">
        <v>102</v>
      </c>
      <c r="AI1085" s="8" t="s">
        <v>135</v>
      </c>
      <c r="AJ1085" t="s">
        <v>138</v>
      </c>
      <c r="AK1085" s="17">
        <v>10700</v>
      </c>
      <c r="AL1085" s="19">
        <v>43331</v>
      </c>
      <c r="AM1085" s="19">
        <v>43344</v>
      </c>
      <c r="AN1085" t="s">
        <v>949</v>
      </c>
      <c r="AQ1085" s="17">
        <f>SUMIF(B:B,B1085,P:P)-SUMIF(B:B,B1085,AK:AK)</f>
        <v>0.75</v>
      </c>
      <c r="AR1085" t="b">
        <f t="shared" si="35"/>
        <v>0</v>
      </c>
      <c r="AS1085" t="b">
        <f t="shared" si="36"/>
        <v>0</v>
      </c>
    </row>
    <row r="1086" spans="2:45" ht="14.25" customHeight="1" x14ac:dyDescent="0.3">
      <c r="B1086" s="7" t="s">
        <v>2024</v>
      </c>
      <c r="C1086" t="s">
        <v>3098</v>
      </c>
      <c r="D1086" s="8" t="s">
        <v>2025</v>
      </c>
      <c r="AG1086" s="43">
        <v>121</v>
      </c>
      <c r="AH1086" t="s">
        <v>102</v>
      </c>
      <c r="AI1086" s="8" t="s">
        <v>1891</v>
      </c>
      <c r="AJ1086" t="s">
        <v>132</v>
      </c>
      <c r="AK1086" s="17">
        <v>3679.9999999999995</v>
      </c>
      <c r="AL1086" s="19">
        <v>43331</v>
      </c>
      <c r="AM1086" s="19">
        <v>43344</v>
      </c>
      <c r="AN1086" t="s">
        <v>931</v>
      </c>
      <c r="AR1086" t="b">
        <f t="shared" si="35"/>
        <v>1</v>
      </c>
      <c r="AS1086" t="b">
        <f t="shared" si="36"/>
        <v>1</v>
      </c>
    </row>
    <row r="1087" spans="2:45" ht="14.25" customHeight="1" x14ac:dyDescent="0.3">
      <c r="B1087" s="7" t="s">
        <v>2024</v>
      </c>
      <c r="C1087" t="s">
        <v>3098</v>
      </c>
      <c r="D1087" s="8" t="s">
        <v>2025</v>
      </c>
      <c r="AG1087" s="43">
        <v>59</v>
      </c>
      <c r="AH1087" t="s">
        <v>57</v>
      </c>
      <c r="AI1087" s="8" t="s">
        <v>64</v>
      </c>
      <c r="AJ1087" t="s">
        <v>323</v>
      </c>
      <c r="AK1087" s="17">
        <v>8181.25</v>
      </c>
      <c r="AL1087" s="19">
        <v>43313</v>
      </c>
      <c r="AM1087" s="19">
        <v>43313</v>
      </c>
      <c r="AN1087" t="s">
        <v>941</v>
      </c>
      <c r="AR1087" t="b">
        <f t="shared" si="35"/>
        <v>1</v>
      </c>
      <c r="AS1087" t="b">
        <f t="shared" si="36"/>
        <v>1</v>
      </c>
    </row>
    <row r="1088" spans="2:45" ht="14.25" customHeight="1" x14ac:dyDescent="0.3">
      <c r="B1088" s="7" t="s">
        <v>2027</v>
      </c>
      <c r="C1088" t="s">
        <v>3098</v>
      </c>
      <c r="D1088" s="8" t="s">
        <v>2028</v>
      </c>
      <c r="E1088" s="33" t="s">
        <v>2029</v>
      </c>
      <c r="M1088" s="16">
        <v>0.17</v>
      </c>
      <c r="N1088" t="s">
        <v>648</v>
      </c>
      <c r="O1088" t="s">
        <v>649</v>
      </c>
      <c r="P1088" s="17">
        <v>15738</v>
      </c>
      <c r="Y1088"/>
      <c r="AC1088" t="s">
        <v>929</v>
      </c>
      <c r="AD1088" t="s">
        <v>1825</v>
      </c>
      <c r="AF1088" s="16">
        <v>0.30925713760000006</v>
      </c>
      <c r="AG1088" s="43">
        <v>126</v>
      </c>
      <c r="AH1088" t="s">
        <v>102</v>
      </c>
      <c r="AI1088" s="8" t="s">
        <v>135</v>
      </c>
      <c r="AJ1088" t="s">
        <v>138</v>
      </c>
      <c r="AK1088" s="17">
        <v>5350</v>
      </c>
      <c r="AL1088" s="19">
        <v>43338</v>
      </c>
      <c r="AM1088" s="19">
        <v>43338</v>
      </c>
      <c r="AN1088" t="s">
        <v>949</v>
      </c>
      <c r="AQ1088" s="17">
        <f>SUMIF(B:B,B1088,P:P)-SUMIF(B:B,B1088,AK:AK)</f>
        <v>3410.6000000000004</v>
      </c>
      <c r="AR1088" t="b">
        <f t="shared" si="35"/>
        <v>0</v>
      </c>
      <c r="AS1088" t="b">
        <f t="shared" si="36"/>
        <v>0</v>
      </c>
    </row>
    <row r="1089" spans="2:45" ht="14.25" customHeight="1" x14ac:dyDescent="0.3">
      <c r="B1089" s="7" t="s">
        <v>2027</v>
      </c>
      <c r="C1089" t="s">
        <v>3098</v>
      </c>
      <c r="D1089" s="8" t="s">
        <v>2028</v>
      </c>
      <c r="AG1089" s="43">
        <v>121</v>
      </c>
      <c r="AH1089" t="s">
        <v>102</v>
      </c>
      <c r="AI1089" s="8" t="s">
        <v>1891</v>
      </c>
      <c r="AJ1089" t="s">
        <v>132</v>
      </c>
      <c r="AK1089" s="17">
        <v>1494.9999999999998</v>
      </c>
      <c r="AL1089" s="19">
        <v>43338</v>
      </c>
      <c r="AM1089" s="19">
        <v>43338</v>
      </c>
      <c r="AN1089" t="s">
        <v>931</v>
      </c>
      <c r="AR1089" t="b">
        <f t="shared" si="35"/>
        <v>1</v>
      </c>
      <c r="AS1089" t="b">
        <f t="shared" si="36"/>
        <v>1</v>
      </c>
    </row>
    <row r="1090" spans="2:45" ht="14.25" customHeight="1" x14ac:dyDescent="0.3">
      <c r="B1090" s="7" t="s">
        <v>2027</v>
      </c>
      <c r="C1090" t="s">
        <v>3098</v>
      </c>
      <c r="D1090" s="8" t="s">
        <v>2028</v>
      </c>
      <c r="AG1090" s="43">
        <v>59</v>
      </c>
      <c r="AH1090" t="s">
        <v>57</v>
      </c>
      <c r="AI1090" s="8" t="s">
        <v>64</v>
      </c>
      <c r="AJ1090" t="s">
        <v>323</v>
      </c>
      <c r="AK1090" s="17">
        <v>5482.4</v>
      </c>
      <c r="AL1090" s="19">
        <v>43313</v>
      </c>
      <c r="AM1090" s="19">
        <v>43313</v>
      </c>
      <c r="AN1090" t="s">
        <v>941</v>
      </c>
      <c r="AR1090" t="b">
        <f t="shared" si="35"/>
        <v>1</v>
      </c>
      <c r="AS1090" t="b">
        <f t="shared" si="36"/>
        <v>1</v>
      </c>
    </row>
    <row r="1091" spans="2:45" ht="14.25" customHeight="1" x14ac:dyDescent="0.3">
      <c r="B1091" s="7" t="s">
        <v>2030</v>
      </c>
      <c r="C1091" t="s">
        <v>3098</v>
      </c>
      <c r="D1091" s="8" t="s">
        <v>2031</v>
      </c>
      <c r="E1091" s="33" t="s">
        <v>2032</v>
      </c>
      <c r="M1091" s="16">
        <v>0.19</v>
      </c>
      <c r="N1091" t="s">
        <v>648</v>
      </c>
      <c r="O1091" t="s">
        <v>649</v>
      </c>
      <c r="P1091" s="17">
        <v>8338</v>
      </c>
      <c r="Y1091"/>
      <c r="AC1091" t="s">
        <v>929</v>
      </c>
      <c r="AD1091" t="s">
        <v>1825</v>
      </c>
      <c r="AF1091" s="16">
        <v>0.34507218947368423</v>
      </c>
      <c r="AG1091" s="43">
        <v>54</v>
      </c>
      <c r="AH1091" t="s">
        <v>57</v>
      </c>
      <c r="AI1091" s="8" t="s">
        <v>58</v>
      </c>
      <c r="AJ1091" t="s">
        <v>301</v>
      </c>
      <c r="AK1091" s="17">
        <v>2580</v>
      </c>
      <c r="AL1091" s="19">
        <v>43344</v>
      </c>
      <c r="AM1091" s="19">
        <v>43344</v>
      </c>
      <c r="AN1091" t="s">
        <v>2033</v>
      </c>
      <c r="AQ1091" s="17">
        <f>SUMIF(B:B,B1091,P:P)-SUMIF(B:B,B1091,AK:AK)</f>
        <v>0.3250000000007276</v>
      </c>
      <c r="AR1091" t="b">
        <f t="shared" si="35"/>
        <v>0</v>
      </c>
      <c r="AS1091" t="b">
        <f t="shared" si="36"/>
        <v>0</v>
      </c>
    </row>
    <row r="1092" spans="2:45" ht="14.25" customHeight="1" x14ac:dyDescent="0.3">
      <c r="B1092" s="7" t="s">
        <v>2030</v>
      </c>
      <c r="C1092" t="s">
        <v>3098</v>
      </c>
      <c r="D1092" s="8" t="s">
        <v>2031</v>
      </c>
      <c r="AG1092" s="43">
        <v>59</v>
      </c>
      <c r="AH1092" t="s">
        <v>57</v>
      </c>
      <c r="AI1092" s="8" t="s">
        <v>64</v>
      </c>
      <c r="AJ1092" t="s">
        <v>323</v>
      </c>
      <c r="AK1092" s="17">
        <v>5757.6750000000002</v>
      </c>
      <c r="AL1092" s="19">
        <v>43344</v>
      </c>
      <c r="AM1092" s="19">
        <v>43344</v>
      </c>
      <c r="AN1092" t="s">
        <v>941</v>
      </c>
      <c r="AR1092" t="b">
        <f t="shared" si="35"/>
        <v>1</v>
      </c>
      <c r="AS1092" t="b">
        <f t="shared" si="36"/>
        <v>1</v>
      </c>
    </row>
    <row r="1093" spans="2:45" ht="14.25" customHeight="1" x14ac:dyDescent="0.3">
      <c r="B1093" s="7" t="s">
        <v>2034</v>
      </c>
      <c r="C1093" t="s">
        <v>3098</v>
      </c>
      <c r="D1093" s="8" t="s">
        <v>2035</v>
      </c>
      <c r="E1093" s="33" t="s">
        <v>2036</v>
      </c>
      <c r="M1093" s="16">
        <v>0.19</v>
      </c>
      <c r="N1093" t="s">
        <v>648</v>
      </c>
      <c r="O1093" t="s">
        <v>649</v>
      </c>
      <c r="P1093" s="17">
        <v>18480</v>
      </c>
      <c r="Y1093"/>
      <c r="AC1093" t="s">
        <v>929</v>
      </c>
      <c r="AD1093" t="s">
        <v>1825</v>
      </c>
      <c r="AF1093" s="16">
        <v>0.35317254055555564</v>
      </c>
      <c r="AG1093" s="43">
        <v>126</v>
      </c>
      <c r="AH1093" t="s">
        <v>102</v>
      </c>
      <c r="AI1093" s="8" t="s">
        <v>135</v>
      </c>
      <c r="AJ1093" t="s">
        <v>138</v>
      </c>
      <c r="AK1093" s="17">
        <v>5136</v>
      </c>
      <c r="AL1093" s="19">
        <v>43299</v>
      </c>
      <c r="AM1093" s="19">
        <v>43330</v>
      </c>
      <c r="AN1093" t="s">
        <v>949</v>
      </c>
      <c r="AQ1093" s="17">
        <f>SUMIF(B:B,B1093,P:P)-SUMIF(B:B,B1093,AK:AK)</f>
        <v>1344</v>
      </c>
      <c r="AR1093" t="b">
        <f t="shared" ref="AR1093:AR1156" si="37">B1093=B1092</f>
        <v>0</v>
      </c>
      <c r="AS1093" t="b">
        <f t="shared" ref="AS1093:AS1156" si="38">D1093=D1092</f>
        <v>0</v>
      </c>
    </row>
    <row r="1094" spans="2:45" ht="14.25" customHeight="1" x14ac:dyDescent="0.3">
      <c r="B1094" s="7" t="s">
        <v>2034</v>
      </c>
      <c r="C1094" t="s">
        <v>3098</v>
      </c>
      <c r="D1094" s="8" t="s">
        <v>2035</v>
      </c>
      <c r="AG1094" s="43">
        <v>73</v>
      </c>
      <c r="AH1094" t="s">
        <v>83</v>
      </c>
      <c r="AI1094" s="8" t="s">
        <v>84</v>
      </c>
      <c r="AJ1094" t="s">
        <v>864</v>
      </c>
      <c r="AK1094" s="17">
        <v>12000</v>
      </c>
      <c r="AL1094" s="19">
        <v>43299</v>
      </c>
      <c r="AM1094" s="19">
        <v>43299</v>
      </c>
      <c r="AN1094" t="s">
        <v>3360</v>
      </c>
      <c r="AR1094" t="b">
        <f t="shared" si="37"/>
        <v>1</v>
      </c>
      <c r="AS1094" t="b">
        <f t="shared" si="38"/>
        <v>1</v>
      </c>
    </row>
    <row r="1095" spans="2:45" ht="14.25" customHeight="1" x14ac:dyDescent="0.3">
      <c r="B1095" s="7" t="s">
        <v>2037</v>
      </c>
      <c r="C1095" t="s">
        <v>3098</v>
      </c>
      <c r="D1095" s="8" t="s">
        <v>2038</v>
      </c>
      <c r="E1095" s="33" t="s">
        <v>2039</v>
      </c>
      <c r="M1095" s="16">
        <v>0.19</v>
      </c>
      <c r="N1095" t="s">
        <v>648</v>
      </c>
      <c r="O1095" t="s">
        <v>649</v>
      </c>
      <c r="P1095" s="17">
        <v>16417.5</v>
      </c>
      <c r="Y1095"/>
      <c r="AC1095" t="s">
        <v>929</v>
      </c>
      <c r="AD1095" t="s">
        <v>1825</v>
      </c>
      <c r="AF1095" s="16">
        <v>0.34932766209876537</v>
      </c>
      <c r="AG1095" s="43">
        <v>126</v>
      </c>
      <c r="AH1095" t="s">
        <v>102</v>
      </c>
      <c r="AI1095" s="8" t="s">
        <v>135</v>
      </c>
      <c r="AJ1095" t="s">
        <v>138</v>
      </c>
      <c r="AK1095" s="17">
        <v>7062</v>
      </c>
      <c r="AL1095" s="19">
        <v>43337</v>
      </c>
      <c r="AM1095" s="19">
        <v>43345</v>
      </c>
      <c r="AN1095" t="s">
        <v>949</v>
      </c>
      <c r="AQ1095" s="17">
        <f>SUMIF(B:B,B1095,P:P)-SUMIF(B:B,B1095,AK:AK)</f>
        <v>1765.5</v>
      </c>
      <c r="AR1095" t="b">
        <f t="shared" si="37"/>
        <v>0</v>
      </c>
      <c r="AS1095" t="b">
        <f t="shared" si="38"/>
        <v>0</v>
      </c>
    </row>
    <row r="1096" spans="2:45" ht="14.25" customHeight="1" x14ac:dyDescent="0.3">
      <c r="B1096" s="7" t="s">
        <v>2037</v>
      </c>
      <c r="C1096" t="s">
        <v>3098</v>
      </c>
      <c r="D1096" s="8" t="s">
        <v>2038</v>
      </c>
      <c r="AG1096" s="43">
        <v>121</v>
      </c>
      <c r="AH1096" t="s">
        <v>102</v>
      </c>
      <c r="AI1096" s="8" t="s">
        <v>130</v>
      </c>
      <c r="AJ1096" t="s">
        <v>132</v>
      </c>
      <c r="AK1096" s="17">
        <v>7589.9999999999991</v>
      </c>
      <c r="AL1096" s="19">
        <v>43337</v>
      </c>
      <c r="AM1096" s="19">
        <v>43345</v>
      </c>
      <c r="AN1096" t="s">
        <v>931</v>
      </c>
      <c r="AR1096" t="b">
        <f t="shared" si="37"/>
        <v>1</v>
      </c>
      <c r="AS1096" t="b">
        <f t="shared" si="38"/>
        <v>1</v>
      </c>
    </row>
    <row r="1097" spans="2:45" ht="14.25" customHeight="1" x14ac:dyDescent="0.3">
      <c r="B1097" s="7" t="s">
        <v>2040</v>
      </c>
      <c r="C1097" t="s">
        <v>3098</v>
      </c>
      <c r="D1097" s="8" t="s">
        <v>2041</v>
      </c>
      <c r="E1097" s="33" t="s">
        <v>2042</v>
      </c>
      <c r="M1097" s="16">
        <v>0.17</v>
      </c>
      <c r="N1097" t="s">
        <v>648</v>
      </c>
      <c r="O1097" t="s">
        <v>649</v>
      </c>
      <c r="P1097" s="17">
        <v>23832</v>
      </c>
      <c r="Y1097"/>
      <c r="AC1097" t="s">
        <v>929</v>
      </c>
      <c r="AD1097" t="s">
        <v>1825</v>
      </c>
      <c r="AF1097" s="16">
        <v>0.35712466409266402</v>
      </c>
      <c r="AG1097" s="43">
        <v>121</v>
      </c>
      <c r="AH1097" t="s">
        <v>102</v>
      </c>
      <c r="AI1097" s="8" t="s">
        <v>130</v>
      </c>
      <c r="AJ1097" t="s">
        <v>132</v>
      </c>
      <c r="AK1097" s="17">
        <v>1839.9999999999998</v>
      </c>
      <c r="AL1097" s="19">
        <v>43356</v>
      </c>
      <c r="AM1097" s="19">
        <v>43356</v>
      </c>
      <c r="AN1097" t="s">
        <v>931</v>
      </c>
      <c r="AQ1097" s="17">
        <f>SUMIF(B:B,B1097,P:P)-SUMIF(B:B,B1097,AK:AK)</f>
        <v>1140.5500000000029</v>
      </c>
      <c r="AR1097" t="b">
        <f t="shared" si="37"/>
        <v>0</v>
      </c>
      <c r="AS1097" t="b">
        <f t="shared" si="38"/>
        <v>0</v>
      </c>
    </row>
    <row r="1098" spans="2:45" ht="14.25" customHeight="1" x14ac:dyDescent="0.3">
      <c r="B1098" s="7" t="s">
        <v>2040</v>
      </c>
      <c r="C1098" t="s">
        <v>3098</v>
      </c>
      <c r="D1098" s="8" t="s">
        <v>2041</v>
      </c>
      <c r="AG1098" s="43">
        <v>121</v>
      </c>
      <c r="AH1098" t="s">
        <v>102</v>
      </c>
      <c r="AI1098" s="8" t="s">
        <v>130</v>
      </c>
      <c r="AJ1098" t="s">
        <v>132</v>
      </c>
      <c r="AK1098" s="17">
        <v>1839.9999999999998</v>
      </c>
      <c r="AL1098" s="19">
        <v>43356</v>
      </c>
      <c r="AM1098" s="19">
        <v>43356</v>
      </c>
      <c r="AN1098" t="s">
        <v>931</v>
      </c>
      <c r="AR1098" t="b">
        <f t="shared" si="37"/>
        <v>1</v>
      </c>
      <c r="AS1098" t="b">
        <f t="shared" si="38"/>
        <v>1</v>
      </c>
    </row>
    <row r="1099" spans="2:45" ht="14.25" customHeight="1" x14ac:dyDescent="0.3">
      <c r="B1099" s="7" t="s">
        <v>2040</v>
      </c>
      <c r="C1099" t="s">
        <v>3098</v>
      </c>
      <c r="D1099" s="8" t="s">
        <v>2041</v>
      </c>
      <c r="AG1099" s="43">
        <v>59</v>
      </c>
      <c r="AH1099" t="s">
        <v>57</v>
      </c>
      <c r="AI1099" s="8" t="s">
        <v>64</v>
      </c>
      <c r="AJ1099" t="s">
        <v>323</v>
      </c>
      <c r="AK1099" s="17">
        <v>7611.45</v>
      </c>
      <c r="AL1099" s="19">
        <v>43282</v>
      </c>
      <c r="AM1099" s="19">
        <v>43282</v>
      </c>
      <c r="AN1099" t="s">
        <v>941</v>
      </c>
      <c r="AR1099" t="b">
        <f t="shared" si="37"/>
        <v>1</v>
      </c>
      <c r="AS1099" t="b">
        <f t="shared" si="38"/>
        <v>1</v>
      </c>
    </row>
    <row r="1100" spans="2:45" ht="14.25" customHeight="1" x14ac:dyDescent="0.3">
      <c r="B1100" s="7" t="s">
        <v>2040</v>
      </c>
      <c r="C1100" t="s">
        <v>3098</v>
      </c>
      <c r="D1100" s="8" t="s">
        <v>2041</v>
      </c>
      <c r="AG1100" s="43">
        <v>72</v>
      </c>
      <c r="AH1100" t="s">
        <v>83</v>
      </c>
      <c r="AI1100" s="8" t="s">
        <v>84</v>
      </c>
      <c r="AJ1100" t="s">
        <v>868</v>
      </c>
      <c r="AK1100" s="17">
        <v>11400</v>
      </c>
      <c r="AL1100" s="19">
        <v>43353</v>
      </c>
      <c r="AM1100" s="19">
        <v>43353</v>
      </c>
      <c r="AN1100" t="s">
        <v>3360</v>
      </c>
      <c r="AR1100" t="b">
        <f t="shared" si="37"/>
        <v>1</v>
      </c>
      <c r="AS1100" t="b">
        <f t="shared" si="38"/>
        <v>1</v>
      </c>
    </row>
    <row r="1101" spans="2:45" ht="14.25" customHeight="1" x14ac:dyDescent="0.3">
      <c r="B1101" s="7" t="s">
        <v>2043</v>
      </c>
      <c r="C1101" t="s">
        <v>3098</v>
      </c>
      <c r="D1101" s="8" t="s">
        <v>2044</v>
      </c>
      <c r="E1101" s="33" t="s">
        <v>2045</v>
      </c>
      <c r="M1101" s="16">
        <v>0.19</v>
      </c>
      <c r="N1101" t="s">
        <v>648</v>
      </c>
      <c r="O1101" t="s">
        <v>649</v>
      </c>
      <c r="P1101" s="17">
        <v>9221</v>
      </c>
      <c r="Y1101"/>
      <c r="AC1101" t="s">
        <v>929</v>
      </c>
      <c r="AD1101" t="s">
        <v>1825</v>
      </c>
      <c r="AF1101" s="16">
        <v>0.35255135111111113</v>
      </c>
      <c r="AG1101" s="43">
        <v>126</v>
      </c>
      <c r="AH1101" t="s">
        <v>102</v>
      </c>
      <c r="AI1101" s="8" t="s">
        <v>135</v>
      </c>
      <c r="AJ1101" t="s">
        <v>138</v>
      </c>
      <c r="AK1101" s="17">
        <v>4280</v>
      </c>
      <c r="AL1101" s="19">
        <v>43358</v>
      </c>
      <c r="AM1101" s="19">
        <v>43358</v>
      </c>
      <c r="AN1101" t="s">
        <v>949</v>
      </c>
      <c r="AQ1101" s="17">
        <f>SUMIF(B:B,B1101,P:P)-SUMIF(B:B,B1101,AK:AK)</f>
        <v>2415.3999999999996</v>
      </c>
      <c r="AR1101" t="b">
        <f t="shared" si="37"/>
        <v>0</v>
      </c>
      <c r="AS1101" t="b">
        <f t="shared" si="38"/>
        <v>0</v>
      </c>
    </row>
    <row r="1102" spans="2:45" ht="14.25" customHeight="1" x14ac:dyDescent="0.3">
      <c r="B1102" s="7" t="s">
        <v>2043</v>
      </c>
      <c r="C1102" t="s">
        <v>3098</v>
      </c>
      <c r="D1102" s="8" t="s">
        <v>2044</v>
      </c>
      <c r="AG1102" s="43">
        <v>59</v>
      </c>
      <c r="AH1102" t="s">
        <v>57</v>
      </c>
      <c r="AI1102" s="8" t="s">
        <v>64</v>
      </c>
      <c r="AJ1102" t="s">
        <v>323</v>
      </c>
      <c r="AK1102" s="17">
        <v>2525.6</v>
      </c>
      <c r="AL1102" s="19">
        <v>43344</v>
      </c>
      <c r="AM1102" s="19">
        <v>43344</v>
      </c>
      <c r="AN1102" t="s">
        <v>941</v>
      </c>
      <c r="AR1102" t="b">
        <f t="shared" si="37"/>
        <v>1</v>
      </c>
      <c r="AS1102" t="b">
        <f t="shared" si="38"/>
        <v>1</v>
      </c>
    </row>
    <row r="1103" spans="2:45" ht="14.25" customHeight="1" x14ac:dyDescent="0.3">
      <c r="B1103" s="7" t="s">
        <v>1053</v>
      </c>
      <c r="C1103" t="s">
        <v>3326</v>
      </c>
      <c r="D1103" t="s">
        <v>1054</v>
      </c>
      <c r="E1103" s="33" t="s">
        <v>1055</v>
      </c>
      <c r="M1103" s="16">
        <v>0.19</v>
      </c>
      <c r="N1103" t="s">
        <v>648</v>
      </c>
      <c r="O1103" t="s">
        <v>649</v>
      </c>
      <c r="P1103" s="17">
        <v>8390</v>
      </c>
      <c r="U1103"/>
      <c r="Y1103"/>
      <c r="Z1103"/>
      <c r="AC1103" t="s">
        <v>929</v>
      </c>
      <c r="AD1103" t="s">
        <v>3378</v>
      </c>
      <c r="AF1103" s="16">
        <v>0.28955952528925621</v>
      </c>
      <c r="AG1103" s="43">
        <v>73</v>
      </c>
      <c r="AH1103" t="s">
        <v>83</v>
      </c>
      <c r="AI1103" s="8" t="s">
        <v>84</v>
      </c>
      <c r="AJ1103" t="s">
        <v>864</v>
      </c>
      <c r="AK1103" s="17">
        <v>374.00000000000006</v>
      </c>
      <c r="AL1103" s="19">
        <v>43160</v>
      </c>
      <c r="AM1103" s="19">
        <v>43251</v>
      </c>
      <c r="AN1103" t="s">
        <v>3360</v>
      </c>
      <c r="AQ1103" s="17">
        <f>SUMIF(B:B,B1103,P:P)-SUMIF(B:B,B1103,AK:AK)</f>
        <v>5141</v>
      </c>
      <c r="AR1103" t="b">
        <f t="shared" si="37"/>
        <v>0</v>
      </c>
      <c r="AS1103" t="b">
        <f t="shared" si="38"/>
        <v>0</v>
      </c>
    </row>
    <row r="1104" spans="2:45" ht="14.25" customHeight="1" x14ac:dyDescent="0.3">
      <c r="B1104" s="7" t="s">
        <v>1053</v>
      </c>
      <c r="C1104" t="s">
        <v>3326</v>
      </c>
      <c r="D1104" t="s">
        <v>1054</v>
      </c>
      <c r="E1104" s="33" t="s">
        <v>936</v>
      </c>
      <c r="U1104"/>
      <c r="Y1104"/>
      <c r="Z1104"/>
      <c r="AG1104" s="43">
        <v>118</v>
      </c>
      <c r="AH1104" t="s">
        <v>102</v>
      </c>
      <c r="AI1104" s="8" t="s">
        <v>122</v>
      </c>
      <c r="AJ1104" t="s">
        <v>129</v>
      </c>
      <c r="AK1104" s="17">
        <v>2875</v>
      </c>
      <c r="AL1104" s="19">
        <v>43220</v>
      </c>
      <c r="AM1104" s="19">
        <v>43220</v>
      </c>
      <c r="AN1104" t="s">
        <v>931</v>
      </c>
      <c r="AQ1104"/>
      <c r="AR1104" t="b">
        <f t="shared" si="37"/>
        <v>1</v>
      </c>
      <c r="AS1104" t="b">
        <f t="shared" si="38"/>
        <v>1</v>
      </c>
    </row>
    <row r="1105" spans="2:45" ht="14.25" customHeight="1" x14ac:dyDescent="0.3">
      <c r="B1105" s="7" t="s">
        <v>2046</v>
      </c>
      <c r="C1105" t="s">
        <v>3098</v>
      </c>
      <c r="D1105" s="8" t="s">
        <v>2047</v>
      </c>
      <c r="E1105" s="33" t="s">
        <v>2048</v>
      </c>
      <c r="M1105" s="16">
        <v>0.19</v>
      </c>
      <c r="N1105" t="s">
        <v>648</v>
      </c>
      <c r="O1105" t="s">
        <v>649</v>
      </c>
      <c r="P1105" s="17">
        <v>12502</v>
      </c>
      <c r="Y1105"/>
      <c r="AC1105" t="s">
        <v>929</v>
      </c>
      <c r="AD1105" t="s">
        <v>1825</v>
      </c>
      <c r="AF1105" s="16">
        <v>0.34341134014814817</v>
      </c>
      <c r="AG1105" s="43">
        <v>59</v>
      </c>
      <c r="AH1105" t="s">
        <v>57</v>
      </c>
      <c r="AI1105" s="8" t="s">
        <v>64</v>
      </c>
      <c r="AJ1105" t="s">
        <v>323</v>
      </c>
      <c r="AK1105" s="17">
        <v>12501.9125</v>
      </c>
      <c r="AL1105" s="19">
        <v>43344</v>
      </c>
      <c r="AM1105" s="19">
        <v>43344</v>
      </c>
      <c r="AN1105" t="s">
        <v>941</v>
      </c>
      <c r="AQ1105" s="17">
        <f>SUMIF(B:B,B1105,P:P)-SUMIF(B:B,B1105,AK:AK)</f>
        <v>8.7499999999636202E-2</v>
      </c>
      <c r="AR1105" t="b">
        <f t="shared" si="37"/>
        <v>0</v>
      </c>
      <c r="AS1105" t="b">
        <f t="shared" si="38"/>
        <v>0</v>
      </c>
    </row>
    <row r="1106" spans="2:45" ht="14.25" customHeight="1" x14ac:dyDescent="0.3">
      <c r="B1106" s="7" t="s">
        <v>2049</v>
      </c>
      <c r="C1106" t="s">
        <v>3098</v>
      </c>
      <c r="D1106" s="8" t="s">
        <v>2050</v>
      </c>
      <c r="E1106" s="33" t="s">
        <v>2051</v>
      </c>
      <c r="M1106" s="16">
        <v>0.17</v>
      </c>
      <c r="N1106" t="s">
        <v>648</v>
      </c>
      <c r="O1106" t="s">
        <v>649</v>
      </c>
      <c r="P1106" s="17">
        <v>11417</v>
      </c>
      <c r="Y1106"/>
      <c r="AC1106" t="s">
        <v>929</v>
      </c>
      <c r="AD1106" t="s">
        <v>1825</v>
      </c>
      <c r="AF1106" s="16">
        <v>0.30248498133333329</v>
      </c>
      <c r="AG1106" s="43">
        <v>126</v>
      </c>
      <c r="AH1106" t="s">
        <v>102</v>
      </c>
      <c r="AI1106" s="8" t="s">
        <v>135</v>
      </c>
      <c r="AJ1106" t="s">
        <v>138</v>
      </c>
      <c r="AK1106" s="17">
        <v>2140</v>
      </c>
      <c r="AL1106" s="19">
        <v>43351</v>
      </c>
      <c r="AM1106" s="19">
        <v>43360</v>
      </c>
      <c r="AN1106" t="s">
        <v>949</v>
      </c>
      <c r="AQ1106" s="17">
        <f>SUMIF(B:B,B1106,P:P)-SUMIF(B:B,B1106,AK:AK)</f>
        <v>153.47500000000036</v>
      </c>
      <c r="AR1106" t="b">
        <f t="shared" si="37"/>
        <v>0</v>
      </c>
      <c r="AS1106" t="b">
        <f t="shared" si="38"/>
        <v>0</v>
      </c>
    </row>
    <row r="1107" spans="2:45" ht="14.25" customHeight="1" x14ac:dyDescent="0.3">
      <c r="B1107" s="7" t="s">
        <v>2049</v>
      </c>
      <c r="C1107" t="s">
        <v>3098</v>
      </c>
      <c r="D1107" s="8" t="s">
        <v>2050</v>
      </c>
      <c r="AG1107" s="43">
        <v>59</v>
      </c>
      <c r="AH1107" t="s">
        <v>57</v>
      </c>
      <c r="AI1107" s="8" t="s">
        <v>64</v>
      </c>
      <c r="AJ1107" t="s">
        <v>323</v>
      </c>
      <c r="AK1107" s="17">
        <v>9123.5249999999996</v>
      </c>
      <c r="AL1107" s="19">
        <v>43344</v>
      </c>
      <c r="AM1107" s="19">
        <v>43344</v>
      </c>
      <c r="AN1107" t="s">
        <v>941</v>
      </c>
      <c r="AR1107" t="b">
        <f t="shared" si="37"/>
        <v>1</v>
      </c>
      <c r="AS1107" t="b">
        <f t="shared" si="38"/>
        <v>1</v>
      </c>
    </row>
    <row r="1108" spans="2:45" ht="14.25" customHeight="1" x14ac:dyDescent="0.3">
      <c r="B1108" s="7" t="s">
        <v>2052</v>
      </c>
      <c r="C1108" t="s">
        <v>3098</v>
      </c>
      <c r="D1108" s="8" t="s">
        <v>2053</v>
      </c>
      <c r="E1108" s="33" t="s">
        <v>2054</v>
      </c>
      <c r="M1108" s="16">
        <v>0.19</v>
      </c>
      <c r="N1108" t="s">
        <v>648</v>
      </c>
      <c r="O1108" t="s">
        <v>649</v>
      </c>
      <c r="P1108" s="17">
        <v>8066</v>
      </c>
      <c r="Y1108"/>
      <c r="AC1108" t="s">
        <v>929</v>
      </c>
      <c r="AD1108" t="s">
        <v>1825</v>
      </c>
      <c r="AF1108" s="16">
        <v>0.34431681685823751</v>
      </c>
      <c r="AG1108" s="43">
        <v>59</v>
      </c>
      <c r="AH1108" t="s">
        <v>57</v>
      </c>
      <c r="AI1108" s="8" t="s">
        <v>64</v>
      </c>
      <c r="AJ1108" t="s">
        <v>323</v>
      </c>
      <c r="AK1108" s="17">
        <v>8065.75</v>
      </c>
      <c r="AL1108" s="19">
        <v>43344</v>
      </c>
      <c r="AM1108" s="19">
        <v>43344</v>
      </c>
      <c r="AN1108" t="s">
        <v>941</v>
      </c>
      <c r="AQ1108" s="17">
        <f>SUMIF(B:B,B1108,P:P)-SUMIF(B:B,B1108,AK:AK)</f>
        <v>0.25</v>
      </c>
      <c r="AR1108" t="b">
        <f t="shared" si="37"/>
        <v>0</v>
      </c>
      <c r="AS1108" t="b">
        <f t="shared" si="38"/>
        <v>0</v>
      </c>
    </row>
    <row r="1109" spans="2:45" ht="14.25" customHeight="1" x14ac:dyDescent="0.3">
      <c r="B1109" s="7" t="s">
        <v>2055</v>
      </c>
      <c r="C1109" t="s">
        <v>3098</v>
      </c>
      <c r="D1109" s="8" t="s">
        <v>2056</v>
      </c>
      <c r="E1109" s="33" t="s">
        <v>2057</v>
      </c>
      <c r="M1109" s="16">
        <v>0.19</v>
      </c>
      <c r="N1109" t="s">
        <v>648</v>
      </c>
      <c r="O1109" t="s">
        <v>649</v>
      </c>
      <c r="P1109" s="17">
        <v>9057</v>
      </c>
      <c r="Y1109"/>
      <c r="AC1109" t="s">
        <v>929</v>
      </c>
      <c r="AD1109" t="s">
        <v>1825</v>
      </c>
      <c r="AF1109" s="16">
        <v>0.35170420680272113</v>
      </c>
      <c r="AG1109" s="43">
        <v>126</v>
      </c>
      <c r="AH1109" t="s">
        <v>102</v>
      </c>
      <c r="AI1109" s="8" t="s">
        <v>135</v>
      </c>
      <c r="AJ1109" t="s">
        <v>138</v>
      </c>
      <c r="AK1109" s="17">
        <v>4173</v>
      </c>
      <c r="AL1109" s="19">
        <v>43332</v>
      </c>
      <c r="AM1109" s="19">
        <v>43342</v>
      </c>
      <c r="AN1109" t="s">
        <v>949</v>
      </c>
      <c r="AQ1109" s="17">
        <f>SUMIF(B:B,B1109,P:P)-SUMIF(B:B,B1109,AK:AK)</f>
        <v>0</v>
      </c>
      <c r="AR1109" t="b">
        <f t="shared" si="37"/>
        <v>0</v>
      </c>
      <c r="AS1109" t="b">
        <f t="shared" si="38"/>
        <v>0</v>
      </c>
    </row>
    <row r="1110" spans="2:45" ht="14.25" customHeight="1" x14ac:dyDescent="0.3">
      <c r="B1110" s="7" t="s">
        <v>2055</v>
      </c>
      <c r="C1110" t="s">
        <v>3098</v>
      </c>
      <c r="D1110" s="8" t="s">
        <v>2056</v>
      </c>
      <c r="AG1110" s="43">
        <v>126</v>
      </c>
      <c r="AH1110" t="s">
        <v>102</v>
      </c>
      <c r="AI1110" s="8" t="s">
        <v>135</v>
      </c>
      <c r="AJ1110" t="s">
        <v>138</v>
      </c>
      <c r="AK1110" s="17">
        <v>2354</v>
      </c>
      <c r="AL1110" s="19">
        <v>43337</v>
      </c>
      <c r="AM1110" s="19">
        <v>43337</v>
      </c>
      <c r="AN1110" t="s">
        <v>949</v>
      </c>
      <c r="AR1110" t="b">
        <f t="shared" si="37"/>
        <v>1</v>
      </c>
      <c r="AS1110" t="b">
        <f t="shared" si="38"/>
        <v>1</v>
      </c>
    </row>
    <row r="1111" spans="2:45" ht="14.25" customHeight="1" x14ac:dyDescent="0.3">
      <c r="B1111" s="7" t="s">
        <v>2055</v>
      </c>
      <c r="C1111" t="s">
        <v>3098</v>
      </c>
      <c r="D1111" s="8" t="s">
        <v>2056</v>
      </c>
      <c r="AG1111" s="43">
        <v>121</v>
      </c>
      <c r="AH1111" t="s">
        <v>102</v>
      </c>
      <c r="AI1111" s="8" t="s">
        <v>1891</v>
      </c>
      <c r="AJ1111" t="s">
        <v>132</v>
      </c>
      <c r="AK1111" s="17">
        <v>2530</v>
      </c>
      <c r="AL1111" s="19">
        <v>43337</v>
      </c>
      <c r="AM1111" s="19">
        <v>43337</v>
      </c>
      <c r="AN1111" t="s">
        <v>931</v>
      </c>
      <c r="AR1111" t="b">
        <f t="shared" si="37"/>
        <v>1</v>
      </c>
      <c r="AS1111" t="b">
        <f t="shared" si="38"/>
        <v>1</v>
      </c>
    </row>
    <row r="1112" spans="2:45" ht="14.25" customHeight="1" x14ac:dyDescent="0.3">
      <c r="B1112" s="7" t="s">
        <v>2058</v>
      </c>
      <c r="C1112" t="s">
        <v>3098</v>
      </c>
      <c r="D1112" s="8" t="s">
        <v>2059</v>
      </c>
      <c r="E1112" s="33" t="s">
        <v>2060</v>
      </c>
      <c r="M1112" s="16">
        <v>0.17</v>
      </c>
      <c r="N1112" t="s">
        <v>648</v>
      </c>
      <c r="O1112" t="s">
        <v>649</v>
      </c>
      <c r="P1112" s="17">
        <v>8975</v>
      </c>
      <c r="Y1112"/>
      <c r="AC1112" t="s">
        <v>929</v>
      </c>
      <c r="AD1112" t="s">
        <v>1825</v>
      </c>
      <c r="AF1112" s="16">
        <v>0.32868948355263161</v>
      </c>
      <c r="AG1112" s="43">
        <v>126</v>
      </c>
      <c r="AH1112" t="s">
        <v>102</v>
      </c>
      <c r="AI1112" s="8" t="s">
        <v>135</v>
      </c>
      <c r="AJ1112" t="s">
        <v>138</v>
      </c>
      <c r="AK1112" s="17">
        <v>5350</v>
      </c>
      <c r="AL1112" s="19">
        <v>43323</v>
      </c>
      <c r="AM1112" s="19">
        <v>43323</v>
      </c>
      <c r="AN1112" t="s">
        <v>949</v>
      </c>
      <c r="AQ1112" s="17">
        <f>SUMIF(B:B,B1112,P:P)-SUMIF(B:B,B1112,AK:AK)</f>
        <v>2130</v>
      </c>
      <c r="AR1112" t="b">
        <f t="shared" si="37"/>
        <v>0</v>
      </c>
      <c r="AS1112" t="b">
        <f t="shared" si="38"/>
        <v>0</v>
      </c>
    </row>
    <row r="1113" spans="2:45" ht="14.25" customHeight="1" x14ac:dyDescent="0.3">
      <c r="B1113" s="7" t="s">
        <v>2058</v>
      </c>
      <c r="C1113" t="s">
        <v>3098</v>
      </c>
      <c r="D1113" s="8" t="s">
        <v>2059</v>
      </c>
      <c r="AG1113" s="43">
        <v>121</v>
      </c>
      <c r="AH1113" t="s">
        <v>102</v>
      </c>
      <c r="AI1113" s="8" t="s">
        <v>1891</v>
      </c>
      <c r="AJ1113" t="s">
        <v>132</v>
      </c>
      <c r="AK1113" s="17">
        <v>1494.9999999999998</v>
      </c>
      <c r="AL1113" s="19">
        <v>43323</v>
      </c>
      <c r="AM1113" s="19">
        <v>43323</v>
      </c>
      <c r="AN1113" t="s">
        <v>931</v>
      </c>
      <c r="AR1113" t="b">
        <f t="shared" si="37"/>
        <v>1</v>
      </c>
      <c r="AS1113" t="b">
        <f t="shared" si="38"/>
        <v>1</v>
      </c>
    </row>
    <row r="1114" spans="2:45" ht="14.25" customHeight="1" x14ac:dyDescent="0.3">
      <c r="B1114" s="7" t="s">
        <v>2061</v>
      </c>
      <c r="C1114" t="s">
        <v>3098</v>
      </c>
      <c r="D1114" s="8" t="s">
        <v>2810</v>
      </c>
      <c r="E1114" s="33" t="s">
        <v>2062</v>
      </c>
      <c r="M1114" s="16">
        <v>0.17</v>
      </c>
      <c r="N1114" t="s">
        <v>648</v>
      </c>
      <c r="O1114" t="s">
        <v>649</v>
      </c>
      <c r="P1114" s="17">
        <v>3300.0000000000005</v>
      </c>
      <c r="Y1114"/>
      <c r="AC1114" t="s">
        <v>929</v>
      </c>
      <c r="AD1114" t="s">
        <v>1825</v>
      </c>
      <c r="AF1114" s="16">
        <v>0.23831152750809065</v>
      </c>
      <c r="AG1114" s="43">
        <v>126</v>
      </c>
      <c r="AH1114" t="s">
        <v>102</v>
      </c>
      <c r="AI1114" s="8" t="s">
        <v>135</v>
      </c>
      <c r="AJ1114" t="s">
        <v>138</v>
      </c>
      <c r="AK1114" s="17">
        <v>2140</v>
      </c>
      <c r="AL1114" s="19">
        <v>43316</v>
      </c>
      <c r="AM1114" s="19">
        <v>43340</v>
      </c>
      <c r="AN1114" t="s">
        <v>949</v>
      </c>
      <c r="AQ1114" s="17">
        <f>SUMIF(B:B,B1114,P:P)-SUMIF(B:B,B1114,AK:AK)</f>
        <v>-979.99999999999955</v>
      </c>
      <c r="AR1114" t="b">
        <f t="shared" si="37"/>
        <v>0</v>
      </c>
      <c r="AS1114" t="b">
        <f t="shared" si="38"/>
        <v>0</v>
      </c>
    </row>
    <row r="1115" spans="2:45" ht="14.25" customHeight="1" x14ac:dyDescent="0.3">
      <c r="B1115" s="7" t="s">
        <v>2061</v>
      </c>
      <c r="C1115" t="s">
        <v>3098</v>
      </c>
      <c r="D1115" s="8" t="s">
        <v>2810</v>
      </c>
      <c r="Y1115"/>
      <c r="AC1115" t="s">
        <v>929</v>
      </c>
      <c r="AD1115" t="s">
        <v>1825</v>
      </c>
      <c r="AF1115" s="16">
        <v>0.23831152750809065</v>
      </c>
      <c r="AG1115" s="43">
        <v>126</v>
      </c>
      <c r="AH1115" t="s">
        <v>102</v>
      </c>
      <c r="AI1115" s="8" t="s">
        <v>135</v>
      </c>
      <c r="AJ1115" t="s">
        <v>138</v>
      </c>
      <c r="AK1115" s="17">
        <v>2140</v>
      </c>
      <c r="AL1115" s="19">
        <v>43374</v>
      </c>
      <c r="AM1115" s="19">
        <v>43374</v>
      </c>
      <c r="AN1115" t="s">
        <v>949</v>
      </c>
      <c r="AP1115" t="s">
        <v>2936</v>
      </c>
      <c r="AR1115" t="b">
        <f t="shared" si="37"/>
        <v>1</v>
      </c>
      <c r="AS1115" t="b">
        <f t="shared" si="38"/>
        <v>1</v>
      </c>
    </row>
    <row r="1116" spans="2:45" ht="14.25" customHeight="1" x14ac:dyDescent="0.3">
      <c r="B1116" s="7" t="s">
        <v>2063</v>
      </c>
      <c r="C1116" t="s">
        <v>3098</v>
      </c>
      <c r="D1116" s="8" t="s">
        <v>2064</v>
      </c>
      <c r="E1116" s="33" t="s">
        <v>2065</v>
      </c>
      <c r="M1116" s="16">
        <v>0.19</v>
      </c>
      <c r="N1116" t="s">
        <v>648</v>
      </c>
      <c r="O1116" t="s">
        <v>649</v>
      </c>
      <c r="P1116" s="17">
        <v>15416</v>
      </c>
      <c r="Y1116"/>
      <c r="AC1116" t="s">
        <v>929</v>
      </c>
      <c r="AD1116" t="s">
        <v>1825</v>
      </c>
      <c r="AF1116" s="16">
        <v>0.3446955332112332</v>
      </c>
      <c r="AG1116" s="43">
        <v>113</v>
      </c>
      <c r="AH1116" t="s">
        <v>102</v>
      </c>
      <c r="AI1116" s="8" t="s">
        <v>122</v>
      </c>
      <c r="AJ1116" t="s">
        <v>1889</v>
      </c>
      <c r="AK1116" s="17">
        <v>804.99999999999989</v>
      </c>
      <c r="AL1116" s="19">
        <v>43365</v>
      </c>
      <c r="AM1116" s="19">
        <v>43365</v>
      </c>
      <c r="AN1116" t="s">
        <v>931</v>
      </c>
      <c r="AQ1116" s="17">
        <f>SUMIF(B:B,B1116,P:P)-SUMIF(B:B,B1116,AK:AK)</f>
        <v>-223.13749999999891</v>
      </c>
      <c r="AR1116" t="b">
        <f t="shared" si="37"/>
        <v>0</v>
      </c>
      <c r="AS1116" t="b">
        <f t="shared" si="38"/>
        <v>0</v>
      </c>
    </row>
    <row r="1117" spans="2:45" ht="14.25" customHeight="1" x14ac:dyDescent="0.3">
      <c r="B1117" s="7" t="s">
        <v>2063</v>
      </c>
      <c r="C1117" t="s">
        <v>3098</v>
      </c>
      <c r="D1117" s="8" t="s">
        <v>2064</v>
      </c>
      <c r="AG1117" s="43">
        <v>113</v>
      </c>
      <c r="AH1117" t="s">
        <v>102</v>
      </c>
      <c r="AI1117" s="8" t="s">
        <v>122</v>
      </c>
      <c r="AJ1117" t="s">
        <v>1444</v>
      </c>
      <c r="AK1117" s="17">
        <v>804.99999999999989</v>
      </c>
      <c r="AL1117" s="19">
        <v>43366</v>
      </c>
      <c r="AM1117" s="19">
        <v>43366</v>
      </c>
      <c r="AN1117" t="s">
        <v>931</v>
      </c>
      <c r="AR1117" t="b">
        <f t="shared" si="37"/>
        <v>1</v>
      </c>
      <c r="AS1117" t="b">
        <f t="shared" si="38"/>
        <v>1</v>
      </c>
    </row>
    <row r="1118" spans="2:45" ht="14.25" customHeight="1" x14ac:dyDescent="0.3">
      <c r="B1118" s="7" t="s">
        <v>2063</v>
      </c>
      <c r="C1118" t="s">
        <v>3098</v>
      </c>
      <c r="D1118" s="8" t="s">
        <v>2064</v>
      </c>
      <c r="AG1118" s="43">
        <v>113</v>
      </c>
      <c r="AH1118" t="s">
        <v>102</v>
      </c>
      <c r="AI1118" s="8" t="s">
        <v>122</v>
      </c>
      <c r="AJ1118" t="s">
        <v>1444</v>
      </c>
      <c r="AK1118" s="17">
        <v>804.99999999999989</v>
      </c>
      <c r="AL1118" s="19">
        <v>43368</v>
      </c>
      <c r="AM1118" s="19">
        <v>43368</v>
      </c>
      <c r="AN1118" t="s">
        <v>931</v>
      </c>
      <c r="AR1118" t="b">
        <f t="shared" si="37"/>
        <v>1</v>
      </c>
      <c r="AS1118" t="b">
        <f t="shared" si="38"/>
        <v>1</v>
      </c>
    </row>
    <row r="1119" spans="2:45" ht="14.25" customHeight="1" x14ac:dyDescent="0.3">
      <c r="B1119" s="7" t="s">
        <v>2063</v>
      </c>
      <c r="C1119" t="s">
        <v>3098</v>
      </c>
      <c r="D1119" s="8" t="s">
        <v>2064</v>
      </c>
      <c r="AG1119" s="43">
        <v>113</v>
      </c>
      <c r="AH1119" t="s">
        <v>102</v>
      </c>
      <c r="AI1119" s="8" t="s">
        <v>122</v>
      </c>
      <c r="AJ1119" t="s">
        <v>1444</v>
      </c>
      <c r="AK1119" s="17">
        <v>804.99999999999989</v>
      </c>
      <c r="AL1119" s="19">
        <v>43369</v>
      </c>
      <c r="AM1119" s="19">
        <v>43369</v>
      </c>
      <c r="AN1119" t="s">
        <v>931</v>
      </c>
      <c r="AR1119" t="b">
        <f t="shared" si="37"/>
        <v>1</v>
      </c>
      <c r="AS1119" t="b">
        <f t="shared" si="38"/>
        <v>1</v>
      </c>
    </row>
    <row r="1120" spans="2:45" ht="14.25" customHeight="1" x14ac:dyDescent="0.3">
      <c r="B1120" s="7" t="s">
        <v>2063</v>
      </c>
      <c r="C1120" t="s">
        <v>3098</v>
      </c>
      <c r="D1120" s="8" t="s">
        <v>2064</v>
      </c>
      <c r="AG1120" s="43">
        <v>59</v>
      </c>
      <c r="AH1120" t="s">
        <v>57</v>
      </c>
      <c r="AI1120" s="8" t="s">
        <v>64</v>
      </c>
      <c r="AJ1120" t="s">
        <v>323</v>
      </c>
      <c r="AK1120" s="17">
        <v>12419.137499999999</v>
      </c>
      <c r="AL1120" s="19">
        <v>43344</v>
      </c>
      <c r="AM1120" s="19">
        <v>43344</v>
      </c>
      <c r="AN1120" t="s">
        <v>941</v>
      </c>
      <c r="AR1120" t="b">
        <f t="shared" si="37"/>
        <v>1</v>
      </c>
      <c r="AS1120" t="b">
        <f t="shared" si="38"/>
        <v>1</v>
      </c>
    </row>
    <row r="1121" spans="2:45" ht="14.25" customHeight="1" x14ac:dyDescent="0.3">
      <c r="B1121" s="7" t="s">
        <v>2066</v>
      </c>
      <c r="C1121" t="s">
        <v>3098</v>
      </c>
      <c r="D1121" s="8" t="s">
        <v>2067</v>
      </c>
      <c r="E1121" s="33" t="s">
        <v>2068</v>
      </c>
      <c r="M1121" s="16">
        <v>0.17</v>
      </c>
      <c r="N1121" t="s">
        <v>648</v>
      </c>
      <c r="O1121" t="s">
        <v>649</v>
      </c>
      <c r="P1121" s="17">
        <v>15070</v>
      </c>
      <c r="Y1121"/>
      <c r="AC1121" t="s">
        <v>929</v>
      </c>
      <c r="AD1121" t="s">
        <v>1825</v>
      </c>
      <c r="AF1121" s="16">
        <v>0.32350411000000001</v>
      </c>
      <c r="AG1121" s="43">
        <v>126</v>
      </c>
      <c r="AH1121" t="s">
        <v>102</v>
      </c>
      <c r="AI1121" s="8" t="s">
        <v>1856</v>
      </c>
      <c r="AJ1121" t="s">
        <v>138</v>
      </c>
      <c r="AK1121" s="17">
        <v>10700</v>
      </c>
      <c r="AL1121" s="19">
        <v>43364</v>
      </c>
      <c r="AM1121" s="19">
        <v>43364</v>
      </c>
      <c r="AN1121" t="s">
        <v>949</v>
      </c>
      <c r="AQ1121" s="17">
        <f>SUMIF(B:B,B1121,P:P)-SUMIF(B:B,B1121,AK:AK)</f>
        <v>690</v>
      </c>
      <c r="AR1121" t="b">
        <f t="shared" si="37"/>
        <v>0</v>
      </c>
      <c r="AS1121" t="b">
        <f t="shared" si="38"/>
        <v>0</v>
      </c>
    </row>
    <row r="1122" spans="2:45" ht="14.25" customHeight="1" x14ac:dyDescent="0.3">
      <c r="B1122" s="7" t="s">
        <v>2066</v>
      </c>
      <c r="C1122" t="s">
        <v>3098</v>
      </c>
      <c r="D1122" s="8" t="s">
        <v>2067</v>
      </c>
      <c r="AG1122" s="43">
        <v>121</v>
      </c>
      <c r="AH1122" t="s">
        <v>102</v>
      </c>
      <c r="AI1122" s="8" t="s">
        <v>1891</v>
      </c>
      <c r="AJ1122" t="s">
        <v>132</v>
      </c>
      <c r="AK1122" s="17">
        <v>1839.9999999999998</v>
      </c>
      <c r="AL1122" s="19">
        <v>43364</v>
      </c>
      <c r="AM1122" s="19">
        <v>43364</v>
      </c>
      <c r="AN1122" t="s">
        <v>931</v>
      </c>
      <c r="AR1122" t="b">
        <f t="shared" si="37"/>
        <v>1</v>
      </c>
      <c r="AS1122" t="b">
        <f t="shared" si="38"/>
        <v>1</v>
      </c>
    </row>
    <row r="1123" spans="2:45" ht="14.25" customHeight="1" x14ac:dyDescent="0.3">
      <c r="B1123" s="7" t="s">
        <v>2066</v>
      </c>
      <c r="C1123" t="s">
        <v>3098</v>
      </c>
      <c r="D1123" s="8" t="s">
        <v>2067</v>
      </c>
      <c r="AG1123" s="43">
        <v>121</v>
      </c>
      <c r="AH1123" t="s">
        <v>102</v>
      </c>
      <c r="AI1123" s="8" t="s">
        <v>1890</v>
      </c>
      <c r="AJ1123" t="s">
        <v>132</v>
      </c>
      <c r="AK1123" s="17">
        <v>1839.9999999999998</v>
      </c>
      <c r="AL1123" s="19">
        <v>43364</v>
      </c>
      <c r="AM1123" s="19">
        <v>43364</v>
      </c>
      <c r="AN1123" t="s">
        <v>931</v>
      </c>
      <c r="AR1123" t="b">
        <f t="shared" si="37"/>
        <v>1</v>
      </c>
      <c r="AS1123" t="b">
        <f t="shared" si="38"/>
        <v>1</v>
      </c>
    </row>
    <row r="1124" spans="2:45" ht="14.25" customHeight="1" x14ac:dyDescent="0.3">
      <c r="B1124" s="7" t="s">
        <v>2069</v>
      </c>
      <c r="C1124" t="s">
        <v>3098</v>
      </c>
      <c r="D1124" s="8" t="s">
        <v>2070</v>
      </c>
      <c r="E1124" s="33" t="s">
        <v>2071</v>
      </c>
      <c r="M1124" s="16">
        <v>0.17</v>
      </c>
      <c r="N1124" t="s">
        <v>648</v>
      </c>
      <c r="O1124" t="s">
        <v>649</v>
      </c>
      <c r="P1124" s="17">
        <v>8354</v>
      </c>
      <c r="Y1124"/>
      <c r="AC1124" t="s">
        <v>929</v>
      </c>
      <c r="AD1124" t="s">
        <v>1825</v>
      </c>
      <c r="AF1124" s="16">
        <v>0.32280126400000009</v>
      </c>
      <c r="AG1124" s="43">
        <v>59</v>
      </c>
      <c r="AH1124" t="s">
        <v>57</v>
      </c>
      <c r="AI1124" s="8" t="s">
        <v>64</v>
      </c>
      <c r="AJ1124" t="s">
        <v>323</v>
      </c>
      <c r="AK1124" s="17">
        <v>8352.5750000000007</v>
      </c>
      <c r="AL1124" s="19">
        <v>43374</v>
      </c>
      <c r="AM1124" s="19">
        <v>43374</v>
      </c>
      <c r="AN1124" t="s">
        <v>941</v>
      </c>
      <c r="AQ1124" s="17">
        <f>SUMIF(B:B,B1124,P:P)-SUMIF(B:B,B1124,AK:AK)</f>
        <v>1.4249999999992724</v>
      </c>
      <c r="AR1124" t="b">
        <f t="shared" si="37"/>
        <v>0</v>
      </c>
      <c r="AS1124" t="b">
        <f t="shared" si="38"/>
        <v>0</v>
      </c>
    </row>
    <row r="1125" spans="2:45" ht="14.25" customHeight="1" x14ac:dyDescent="0.3">
      <c r="B1125" s="7" t="s">
        <v>2072</v>
      </c>
      <c r="C1125" t="s">
        <v>3098</v>
      </c>
      <c r="D1125" s="8" t="s">
        <v>2073</v>
      </c>
      <c r="E1125" s="33" t="s">
        <v>2334</v>
      </c>
      <c r="M1125" s="16">
        <v>0.17</v>
      </c>
      <c r="N1125" t="s">
        <v>648</v>
      </c>
      <c r="O1125" t="s">
        <v>649</v>
      </c>
      <c r="P1125" s="17">
        <v>16700.333333333332</v>
      </c>
      <c r="AC1125" t="s">
        <v>929</v>
      </c>
      <c r="AD1125" t="s">
        <v>1825</v>
      </c>
      <c r="AF1125" s="16">
        <v>0.3339200494382023</v>
      </c>
      <c r="AG1125" s="43">
        <v>59</v>
      </c>
      <c r="AH1125" t="s">
        <v>57</v>
      </c>
      <c r="AI1125" s="8" t="s">
        <v>64</v>
      </c>
      <c r="AJ1125" t="s">
        <v>323</v>
      </c>
      <c r="AK1125" s="17">
        <v>1126.125</v>
      </c>
      <c r="AL1125" s="19">
        <v>43374</v>
      </c>
      <c r="AM1125" s="19">
        <v>43374</v>
      </c>
      <c r="AN1125" t="s">
        <v>941</v>
      </c>
      <c r="AQ1125" s="17">
        <f>SUMIF(B:B,B1125,P:P)-SUMIF(B:B,B1125,AK:AK)</f>
        <v>3334.2083333333321</v>
      </c>
      <c r="AR1125" t="b">
        <f t="shared" si="37"/>
        <v>0</v>
      </c>
      <c r="AS1125" t="b">
        <f t="shared" si="38"/>
        <v>0</v>
      </c>
    </row>
    <row r="1126" spans="2:45" ht="14.25" customHeight="1" x14ac:dyDescent="0.3">
      <c r="B1126" s="7" t="s">
        <v>2072</v>
      </c>
      <c r="C1126" t="s">
        <v>3098</v>
      </c>
      <c r="D1126" s="8" t="s">
        <v>2073</v>
      </c>
      <c r="AG1126" s="43">
        <v>126</v>
      </c>
      <c r="AH1126" t="s">
        <v>102</v>
      </c>
      <c r="AI1126" s="8" t="s">
        <v>135</v>
      </c>
      <c r="AJ1126" t="s">
        <v>138</v>
      </c>
      <c r="AK1126" s="17">
        <v>8560</v>
      </c>
      <c r="AL1126" s="19">
        <v>43738</v>
      </c>
      <c r="AM1126" s="19">
        <v>43751</v>
      </c>
      <c r="AN1126" t="s">
        <v>949</v>
      </c>
      <c r="AQ1126"/>
      <c r="AR1126" t="b">
        <f t="shared" si="37"/>
        <v>1</v>
      </c>
      <c r="AS1126" t="b">
        <f t="shared" si="38"/>
        <v>1</v>
      </c>
    </row>
    <row r="1127" spans="2:45" ht="14.25" customHeight="1" x14ac:dyDescent="0.3">
      <c r="B1127" s="7" t="s">
        <v>2072</v>
      </c>
      <c r="C1127" t="s">
        <v>3098</v>
      </c>
      <c r="D1127" s="8" t="s">
        <v>2073</v>
      </c>
      <c r="AG1127" s="43">
        <v>121</v>
      </c>
      <c r="AH1127" t="s">
        <v>102</v>
      </c>
      <c r="AI1127" s="8" t="s">
        <v>1890</v>
      </c>
      <c r="AJ1127" t="s">
        <v>132</v>
      </c>
      <c r="AK1127" s="17">
        <v>3679.9999999999995</v>
      </c>
      <c r="AL1127" s="19">
        <v>43738</v>
      </c>
      <c r="AM1127" s="19">
        <v>43751</v>
      </c>
      <c r="AN1127" t="s">
        <v>931</v>
      </c>
      <c r="AQ1127"/>
      <c r="AR1127" t="b">
        <f t="shared" si="37"/>
        <v>1</v>
      </c>
      <c r="AS1127" t="b">
        <f t="shared" si="38"/>
        <v>1</v>
      </c>
    </row>
    <row r="1128" spans="2:45" ht="14.25" customHeight="1" x14ac:dyDescent="0.3">
      <c r="B1128" s="7" t="s">
        <v>1056</v>
      </c>
      <c r="C1128" t="s">
        <v>3326</v>
      </c>
      <c r="D1128" t="s">
        <v>1057</v>
      </c>
      <c r="E1128" s="33" t="s">
        <v>2315</v>
      </c>
      <c r="M1128" s="16">
        <v>0.17</v>
      </c>
      <c r="N1128" t="s">
        <v>648</v>
      </c>
      <c r="O1128" t="s">
        <v>649</v>
      </c>
      <c r="P1128" s="17">
        <v>18649</v>
      </c>
      <c r="U1128"/>
      <c r="Y1128"/>
      <c r="Z1128"/>
      <c r="AC1128" t="s">
        <v>929</v>
      </c>
      <c r="AD1128" t="s">
        <v>3378</v>
      </c>
      <c r="AF1128" s="16">
        <v>0.34643181976859505</v>
      </c>
      <c r="AG1128" s="43">
        <v>118</v>
      </c>
      <c r="AH1128" t="s">
        <v>102</v>
      </c>
      <c r="AI1128" s="8" t="s">
        <v>122</v>
      </c>
      <c r="AJ1128" t="s">
        <v>129</v>
      </c>
      <c r="AK1128" s="17">
        <v>459.99999999999994</v>
      </c>
      <c r="AL1128" s="19">
        <v>43225</v>
      </c>
      <c r="AM1128" s="19">
        <v>43225</v>
      </c>
      <c r="AN1128" t="s">
        <v>931</v>
      </c>
      <c r="AQ1128" s="17">
        <f>SUMIF(B:B,B1128,P:P)-SUMIF(B:B,B1128,AK:AK)</f>
        <v>6388</v>
      </c>
      <c r="AR1128" t="b">
        <f t="shared" si="37"/>
        <v>0</v>
      </c>
      <c r="AS1128" t="b">
        <f t="shared" si="38"/>
        <v>0</v>
      </c>
    </row>
    <row r="1129" spans="2:45" ht="14.25" customHeight="1" x14ac:dyDescent="0.3">
      <c r="B1129" s="7" t="s">
        <v>1056</v>
      </c>
      <c r="C1129" t="s">
        <v>3326</v>
      </c>
      <c r="D1129" t="s">
        <v>1057</v>
      </c>
      <c r="E1129" s="33" t="s">
        <v>936</v>
      </c>
      <c r="AG1129" s="43">
        <v>121</v>
      </c>
      <c r="AH1129" t="s">
        <v>102</v>
      </c>
      <c r="AI1129" s="8" t="s">
        <v>130</v>
      </c>
      <c r="AJ1129" t="s">
        <v>132</v>
      </c>
      <c r="AK1129" s="17">
        <v>2760</v>
      </c>
      <c r="AL1129" s="19">
        <v>43225</v>
      </c>
      <c r="AM1129" s="19">
        <v>43225</v>
      </c>
      <c r="AN1129" t="s">
        <v>931</v>
      </c>
      <c r="AQ1129"/>
      <c r="AR1129" t="b">
        <f t="shared" si="37"/>
        <v>1</v>
      </c>
      <c r="AS1129" t="b">
        <f t="shared" si="38"/>
        <v>1</v>
      </c>
    </row>
    <row r="1130" spans="2:45" ht="14.25" customHeight="1" x14ac:dyDescent="0.3">
      <c r="B1130" s="7" t="s">
        <v>1056</v>
      </c>
      <c r="C1130" t="s">
        <v>3326</v>
      </c>
      <c r="D1130" t="s">
        <v>1057</v>
      </c>
      <c r="E1130" s="33" t="s">
        <v>936</v>
      </c>
      <c r="U1130"/>
      <c r="Y1130"/>
      <c r="Z1130"/>
      <c r="AG1130" s="43">
        <v>126</v>
      </c>
      <c r="AH1130" t="s">
        <v>102</v>
      </c>
      <c r="AI1130" s="8" t="s">
        <v>135</v>
      </c>
      <c r="AJ1130" t="s">
        <v>138</v>
      </c>
      <c r="AK1130" s="17">
        <v>6741</v>
      </c>
      <c r="AL1130" s="19">
        <v>43225</v>
      </c>
      <c r="AM1130" s="19">
        <v>43225</v>
      </c>
      <c r="AN1130" t="s">
        <v>949</v>
      </c>
      <c r="AQ1130"/>
      <c r="AR1130" t="b">
        <f t="shared" si="37"/>
        <v>1</v>
      </c>
      <c r="AS1130" t="b">
        <f t="shared" si="38"/>
        <v>1</v>
      </c>
    </row>
    <row r="1131" spans="2:45" ht="14.25" customHeight="1" x14ac:dyDescent="0.3">
      <c r="B1131" s="7" t="s">
        <v>1056</v>
      </c>
      <c r="C1131" t="s">
        <v>3326</v>
      </c>
      <c r="D1131" t="s">
        <v>1057</v>
      </c>
      <c r="E1131" s="33" t="s">
        <v>936</v>
      </c>
      <c r="U1131"/>
      <c r="Y1131"/>
      <c r="Z1131"/>
      <c r="AG1131" s="43">
        <v>118</v>
      </c>
      <c r="AH1131" t="s">
        <v>102</v>
      </c>
      <c r="AI1131" s="8" t="s">
        <v>122</v>
      </c>
      <c r="AJ1131" t="s">
        <v>129</v>
      </c>
      <c r="AK1131" s="17">
        <v>2300</v>
      </c>
      <c r="AL1131" s="19">
        <v>43240</v>
      </c>
      <c r="AM1131" s="19">
        <v>43240</v>
      </c>
      <c r="AN1131" t="s">
        <v>931</v>
      </c>
      <c r="AQ1131"/>
      <c r="AR1131" t="b">
        <f t="shared" si="37"/>
        <v>1</v>
      </c>
      <c r="AS1131" t="b">
        <f t="shared" si="38"/>
        <v>1</v>
      </c>
    </row>
    <row r="1132" spans="2:45" ht="14.25" customHeight="1" x14ac:dyDescent="0.3">
      <c r="B1132" s="7" t="s">
        <v>2074</v>
      </c>
      <c r="C1132" t="s">
        <v>3098</v>
      </c>
      <c r="D1132" s="8" t="s">
        <v>2075</v>
      </c>
      <c r="E1132" s="33" t="s">
        <v>2335</v>
      </c>
      <c r="M1132" s="16">
        <v>0.19</v>
      </c>
      <c r="N1132" t="s">
        <v>648</v>
      </c>
      <c r="O1132" t="s">
        <v>649</v>
      </c>
      <c r="P1132" s="17">
        <v>10789</v>
      </c>
      <c r="AC1132" t="s">
        <v>929</v>
      </c>
      <c r="AD1132" t="s">
        <v>1825</v>
      </c>
      <c r="AF1132" s="16">
        <v>0.32377688162962959</v>
      </c>
      <c r="AG1132" s="43">
        <v>59</v>
      </c>
      <c r="AH1132" t="s">
        <v>57</v>
      </c>
      <c r="AI1132" s="8" t="s">
        <v>64</v>
      </c>
      <c r="AJ1132" t="s">
        <v>323</v>
      </c>
      <c r="AK1132" s="17">
        <v>3898.125</v>
      </c>
      <c r="AL1132" s="19">
        <v>43374</v>
      </c>
      <c r="AM1132" s="19">
        <v>43374</v>
      </c>
      <c r="AN1132" t="s">
        <v>941</v>
      </c>
      <c r="AQ1132" s="17">
        <f>SUMIF(B:B,B1132,P:P)-SUMIF(B:B,B1132,AK:AK)</f>
        <v>0.875</v>
      </c>
      <c r="AR1132" t="b">
        <f t="shared" si="37"/>
        <v>0</v>
      </c>
      <c r="AS1132" t="b">
        <f t="shared" si="38"/>
        <v>0</v>
      </c>
    </row>
    <row r="1133" spans="2:45" ht="14.25" customHeight="1" x14ac:dyDescent="0.3">
      <c r="B1133" s="7" t="s">
        <v>2074</v>
      </c>
      <c r="C1133" t="s">
        <v>3098</v>
      </c>
      <c r="D1133" s="8" t="s">
        <v>2075</v>
      </c>
      <c r="AG1133" s="43">
        <v>113</v>
      </c>
      <c r="AH1133" t="s">
        <v>102</v>
      </c>
      <c r="AI1133" s="8" t="s">
        <v>122</v>
      </c>
      <c r="AJ1133" t="s">
        <v>1444</v>
      </c>
      <c r="AK1133" s="17">
        <v>3680</v>
      </c>
      <c r="AL1133" s="19">
        <v>43391</v>
      </c>
      <c r="AM1133" s="19">
        <v>43397</v>
      </c>
      <c r="AN1133" t="s">
        <v>931</v>
      </c>
      <c r="AQ1133"/>
      <c r="AR1133" t="b">
        <f t="shared" si="37"/>
        <v>1</v>
      </c>
      <c r="AS1133" t="b">
        <f t="shared" si="38"/>
        <v>1</v>
      </c>
    </row>
    <row r="1134" spans="2:45" ht="14.25" customHeight="1" x14ac:dyDescent="0.3">
      <c r="B1134" s="7" t="s">
        <v>2074</v>
      </c>
      <c r="C1134" t="s">
        <v>3098</v>
      </c>
      <c r="D1134" s="8" t="s">
        <v>2075</v>
      </c>
      <c r="AG1134" s="43">
        <v>126</v>
      </c>
      <c r="AH1134" t="s">
        <v>102</v>
      </c>
      <c r="AI1134" s="8" t="s">
        <v>1235</v>
      </c>
      <c r="AJ1134" t="s">
        <v>138</v>
      </c>
      <c r="AK1134" s="17">
        <v>3210</v>
      </c>
      <c r="AL1134" s="19">
        <v>43389</v>
      </c>
      <c r="AM1134" s="19">
        <v>43410</v>
      </c>
      <c r="AN1134" t="s">
        <v>949</v>
      </c>
      <c r="AQ1134"/>
      <c r="AR1134" t="b">
        <f t="shared" si="37"/>
        <v>1</v>
      </c>
      <c r="AS1134" t="b">
        <f t="shared" si="38"/>
        <v>1</v>
      </c>
    </row>
    <row r="1135" spans="2:45" ht="14.25" customHeight="1" x14ac:dyDescent="0.3">
      <c r="B1135" s="7" t="s">
        <v>2076</v>
      </c>
      <c r="C1135" t="s">
        <v>3099</v>
      </c>
      <c r="D1135" s="8" t="s">
        <v>2077</v>
      </c>
      <c r="E1135" s="33" t="s">
        <v>2078</v>
      </c>
      <c r="M1135" s="16">
        <v>0.19</v>
      </c>
      <c r="N1135" t="s">
        <v>648</v>
      </c>
      <c r="O1135" t="s">
        <v>649</v>
      </c>
      <c r="P1135" s="17">
        <v>43700</v>
      </c>
      <c r="Y1135"/>
      <c r="AC1135" t="s">
        <v>929</v>
      </c>
      <c r="AD1135" t="s">
        <v>3377</v>
      </c>
      <c r="AF1135" s="16">
        <v>0.37620483666429078</v>
      </c>
      <c r="AG1135" s="43">
        <v>21</v>
      </c>
      <c r="AH1135" t="s">
        <v>22</v>
      </c>
      <c r="AI1135" s="8" t="s">
        <v>56</v>
      </c>
      <c r="AK1135" s="17">
        <v>34500</v>
      </c>
      <c r="AL1135" s="19">
        <v>43282</v>
      </c>
      <c r="AM1135" s="19">
        <v>43282</v>
      </c>
      <c r="AN1135" t="s">
        <v>931</v>
      </c>
      <c r="AP1135" t="s">
        <v>2079</v>
      </c>
      <c r="AQ1135" s="17">
        <f>SUMIF(B:B,B1135,P:P)-SUMIF(B:B,B1135,AK:AK)</f>
        <v>0</v>
      </c>
      <c r="AR1135" t="b">
        <f t="shared" si="37"/>
        <v>0</v>
      </c>
      <c r="AS1135" t="b">
        <f t="shared" si="38"/>
        <v>0</v>
      </c>
    </row>
    <row r="1136" spans="2:45" ht="14.25" customHeight="1" x14ac:dyDescent="0.3">
      <c r="B1136" s="7" t="s">
        <v>2076</v>
      </c>
      <c r="C1136" t="s">
        <v>3099</v>
      </c>
      <c r="D1136" s="8" t="s">
        <v>2077</v>
      </c>
      <c r="AG1136" s="43">
        <v>21</v>
      </c>
      <c r="AH1136" t="s">
        <v>22</v>
      </c>
      <c r="AI1136" s="8" t="s">
        <v>56</v>
      </c>
      <c r="AK1136" s="17">
        <v>3449.9999999999995</v>
      </c>
      <c r="AL1136" s="19">
        <v>43299</v>
      </c>
      <c r="AM1136" s="19">
        <v>43299</v>
      </c>
      <c r="AN1136" t="s">
        <v>931</v>
      </c>
      <c r="AR1136" t="b">
        <f t="shared" si="37"/>
        <v>1</v>
      </c>
      <c r="AS1136" t="b">
        <f t="shared" si="38"/>
        <v>1</v>
      </c>
    </row>
    <row r="1137" spans="2:45" ht="14.25" customHeight="1" x14ac:dyDescent="0.3">
      <c r="B1137" s="7" t="s">
        <v>2076</v>
      </c>
      <c r="C1137" t="s">
        <v>3099</v>
      </c>
      <c r="D1137" s="8" t="s">
        <v>2077</v>
      </c>
      <c r="AG1137" s="43">
        <v>21</v>
      </c>
      <c r="AH1137" t="s">
        <v>22</v>
      </c>
      <c r="AI1137" s="8" t="s">
        <v>56</v>
      </c>
      <c r="AK1137" s="17">
        <v>5750</v>
      </c>
      <c r="AL1137" s="19">
        <v>43299</v>
      </c>
      <c r="AM1137" s="19">
        <v>43299</v>
      </c>
      <c r="AN1137" t="s">
        <v>931</v>
      </c>
      <c r="AR1137" t="b">
        <f t="shared" si="37"/>
        <v>1</v>
      </c>
      <c r="AS1137" t="b">
        <f t="shared" si="38"/>
        <v>1</v>
      </c>
    </row>
    <row r="1138" spans="2:45" ht="14.25" customHeight="1" x14ac:dyDescent="0.3">
      <c r="B1138" s="7" t="s">
        <v>2080</v>
      </c>
      <c r="C1138" t="s">
        <v>3099</v>
      </c>
      <c r="D1138" s="8" t="s">
        <v>2081</v>
      </c>
      <c r="E1138" s="33" t="s">
        <v>2082</v>
      </c>
      <c r="M1138" s="16">
        <v>0.19</v>
      </c>
      <c r="N1138" t="s">
        <v>648</v>
      </c>
      <c r="O1138" t="s">
        <v>649</v>
      </c>
      <c r="P1138" s="17">
        <v>20470</v>
      </c>
      <c r="Y1138"/>
      <c r="AC1138" t="s">
        <v>929</v>
      </c>
      <c r="AD1138" t="s">
        <v>3377</v>
      </c>
      <c r="AF1138" s="16">
        <v>0.30836317868488466</v>
      </c>
      <c r="AG1138" s="43">
        <v>85</v>
      </c>
      <c r="AH1138" t="s">
        <v>91</v>
      </c>
      <c r="AI1138" s="8" t="s">
        <v>96</v>
      </c>
      <c r="AJ1138" t="s">
        <v>100</v>
      </c>
      <c r="AK1138" s="17">
        <v>10350</v>
      </c>
      <c r="AL1138" s="19">
        <v>43287</v>
      </c>
      <c r="AM1138" s="19">
        <f>AL1138</f>
        <v>43287</v>
      </c>
      <c r="AN1138" t="s">
        <v>931</v>
      </c>
      <c r="AQ1138" s="17">
        <f>SUMIF(B:B,B1138,P:P)-SUMIF(B:B,B1138,AK:AK)</f>
        <v>0</v>
      </c>
      <c r="AR1138" t="b">
        <f t="shared" si="37"/>
        <v>0</v>
      </c>
      <c r="AS1138" t="b">
        <f t="shared" si="38"/>
        <v>0</v>
      </c>
    </row>
    <row r="1139" spans="2:45" ht="14.25" customHeight="1" x14ac:dyDescent="0.3">
      <c r="B1139" s="7" t="s">
        <v>2080</v>
      </c>
      <c r="C1139" t="s">
        <v>3099</v>
      </c>
      <c r="D1139" s="8" t="s">
        <v>2081</v>
      </c>
      <c r="AG1139" s="43">
        <v>85</v>
      </c>
      <c r="AH1139" t="s">
        <v>91</v>
      </c>
      <c r="AI1139" s="8" t="s">
        <v>96</v>
      </c>
      <c r="AJ1139" t="s">
        <v>100</v>
      </c>
      <c r="AK1139" s="17">
        <v>4600</v>
      </c>
      <c r="AL1139" s="19">
        <v>43300</v>
      </c>
      <c r="AN1139" t="s">
        <v>931</v>
      </c>
      <c r="AR1139" t="b">
        <f t="shared" si="37"/>
        <v>1</v>
      </c>
      <c r="AS1139" t="b">
        <f t="shared" si="38"/>
        <v>1</v>
      </c>
    </row>
    <row r="1140" spans="2:45" ht="14.25" customHeight="1" x14ac:dyDescent="0.3">
      <c r="B1140" s="7" t="s">
        <v>2080</v>
      </c>
      <c r="C1140" t="s">
        <v>3099</v>
      </c>
      <c r="D1140" s="8" t="s">
        <v>2081</v>
      </c>
      <c r="AG1140" s="43">
        <v>85</v>
      </c>
      <c r="AH1140" t="s">
        <v>91</v>
      </c>
      <c r="AI1140" s="8" t="s">
        <v>96</v>
      </c>
      <c r="AJ1140" t="s">
        <v>100</v>
      </c>
      <c r="AK1140" s="17">
        <v>5520</v>
      </c>
      <c r="AL1140" s="19">
        <v>43289</v>
      </c>
      <c r="AN1140" t="s">
        <v>931</v>
      </c>
      <c r="AR1140" t="b">
        <f t="shared" si="37"/>
        <v>1</v>
      </c>
      <c r="AS1140" t="b">
        <f t="shared" si="38"/>
        <v>1</v>
      </c>
    </row>
    <row r="1141" spans="2:45" ht="14.25" customHeight="1" x14ac:dyDescent="0.3">
      <c r="B1141" s="7" t="s">
        <v>2083</v>
      </c>
      <c r="C1141" t="s">
        <v>3099</v>
      </c>
      <c r="D1141" s="8" t="s">
        <v>2084</v>
      </c>
      <c r="E1141" s="33" t="s">
        <v>2085</v>
      </c>
      <c r="M1141" s="16">
        <v>0.19</v>
      </c>
      <c r="N1141" t="s">
        <v>648</v>
      </c>
      <c r="O1141" t="s">
        <v>649</v>
      </c>
      <c r="P1141" s="17">
        <v>53067</v>
      </c>
      <c r="Y1141"/>
      <c r="AC1141" t="s">
        <v>929</v>
      </c>
      <c r="AD1141" t="s">
        <v>3377</v>
      </c>
      <c r="AF1141" s="16">
        <v>0.35853724459220776</v>
      </c>
      <c r="AG1141" s="43">
        <v>21</v>
      </c>
      <c r="AH1141" t="s">
        <v>22</v>
      </c>
      <c r="AI1141" s="8" t="s">
        <v>56</v>
      </c>
      <c r="AK1141" s="17">
        <v>20700</v>
      </c>
      <c r="AL1141" s="19">
        <v>43282</v>
      </c>
      <c r="AM1141" s="19">
        <v>43282</v>
      </c>
      <c r="AN1141" t="s">
        <v>931</v>
      </c>
      <c r="AP1141" t="s">
        <v>2086</v>
      </c>
      <c r="AQ1141" s="17">
        <f>SUMIF(B:B,B1141,P:P)-SUMIF(B:B,B1141,AK:AK)</f>
        <v>2406</v>
      </c>
      <c r="AR1141" t="b">
        <f t="shared" si="37"/>
        <v>0</v>
      </c>
      <c r="AS1141" t="b">
        <f t="shared" si="38"/>
        <v>0</v>
      </c>
    </row>
    <row r="1142" spans="2:45" ht="14.25" customHeight="1" x14ac:dyDescent="0.3">
      <c r="B1142" s="7" t="s">
        <v>2083</v>
      </c>
      <c r="C1142" t="s">
        <v>3099</v>
      </c>
      <c r="D1142" s="8" t="s">
        <v>2084</v>
      </c>
      <c r="AG1142" s="43">
        <v>21</v>
      </c>
      <c r="AH1142" t="s">
        <v>22</v>
      </c>
      <c r="AI1142" s="8" t="s">
        <v>56</v>
      </c>
      <c r="AK1142" s="17">
        <v>13799.999999999998</v>
      </c>
      <c r="AL1142" s="19">
        <v>43313</v>
      </c>
      <c r="AM1142" s="19">
        <v>43313</v>
      </c>
      <c r="AN1142" t="s">
        <v>931</v>
      </c>
      <c r="AP1142" t="s">
        <v>2086</v>
      </c>
      <c r="AQ1142"/>
      <c r="AR1142" t="b">
        <f t="shared" si="37"/>
        <v>1</v>
      </c>
      <c r="AS1142" t="b">
        <f t="shared" si="38"/>
        <v>1</v>
      </c>
    </row>
    <row r="1143" spans="2:45" ht="14.25" customHeight="1" x14ac:dyDescent="0.3">
      <c r="B1143" s="7" t="s">
        <v>2083</v>
      </c>
      <c r="C1143" t="s">
        <v>3099</v>
      </c>
      <c r="D1143" s="8" t="s">
        <v>2084</v>
      </c>
      <c r="Y1143"/>
      <c r="AC1143" t="s">
        <v>1434</v>
      </c>
      <c r="AD1143" t="s">
        <v>1770</v>
      </c>
      <c r="AG1143" s="43">
        <v>67</v>
      </c>
      <c r="AH1143" t="s">
        <v>1911</v>
      </c>
      <c r="AI1143" s="8" t="s">
        <v>79</v>
      </c>
      <c r="AJ1143" t="s">
        <v>100</v>
      </c>
      <c r="AK1143" s="17">
        <v>5500</v>
      </c>
      <c r="AL1143" s="19">
        <v>43313</v>
      </c>
      <c r="AM1143" s="19">
        <v>43313</v>
      </c>
      <c r="AN1143" t="s">
        <v>931</v>
      </c>
      <c r="AR1143" t="b">
        <f t="shared" si="37"/>
        <v>1</v>
      </c>
      <c r="AS1143" t="b">
        <f t="shared" si="38"/>
        <v>1</v>
      </c>
    </row>
    <row r="1144" spans="2:45" ht="14.25" customHeight="1" x14ac:dyDescent="0.3">
      <c r="B1144" s="7" t="s">
        <v>2083</v>
      </c>
      <c r="C1144" t="s">
        <v>3099</v>
      </c>
      <c r="D1144" s="8" t="s">
        <v>2093</v>
      </c>
      <c r="AG1144" s="43">
        <v>67</v>
      </c>
      <c r="AH1144" t="s">
        <v>1911</v>
      </c>
      <c r="AI1144" s="8" t="s">
        <v>79</v>
      </c>
      <c r="AJ1144" t="s">
        <v>100</v>
      </c>
      <c r="AK1144" s="17">
        <v>9880</v>
      </c>
      <c r="AL1144" s="19">
        <v>43313</v>
      </c>
      <c r="AM1144" s="19">
        <v>43313</v>
      </c>
      <c r="AN1144" t="s">
        <v>931</v>
      </c>
      <c r="AR1144" t="b">
        <f t="shared" si="37"/>
        <v>1</v>
      </c>
      <c r="AS1144" t="b">
        <f t="shared" si="38"/>
        <v>1</v>
      </c>
    </row>
    <row r="1145" spans="2:45" ht="14.25" customHeight="1" x14ac:dyDescent="0.3">
      <c r="B1145" s="7" t="s">
        <v>2083</v>
      </c>
      <c r="C1145" t="s">
        <v>3099</v>
      </c>
      <c r="D1145" s="8" t="s">
        <v>2084</v>
      </c>
      <c r="AG1145" s="43">
        <v>74</v>
      </c>
      <c r="AH1145" t="s">
        <v>83</v>
      </c>
      <c r="AI1145" s="8" t="s">
        <v>869</v>
      </c>
      <c r="AK1145" s="17">
        <v>781</v>
      </c>
      <c r="AL1145" s="19">
        <v>43282</v>
      </c>
      <c r="AM1145" s="19">
        <v>43312</v>
      </c>
      <c r="AN1145" t="s">
        <v>3360</v>
      </c>
      <c r="AR1145" t="b">
        <f t="shared" si="37"/>
        <v>1</v>
      </c>
      <c r="AS1145" t="b">
        <f t="shared" si="38"/>
        <v>1</v>
      </c>
    </row>
    <row r="1146" spans="2:45" ht="14.25" customHeight="1" x14ac:dyDescent="0.3">
      <c r="B1146" s="7" t="s">
        <v>2087</v>
      </c>
      <c r="C1146" t="s">
        <v>3099</v>
      </c>
      <c r="D1146" s="8" t="s">
        <v>2088</v>
      </c>
      <c r="E1146" s="33" t="s">
        <v>2089</v>
      </c>
      <c r="M1146" s="16">
        <v>0.19</v>
      </c>
      <c r="N1146" t="s">
        <v>648</v>
      </c>
      <c r="O1146" t="s">
        <v>649</v>
      </c>
      <c r="P1146" s="17">
        <v>38350</v>
      </c>
      <c r="Y1146"/>
      <c r="AC1146" t="s">
        <v>929</v>
      </c>
      <c r="AD1146" t="s">
        <v>3377</v>
      </c>
      <c r="AF1146" s="16">
        <v>0.34595051329870136</v>
      </c>
      <c r="AG1146" s="43">
        <v>85</v>
      </c>
      <c r="AH1146" t="s">
        <v>91</v>
      </c>
      <c r="AI1146" s="8" t="s">
        <v>96</v>
      </c>
      <c r="AJ1146" t="s">
        <v>100</v>
      </c>
      <c r="AK1146" s="17">
        <v>21000</v>
      </c>
      <c r="AL1146" s="19">
        <v>43282</v>
      </c>
      <c r="AM1146" s="19">
        <f>AL1146</f>
        <v>43282</v>
      </c>
      <c r="AN1146" t="s">
        <v>1343</v>
      </c>
      <c r="AQ1146" s="17">
        <f>SUMIF(B:B,B1146,P:P)-SUMIF(B:B,B1146,AK:AK)</f>
        <v>7000</v>
      </c>
      <c r="AR1146" t="b">
        <f t="shared" si="37"/>
        <v>0</v>
      </c>
      <c r="AS1146" t="b">
        <f t="shared" si="38"/>
        <v>0</v>
      </c>
    </row>
    <row r="1147" spans="2:45" ht="14.25" customHeight="1" x14ac:dyDescent="0.3">
      <c r="B1147" s="7" t="s">
        <v>2087</v>
      </c>
      <c r="C1147" t="s">
        <v>3099</v>
      </c>
      <c r="D1147" s="8" t="s">
        <v>2088</v>
      </c>
      <c r="AG1147" s="43">
        <v>85</v>
      </c>
      <c r="AH1147" t="s">
        <v>91</v>
      </c>
      <c r="AI1147" s="8" t="s">
        <v>96</v>
      </c>
      <c r="AJ1147" t="s">
        <v>100</v>
      </c>
      <c r="AK1147" s="17">
        <v>10350</v>
      </c>
      <c r="AL1147" s="19">
        <v>43282</v>
      </c>
      <c r="AN1147" t="s">
        <v>931</v>
      </c>
      <c r="AR1147" t="b">
        <f t="shared" si="37"/>
        <v>1</v>
      </c>
      <c r="AS1147" t="b">
        <f t="shared" si="38"/>
        <v>1</v>
      </c>
    </row>
    <row r="1148" spans="2:45" ht="14.25" customHeight="1" x14ac:dyDescent="0.3">
      <c r="B1148" s="7" t="s">
        <v>2090</v>
      </c>
      <c r="C1148" t="s">
        <v>3099</v>
      </c>
      <c r="D1148" s="8" t="s">
        <v>2091</v>
      </c>
      <c r="E1148" s="33" t="s">
        <v>3315</v>
      </c>
      <c r="M1148" s="16">
        <v>0.19</v>
      </c>
      <c r="N1148" t="s">
        <v>648</v>
      </c>
      <c r="O1148" t="s">
        <v>649</v>
      </c>
      <c r="P1148" s="17">
        <v>103500</v>
      </c>
      <c r="AC1148" t="s">
        <v>929</v>
      </c>
      <c r="AD1148" t="s">
        <v>3377</v>
      </c>
      <c r="AF1148" s="16">
        <v>0.48703902158615348</v>
      </c>
      <c r="AG1148" s="43">
        <v>34</v>
      </c>
      <c r="AH1148" t="s">
        <v>22</v>
      </c>
      <c r="AI1148" s="8" t="s">
        <v>41</v>
      </c>
      <c r="AK1148" s="17">
        <v>46000</v>
      </c>
      <c r="AL1148" s="19">
        <v>43307</v>
      </c>
      <c r="AM1148" s="19">
        <v>43307</v>
      </c>
      <c r="AN1148" t="s">
        <v>2092</v>
      </c>
      <c r="AQ1148" s="17">
        <f>SUMIF(B:B,B1148,P:P)-SUMIF(B:B,B1148,AK:AK)</f>
        <v>0</v>
      </c>
      <c r="AR1148" t="b">
        <f t="shared" si="37"/>
        <v>0</v>
      </c>
      <c r="AS1148" t="b">
        <f t="shared" si="38"/>
        <v>0</v>
      </c>
    </row>
    <row r="1149" spans="2:45" ht="14.25" customHeight="1" x14ac:dyDescent="0.3">
      <c r="B1149" s="7" t="s">
        <v>2090</v>
      </c>
      <c r="C1149" t="s">
        <v>3099</v>
      </c>
      <c r="D1149" s="8" t="s">
        <v>2091</v>
      </c>
      <c r="AG1149" s="43">
        <v>253</v>
      </c>
      <c r="AH1149" t="s">
        <v>22</v>
      </c>
      <c r="AI1149" s="8" t="s">
        <v>40</v>
      </c>
      <c r="AJ1149" t="s">
        <v>3118</v>
      </c>
      <c r="AK1149" s="17">
        <v>51749.999999999993</v>
      </c>
      <c r="AL1149" s="19">
        <v>43371</v>
      </c>
      <c r="AM1149" s="19">
        <v>43403</v>
      </c>
      <c r="AN1149" t="s">
        <v>2092</v>
      </c>
      <c r="AP1149" t="s">
        <v>3117</v>
      </c>
      <c r="AR1149" t="b">
        <f t="shared" si="37"/>
        <v>1</v>
      </c>
      <c r="AS1149" t="b">
        <f t="shared" si="38"/>
        <v>1</v>
      </c>
    </row>
    <row r="1150" spans="2:45" ht="14.25" customHeight="1" x14ac:dyDescent="0.3">
      <c r="B1150" s="7" t="s">
        <v>2090</v>
      </c>
      <c r="C1150" t="s">
        <v>3099</v>
      </c>
      <c r="D1150" s="8" t="s">
        <v>2091</v>
      </c>
      <c r="AG1150" s="43">
        <v>253</v>
      </c>
      <c r="AH1150" t="s">
        <v>22</v>
      </c>
      <c r="AI1150" s="8" t="s">
        <v>40</v>
      </c>
      <c r="AJ1150" t="s">
        <v>3118</v>
      </c>
      <c r="AK1150" s="17">
        <v>5750</v>
      </c>
      <c r="AL1150" s="19">
        <v>43372</v>
      </c>
      <c r="AM1150" s="19">
        <v>43372</v>
      </c>
      <c r="AN1150" t="s">
        <v>931</v>
      </c>
      <c r="AP1150" t="s">
        <v>2959</v>
      </c>
      <c r="AR1150" t="b">
        <f t="shared" si="37"/>
        <v>1</v>
      </c>
      <c r="AS1150" t="b">
        <f t="shared" si="38"/>
        <v>1</v>
      </c>
    </row>
    <row r="1151" spans="2:45" ht="14.25" customHeight="1" x14ac:dyDescent="0.3">
      <c r="B1151" s="7" t="s">
        <v>2094</v>
      </c>
      <c r="C1151" t="s">
        <v>3099</v>
      </c>
      <c r="D1151" s="8" t="s">
        <v>2095</v>
      </c>
      <c r="E1151" s="33" t="s">
        <v>2336</v>
      </c>
      <c r="M1151" s="16">
        <v>0.19</v>
      </c>
      <c r="N1151" t="s">
        <v>648</v>
      </c>
      <c r="O1151" t="s">
        <v>649</v>
      </c>
      <c r="P1151" s="17">
        <v>171876.66666666666</v>
      </c>
      <c r="AC1151" t="s">
        <v>929</v>
      </c>
      <c r="AD1151" t="s">
        <v>3377</v>
      </c>
      <c r="AF1151" s="16">
        <v>0.33758901674666669</v>
      </c>
      <c r="AG1151" s="43">
        <v>85</v>
      </c>
      <c r="AH1151" t="s">
        <v>91</v>
      </c>
      <c r="AI1151" s="8" t="s">
        <v>96</v>
      </c>
      <c r="AJ1151" t="s">
        <v>100</v>
      </c>
      <c r="AK1151" s="17">
        <v>34500</v>
      </c>
      <c r="AL1151" s="19">
        <v>43313</v>
      </c>
      <c r="AM1151" s="19">
        <v>43313</v>
      </c>
      <c r="AN1151" t="s">
        <v>931</v>
      </c>
      <c r="AQ1151" s="17">
        <f>SUMIF(B:B,B1151,P:P)-SUMIF(B:B,B1151,AK:AK)</f>
        <v>96781.666666666657</v>
      </c>
      <c r="AR1151" t="b">
        <f t="shared" si="37"/>
        <v>0</v>
      </c>
      <c r="AS1151" t="b">
        <f t="shared" si="38"/>
        <v>0</v>
      </c>
    </row>
    <row r="1152" spans="2:45" ht="14.25" customHeight="1" x14ac:dyDescent="0.3">
      <c r="B1152" s="7" t="s">
        <v>2094</v>
      </c>
      <c r="C1152" t="s">
        <v>3099</v>
      </c>
      <c r="D1152" s="8" t="s">
        <v>2095</v>
      </c>
      <c r="AG1152" s="43">
        <v>85</v>
      </c>
      <c r="AH1152" t="s">
        <v>91</v>
      </c>
      <c r="AI1152" s="8" t="s">
        <v>96</v>
      </c>
      <c r="AJ1152" t="s">
        <v>100</v>
      </c>
      <c r="AK1152" s="17">
        <v>11500</v>
      </c>
      <c r="AL1152" s="19">
        <v>43313</v>
      </c>
      <c r="AM1152" s="19">
        <v>43313</v>
      </c>
      <c r="AN1152" t="s">
        <v>931</v>
      </c>
      <c r="AR1152" t="b">
        <f t="shared" si="37"/>
        <v>1</v>
      </c>
      <c r="AS1152" t="b">
        <f t="shared" si="38"/>
        <v>1</v>
      </c>
    </row>
    <row r="1153" spans="2:45" ht="14.25" customHeight="1" x14ac:dyDescent="0.3">
      <c r="B1153" s="7" t="s">
        <v>2094</v>
      </c>
      <c r="C1153" t="s">
        <v>3099</v>
      </c>
      <c r="D1153" s="8" t="s">
        <v>2095</v>
      </c>
      <c r="AG1153" s="43">
        <v>85</v>
      </c>
      <c r="AH1153" t="s">
        <v>91</v>
      </c>
      <c r="AI1153" s="8" t="s">
        <v>96</v>
      </c>
      <c r="AJ1153" t="s">
        <v>100</v>
      </c>
      <c r="AK1153" s="17">
        <v>11500</v>
      </c>
      <c r="AL1153" s="19">
        <v>43328</v>
      </c>
      <c r="AM1153" s="19">
        <v>43328</v>
      </c>
      <c r="AN1153" t="s">
        <v>931</v>
      </c>
      <c r="AR1153" t="b">
        <f t="shared" si="37"/>
        <v>1</v>
      </c>
      <c r="AS1153" t="b">
        <f t="shared" si="38"/>
        <v>1</v>
      </c>
    </row>
    <row r="1154" spans="2:45" ht="14.25" customHeight="1" x14ac:dyDescent="0.3">
      <c r="B1154" s="7" t="s">
        <v>2094</v>
      </c>
      <c r="C1154" t="s">
        <v>3099</v>
      </c>
      <c r="D1154" s="8" t="s">
        <v>2095</v>
      </c>
      <c r="AG1154" s="43">
        <v>85</v>
      </c>
      <c r="AH1154" t="s">
        <v>91</v>
      </c>
      <c r="AI1154" s="8" t="s">
        <v>96</v>
      </c>
      <c r="AJ1154" t="s">
        <v>100</v>
      </c>
      <c r="AK1154" s="17">
        <v>5520</v>
      </c>
      <c r="AL1154" s="19">
        <v>43313</v>
      </c>
      <c r="AM1154" s="19">
        <v>43313</v>
      </c>
      <c r="AN1154" t="s">
        <v>931</v>
      </c>
      <c r="AR1154" t="b">
        <f t="shared" si="37"/>
        <v>1</v>
      </c>
      <c r="AS1154" t="b">
        <f t="shared" si="38"/>
        <v>1</v>
      </c>
    </row>
    <row r="1155" spans="2:45" ht="14.25" customHeight="1" x14ac:dyDescent="0.3">
      <c r="B1155" s="7" t="s">
        <v>2094</v>
      </c>
      <c r="C1155" t="s">
        <v>3099</v>
      </c>
      <c r="D1155" s="8" t="s">
        <v>2095</v>
      </c>
      <c r="AG1155" s="43">
        <v>85</v>
      </c>
      <c r="AH1155" t="s">
        <v>91</v>
      </c>
      <c r="AI1155" s="8" t="s">
        <v>96</v>
      </c>
      <c r="AJ1155" t="s">
        <v>100</v>
      </c>
      <c r="AK1155" s="17">
        <v>5405</v>
      </c>
      <c r="AL1155" s="19">
        <v>43313</v>
      </c>
      <c r="AM1155" s="19">
        <v>43313</v>
      </c>
      <c r="AN1155" t="s">
        <v>931</v>
      </c>
      <c r="AR1155" t="b">
        <f t="shared" si="37"/>
        <v>1</v>
      </c>
      <c r="AS1155" t="b">
        <f t="shared" si="38"/>
        <v>1</v>
      </c>
    </row>
    <row r="1156" spans="2:45" ht="14.25" customHeight="1" x14ac:dyDescent="0.3">
      <c r="B1156" s="7" t="s">
        <v>2094</v>
      </c>
      <c r="C1156" t="s">
        <v>3099</v>
      </c>
      <c r="D1156" s="8" t="s">
        <v>2095</v>
      </c>
      <c r="AG1156" s="43">
        <v>85</v>
      </c>
      <c r="AH1156" t="s">
        <v>91</v>
      </c>
      <c r="AI1156" s="8" t="s">
        <v>96</v>
      </c>
      <c r="AJ1156" t="s">
        <v>100</v>
      </c>
      <c r="AK1156" s="17">
        <v>6669.9999999999991</v>
      </c>
      <c r="AL1156" s="19">
        <v>43328</v>
      </c>
      <c r="AM1156" s="19">
        <v>43328</v>
      </c>
      <c r="AN1156" t="s">
        <v>931</v>
      </c>
      <c r="AR1156" t="b">
        <f t="shared" si="37"/>
        <v>1</v>
      </c>
      <c r="AS1156" t="b">
        <f t="shared" si="38"/>
        <v>1</v>
      </c>
    </row>
    <row r="1157" spans="2:45" ht="14.25" customHeight="1" x14ac:dyDescent="0.3">
      <c r="B1157" s="7" t="s">
        <v>1058</v>
      </c>
      <c r="C1157" t="s">
        <v>3326</v>
      </c>
      <c r="D1157" t="s">
        <v>1059</v>
      </c>
      <c r="E1157" s="33" t="s">
        <v>1060</v>
      </c>
      <c r="M1157" s="16">
        <v>0.18</v>
      </c>
      <c r="N1157" t="s">
        <v>648</v>
      </c>
      <c r="O1157" t="s">
        <v>649</v>
      </c>
      <c r="P1157" s="17">
        <v>5823.5999999999995</v>
      </c>
      <c r="U1157"/>
      <c r="Y1157"/>
      <c r="Z1157"/>
      <c r="AC1157" t="s">
        <v>929</v>
      </c>
      <c r="AD1157" t="s">
        <v>3378</v>
      </c>
      <c r="AF1157" s="16">
        <v>0.39223206719999998</v>
      </c>
      <c r="AG1157" s="43">
        <v>59</v>
      </c>
      <c r="AH1157" t="s">
        <v>57</v>
      </c>
      <c r="AI1157" s="8" t="s">
        <v>64</v>
      </c>
      <c r="AJ1157" t="s">
        <v>323</v>
      </c>
      <c r="AK1157" s="17">
        <v>4671.0124999999998</v>
      </c>
      <c r="AL1157" s="19">
        <v>43221</v>
      </c>
      <c r="AM1157" s="19">
        <v>43221</v>
      </c>
      <c r="AN1157" t="s">
        <v>941</v>
      </c>
      <c r="AQ1157" s="17">
        <f>SUMIF(B:B,B1157,P:P)-SUMIF(B:B,B1157,AK:AK)</f>
        <v>1152.5874999999996</v>
      </c>
      <c r="AR1157" t="b">
        <f t="shared" ref="AR1157:AR1220" si="39">B1157=B1156</f>
        <v>0</v>
      </c>
      <c r="AS1157" t="b">
        <f t="shared" ref="AS1157:AS1220" si="40">D1157=D1156</f>
        <v>0</v>
      </c>
    </row>
    <row r="1158" spans="2:45" ht="14.25" customHeight="1" x14ac:dyDescent="0.3">
      <c r="B1158" s="7" t="s">
        <v>2096</v>
      </c>
      <c r="C1158" t="s">
        <v>3099</v>
      </c>
      <c r="D1158" s="8" t="s">
        <v>2097</v>
      </c>
      <c r="E1158" s="33" t="s">
        <v>2098</v>
      </c>
      <c r="M1158" s="16">
        <v>0.18</v>
      </c>
      <c r="N1158" t="s">
        <v>648</v>
      </c>
      <c r="O1158" t="s">
        <v>649</v>
      </c>
      <c r="P1158" s="17">
        <v>46000</v>
      </c>
      <c r="Y1158"/>
      <c r="AC1158" t="s">
        <v>929</v>
      </c>
      <c r="AD1158" t="s">
        <v>3377</v>
      </c>
      <c r="AF1158" s="16">
        <v>0.46912414414414422</v>
      </c>
      <c r="AG1158" s="43">
        <v>34</v>
      </c>
      <c r="AH1158" t="s">
        <v>22</v>
      </c>
      <c r="AI1158" s="8" t="s">
        <v>41</v>
      </c>
      <c r="AK1158" s="17">
        <v>46000</v>
      </c>
      <c r="AL1158" s="19">
        <v>43332</v>
      </c>
      <c r="AM1158" s="19">
        <v>43332</v>
      </c>
      <c r="AN1158" t="s">
        <v>931</v>
      </c>
      <c r="AQ1158" s="17">
        <f>SUMIF(B:B,B1158,P:P)-SUMIF(B:B,B1158,AK:AK)</f>
        <v>0</v>
      </c>
      <c r="AR1158" t="b">
        <f t="shared" si="39"/>
        <v>0</v>
      </c>
      <c r="AS1158" t="b">
        <f t="shared" si="40"/>
        <v>0</v>
      </c>
    </row>
    <row r="1159" spans="2:45" ht="14.25" customHeight="1" x14ac:dyDescent="0.3">
      <c r="B1159" s="7" t="s">
        <v>2099</v>
      </c>
      <c r="C1159" t="s">
        <v>3099</v>
      </c>
      <c r="D1159" s="8" t="s">
        <v>2100</v>
      </c>
      <c r="E1159" s="33" t="s">
        <v>2101</v>
      </c>
      <c r="M1159" s="16">
        <v>0.19</v>
      </c>
      <c r="N1159" t="s">
        <v>648</v>
      </c>
      <c r="O1159" t="s">
        <v>649</v>
      </c>
      <c r="P1159" s="17">
        <v>29150.000000000004</v>
      </c>
      <c r="Y1159"/>
      <c r="AC1159" t="s">
        <v>929</v>
      </c>
      <c r="AD1159" t="s">
        <v>3377</v>
      </c>
      <c r="AF1159" s="16">
        <v>0.33605465373134336</v>
      </c>
      <c r="AG1159" s="43">
        <v>102</v>
      </c>
      <c r="AH1159" t="s">
        <v>102</v>
      </c>
      <c r="AI1159" s="8" t="s">
        <v>103</v>
      </c>
      <c r="AJ1159" t="s">
        <v>112</v>
      </c>
      <c r="AK1159" s="17">
        <v>1200</v>
      </c>
      <c r="AL1159" s="19">
        <v>43355</v>
      </c>
      <c r="AM1159" s="19">
        <f>AL1159</f>
        <v>43355</v>
      </c>
      <c r="AN1159" t="s">
        <v>931</v>
      </c>
      <c r="AQ1159" s="17">
        <f>SUMIF(B:B,B1159,P:P)-SUMIF(B:B,B1159,AK:AK)</f>
        <v>27650.000000000004</v>
      </c>
      <c r="AR1159" t="b">
        <f t="shared" si="39"/>
        <v>0</v>
      </c>
      <c r="AS1159" t="b">
        <f t="shared" si="40"/>
        <v>0</v>
      </c>
    </row>
    <row r="1160" spans="2:45" ht="14.25" customHeight="1" x14ac:dyDescent="0.3">
      <c r="B1160" s="7" t="s">
        <v>2099</v>
      </c>
      <c r="C1160" t="s">
        <v>3099</v>
      </c>
      <c r="D1160" s="8" t="s">
        <v>2100</v>
      </c>
      <c r="AG1160" s="43">
        <v>102</v>
      </c>
      <c r="AH1160" t="s">
        <v>102</v>
      </c>
      <c r="AI1160" s="8" t="s">
        <v>103</v>
      </c>
      <c r="AJ1160" t="s">
        <v>112</v>
      </c>
      <c r="AK1160" s="17">
        <v>300</v>
      </c>
      <c r="AL1160" s="19">
        <v>43355</v>
      </c>
      <c r="AN1160" t="s">
        <v>931</v>
      </c>
      <c r="AR1160" t="b">
        <f t="shared" si="39"/>
        <v>1</v>
      </c>
      <c r="AS1160" t="b">
        <f t="shared" si="40"/>
        <v>1</v>
      </c>
    </row>
    <row r="1161" spans="2:45" ht="14.25" customHeight="1" x14ac:dyDescent="0.3">
      <c r="B1161" s="7" t="s">
        <v>2102</v>
      </c>
      <c r="C1161" t="s">
        <v>3099</v>
      </c>
      <c r="D1161" s="8" t="s">
        <v>2103</v>
      </c>
      <c r="E1161" s="33" t="s">
        <v>2104</v>
      </c>
      <c r="M1161" s="16">
        <v>0.18</v>
      </c>
      <c r="N1161" t="s">
        <v>648</v>
      </c>
      <c r="O1161" t="s">
        <v>649</v>
      </c>
      <c r="P1161" s="17">
        <v>32200</v>
      </c>
      <c r="Y1161"/>
      <c r="AC1161" t="s">
        <v>929</v>
      </c>
      <c r="AD1161" t="s">
        <v>3377</v>
      </c>
      <c r="AF1161" s="16">
        <v>0.30077939648888885</v>
      </c>
      <c r="AG1161" s="43">
        <v>21</v>
      </c>
      <c r="AH1161" t="s">
        <v>22</v>
      </c>
      <c r="AI1161" s="8" t="s">
        <v>56</v>
      </c>
      <c r="AK1161" s="17">
        <v>11500</v>
      </c>
      <c r="AL1161" s="19">
        <v>43358</v>
      </c>
      <c r="AM1161" s="19">
        <v>43358</v>
      </c>
      <c r="AN1161" t="s">
        <v>931</v>
      </c>
      <c r="AQ1161" s="17">
        <f>SUMIF(B:B,B1161,P:P)-SUMIF(B:B,B1161,AK:AK)</f>
        <v>2700</v>
      </c>
      <c r="AR1161" t="b">
        <f t="shared" si="39"/>
        <v>0</v>
      </c>
      <c r="AS1161" t="b">
        <f t="shared" si="40"/>
        <v>0</v>
      </c>
    </row>
    <row r="1162" spans="2:45" ht="14.25" customHeight="1" x14ac:dyDescent="0.3">
      <c r="B1162" s="7" t="s">
        <v>2102</v>
      </c>
      <c r="C1162" t="s">
        <v>3099</v>
      </c>
      <c r="D1162" s="8" t="s">
        <v>2103</v>
      </c>
      <c r="AG1162" s="43">
        <v>21</v>
      </c>
      <c r="AH1162" t="s">
        <v>22</v>
      </c>
      <c r="AI1162" s="8" t="s">
        <v>56</v>
      </c>
      <c r="AK1162" s="17">
        <v>18000</v>
      </c>
      <c r="AL1162" s="19">
        <v>43358</v>
      </c>
      <c r="AM1162" s="19">
        <v>43358</v>
      </c>
      <c r="AN1162" t="s">
        <v>931</v>
      </c>
      <c r="AR1162" t="b">
        <f t="shared" si="39"/>
        <v>1</v>
      </c>
      <c r="AS1162" t="b">
        <f t="shared" si="40"/>
        <v>1</v>
      </c>
    </row>
    <row r="1163" spans="2:45" ht="14.25" customHeight="1" x14ac:dyDescent="0.3">
      <c r="B1163" s="7" t="s">
        <v>2105</v>
      </c>
      <c r="C1163" t="s">
        <v>3099</v>
      </c>
      <c r="D1163" s="8" t="s">
        <v>2106</v>
      </c>
      <c r="E1163" s="33" t="s">
        <v>2337</v>
      </c>
      <c r="M1163" s="16">
        <v>0.24</v>
      </c>
      <c r="N1163" t="s">
        <v>648</v>
      </c>
      <c r="O1163" t="s">
        <v>649</v>
      </c>
      <c r="P1163" s="17">
        <v>53519.5</v>
      </c>
      <c r="AC1163" t="s">
        <v>929</v>
      </c>
      <c r="AD1163" t="s">
        <v>3377</v>
      </c>
      <c r="AF1163" s="16">
        <v>0.33738882092</v>
      </c>
      <c r="AG1163" s="43">
        <v>85</v>
      </c>
      <c r="AH1163" t="s">
        <v>91</v>
      </c>
      <c r="AI1163" s="8" t="s">
        <v>96</v>
      </c>
      <c r="AJ1163" t="s">
        <v>100</v>
      </c>
      <c r="AK1163" s="17">
        <v>5750</v>
      </c>
      <c r="AL1163" s="19">
        <v>43313</v>
      </c>
      <c r="AM1163" s="19">
        <v>43313</v>
      </c>
      <c r="AN1163" t="s">
        <v>931</v>
      </c>
      <c r="AQ1163" s="17">
        <f>SUMIF(B:B,B1163,P:P)-SUMIF(B:B,B1163,AK:AK)</f>
        <v>17869.5</v>
      </c>
      <c r="AR1163" t="b">
        <f t="shared" si="39"/>
        <v>0</v>
      </c>
      <c r="AS1163" t="b">
        <f t="shared" si="40"/>
        <v>0</v>
      </c>
    </row>
    <row r="1164" spans="2:45" ht="14.25" customHeight="1" x14ac:dyDescent="0.3">
      <c r="B1164" s="7" t="s">
        <v>2105</v>
      </c>
      <c r="C1164" t="s">
        <v>3099</v>
      </c>
      <c r="D1164" s="8" t="s">
        <v>2106</v>
      </c>
      <c r="AG1164" s="43">
        <v>85</v>
      </c>
      <c r="AH1164" t="s">
        <v>91</v>
      </c>
      <c r="AI1164" s="8" t="s">
        <v>96</v>
      </c>
      <c r="AJ1164" t="s">
        <v>100</v>
      </c>
      <c r="AK1164" s="17">
        <v>5750</v>
      </c>
      <c r="AL1164" s="19">
        <v>43382</v>
      </c>
      <c r="AM1164" s="19">
        <v>43382</v>
      </c>
      <c r="AN1164" t="s">
        <v>931</v>
      </c>
      <c r="AR1164" t="b">
        <f t="shared" si="39"/>
        <v>1</v>
      </c>
      <c r="AS1164" t="b">
        <f t="shared" si="40"/>
        <v>1</v>
      </c>
    </row>
    <row r="1165" spans="2:45" ht="14.25" customHeight="1" x14ac:dyDescent="0.3">
      <c r="B1165" s="7" t="s">
        <v>2105</v>
      </c>
      <c r="C1165" t="s">
        <v>3099</v>
      </c>
      <c r="D1165" s="8" t="s">
        <v>2106</v>
      </c>
      <c r="AG1165" s="43">
        <v>85</v>
      </c>
      <c r="AH1165" t="s">
        <v>91</v>
      </c>
      <c r="AI1165" s="8" t="s">
        <v>96</v>
      </c>
      <c r="AJ1165" t="s">
        <v>100</v>
      </c>
      <c r="AK1165" s="17">
        <v>5750</v>
      </c>
      <c r="AL1165" s="19">
        <v>43385</v>
      </c>
      <c r="AM1165" s="19">
        <v>43385</v>
      </c>
      <c r="AN1165" t="s">
        <v>931</v>
      </c>
      <c r="AR1165" t="b">
        <f t="shared" si="39"/>
        <v>1</v>
      </c>
      <c r="AS1165" t="b">
        <f t="shared" si="40"/>
        <v>1</v>
      </c>
    </row>
    <row r="1166" spans="2:45" ht="14.25" customHeight="1" x14ac:dyDescent="0.3">
      <c r="B1166" s="7" t="s">
        <v>2105</v>
      </c>
      <c r="C1166" t="s">
        <v>3099</v>
      </c>
      <c r="D1166" s="8" t="s">
        <v>2106</v>
      </c>
      <c r="AG1166" s="43">
        <v>85</v>
      </c>
      <c r="AH1166" t="s">
        <v>91</v>
      </c>
      <c r="AI1166" s="8" t="s">
        <v>96</v>
      </c>
      <c r="AJ1166" t="s">
        <v>100</v>
      </c>
      <c r="AK1166" s="17">
        <v>9200</v>
      </c>
      <c r="AL1166" s="19">
        <v>43344</v>
      </c>
      <c r="AM1166" s="19">
        <v>43344</v>
      </c>
      <c r="AN1166" t="s">
        <v>931</v>
      </c>
      <c r="AR1166" t="b">
        <f t="shared" si="39"/>
        <v>1</v>
      </c>
      <c r="AS1166" t="b">
        <f t="shared" si="40"/>
        <v>1</v>
      </c>
    </row>
    <row r="1167" spans="2:45" ht="14.25" customHeight="1" x14ac:dyDescent="0.3">
      <c r="B1167" s="7" t="s">
        <v>2105</v>
      </c>
      <c r="C1167" t="s">
        <v>3099</v>
      </c>
      <c r="D1167" s="8" t="s">
        <v>2106</v>
      </c>
      <c r="AG1167" s="43">
        <v>85</v>
      </c>
      <c r="AH1167" t="s">
        <v>91</v>
      </c>
      <c r="AI1167" s="8" t="s">
        <v>96</v>
      </c>
      <c r="AJ1167" t="s">
        <v>100</v>
      </c>
      <c r="AK1167" s="17">
        <v>9200</v>
      </c>
      <c r="AL1167" s="19">
        <v>43375</v>
      </c>
      <c r="AM1167" s="19">
        <v>43375</v>
      </c>
      <c r="AN1167" t="s">
        <v>931</v>
      </c>
      <c r="AR1167" t="b">
        <f t="shared" si="39"/>
        <v>1</v>
      </c>
      <c r="AS1167" t="b">
        <f t="shared" si="40"/>
        <v>1</v>
      </c>
    </row>
    <row r="1168" spans="2:45" ht="14.25" customHeight="1" x14ac:dyDescent="0.3">
      <c r="B1168" s="7" t="s">
        <v>2107</v>
      </c>
      <c r="C1168" t="s">
        <v>3099</v>
      </c>
      <c r="D1168" s="8" t="s">
        <v>3312</v>
      </c>
      <c r="E1168" s="33" t="s">
        <v>2108</v>
      </c>
      <c r="M1168" s="16">
        <v>0.18</v>
      </c>
      <c r="N1168" t="s">
        <v>648</v>
      </c>
      <c r="O1168" t="s">
        <v>649</v>
      </c>
      <c r="P1168" s="17">
        <v>14580</v>
      </c>
      <c r="Y1168"/>
      <c r="AC1168" t="s">
        <v>929</v>
      </c>
      <c r="AD1168" t="s">
        <v>3377</v>
      </c>
      <c r="AF1168" s="16">
        <v>0.24410000000000001</v>
      </c>
      <c r="AG1168" s="43">
        <v>85</v>
      </c>
      <c r="AH1168" t="s">
        <v>91</v>
      </c>
      <c r="AI1168" s="8" t="s">
        <v>96</v>
      </c>
      <c r="AJ1168" t="s">
        <v>100</v>
      </c>
      <c r="AK1168" s="17">
        <v>14580</v>
      </c>
      <c r="AL1168" s="19">
        <v>43372</v>
      </c>
      <c r="AM1168" s="19">
        <v>43372</v>
      </c>
      <c r="AN1168" t="s">
        <v>2109</v>
      </c>
      <c r="AQ1168" s="17">
        <f>SUMIF(B:B,B1168,P:P)-SUMIF(B:B,B1168,AK:AK)</f>
        <v>0</v>
      </c>
      <c r="AR1168" t="b">
        <f t="shared" si="39"/>
        <v>0</v>
      </c>
      <c r="AS1168" t="b">
        <f t="shared" si="40"/>
        <v>0</v>
      </c>
    </row>
    <row r="1169" spans="2:45" ht="14.25" customHeight="1" x14ac:dyDescent="0.3">
      <c r="B1169" s="7" t="s">
        <v>2110</v>
      </c>
      <c r="C1169" t="s">
        <v>3099</v>
      </c>
      <c r="D1169" s="8" t="s">
        <v>2111</v>
      </c>
      <c r="E1169" s="33" t="s">
        <v>2112</v>
      </c>
      <c r="M1169" s="16">
        <v>0.19</v>
      </c>
      <c r="N1169" t="s">
        <v>648</v>
      </c>
      <c r="O1169" t="s">
        <v>649</v>
      </c>
      <c r="P1169" s="17">
        <v>19580</v>
      </c>
      <c r="Y1169"/>
      <c r="AC1169" t="s">
        <v>929</v>
      </c>
      <c r="AD1169" t="s">
        <v>3377</v>
      </c>
      <c r="AF1169" s="16">
        <v>0.30023643297709929</v>
      </c>
      <c r="AG1169" s="43">
        <v>85</v>
      </c>
      <c r="AH1169" t="s">
        <v>91</v>
      </c>
      <c r="AI1169" s="8" t="s">
        <v>96</v>
      </c>
      <c r="AJ1169" t="s">
        <v>100</v>
      </c>
      <c r="AK1169" s="17">
        <v>19580</v>
      </c>
      <c r="AL1169" s="19">
        <v>43368</v>
      </c>
      <c r="AM1169" s="19">
        <v>43368</v>
      </c>
      <c r="AN1169" t="s">
        <v>2113</v>
      </c>
      <c r="AQ1169" s="17">
        <f>SUMIF(B:B,B1169,P:P)-SUMIF(B:B,B1169,AK:AK)</f>
        <v>0</v>
      </c>
      <c r="AR1169" t="b">
        <f t="shared" si="39"/>
        <v>0</v>
      </c>
      <c r="AS1169" t="b">
        <f t="shared" si="40"/>
        <v>0</v>
      </c>
    </row>
    <row r="1170" spans="2:45" ht="14.25" customHeight="1" x14ac:dyDescent="0.3">
      <c r="B1170" s="7" t="s">
        <v>2114</v>
      </c>
      <c r="C1170" t="s">
        <v>3099</v>
      </c>
      <c r="D1170" s="8" t="s">
        <v>2115</v>
      </c>
      <c r="E1170" s="33" t="s">
        <v>2338</v>
      </c>
      <c r="M1170" s="16">
        <v>0.19</v>
      </c>
      <c r="N1170" t="s">
        <v>648</v>
      </c>
      <c r="O1170" t="s">
        <v>649</v>
      </c>
      <c r="P1170" s="17">
        <v>15768.819444444445</v>
      </c>
      <c r="AC1170" t="s">
        <v>929</v>
      </c>
      <c r="AD1170" t="s">
        <v>3377</v>
      </c>
      <c r="AF1170" s="16">
        <v>0.29054445015423103</v>
      </c>
      <c r="AG1170" s="43">
        <v>59</v>
      </c>
      <c r="AH1170" t="s">
        <v>57</v>
      </c>
      <c r="AI1170" s="8" t="s">
        <v>64</v>
      </c>
      <c r="AJ1170" t="s">
        <v>323</v>
      </c>
      <c r="AK1170" s="17">
        <v>6612.375</v>
      </c>
      <c r="AL1170" s="19">
        <v>43374</v>
      </c>
      <c r="AM1170" s="19">
        <v>43374</v>
      </c>
      <c r="AN1170" t="s">
        <v>941</v>
      </c>
      <c r="AQ1170" s="17">
        <f>SUMIF(B:B,B1170,P:P)-SUMIF(B:B,B1170,AK:AK)</f>
        <v>9156.4444444444453</v>
      </c>
      <c r="AR1170" t="b">
        <f t="shared" si="39"/>
        <v>0</v>
      </c>
      <c r="AS1170" t="b">
        <f t="shared" si="40"/>
        <v>0</v>
      </c>
    </row>
    <row r="1171" spans="2:45" ht="14.25" customHeight="1" x14ac:dyDescent="0.3">
      <c r="B1171" s="7" t="s">
        <v>1061</v>
      </c>
      <c r="C1171" t="s">
        <v>3326</v>
      </c>
      <c r="D1171" t="s">
        <v>1062</v>
      </c>
      <c r="E1171" s="33" t="s">
        <v>1063</v>
      </c>
      <c r="M1171" s="16">
        <v>0.18</v>
      </c>
      <c r="N1171" t="s">
        <v>648</v>
      </c>
      <c r="O1171" t="s">
        <v>649</v>
      </c>
      <c r="P1171" s="17">
        <v>31801</v>
      </c>
      <c r="U1171"/>
      <c r="Y1171"/>
      <c r="Z1171"/>
      <c r="AC1171" t="s">
        <v>929</v>
      </c>
      <c r="AD1171" t="s">
        <v>3378</v>
      </c>
      <c r="AF1171" s="16">
        <v>0.38738051315555561</v>
      </c>
      <c r="AG1171" s="43">
        <v>121</v>
      </c>
      <c r="AH1171" t="s">
        <v>102</v>
      </c>
      <c r="AI1171" s="8" t="s">
        <v>130</v>
      </c>
      <c r="AJ1171" t="s">
        <v>132</v>
      </c>
      <c r="AK1171" s="17">
        <v>1494.9999999999998</v>
      </c>
      <c r="AL1171" s="19">
        <v>43233</v>
      </c>
      <c r="AM1171" s="19">
        <v>43233</v>
      </c>
      <c r="AN1171" t="s">
        <v>931</v>
      </c>
      <c r="AQ1171" s="17">
        <f>SUMIF(B:B,B1171,P:P)-SUMIF(B:B,B1171,AK:AK)</f>
        <v>60</v>
      </c>
      <c r="AR1171" t="b">
        <f t="shared" si="39"/>
        <v>0</v>
      </c>
      <c r="AS1171" t="b">
        <f t="shared" si="40"/>
        <v>0</v>
      </c>
    </row>
    <row r="1172" spans="2:45" ht="14.25" customHeight="1" x14ac:dyDescent="0.3">
      <c r="B1172" s="7" t="s">
        <v>1061</v>
      </c>
      <c r="C1172" t="s">
        <v>3326</v>
      </c>
      <c r="D1172" t="s">
        <v>1062</v>
      </c>
      <c r="E1172" s="33" t="s">
        <v>936</v>
      </c>
      <c r="U1172"/>
      <c r="Y1172"/>
      <c r="Z1172"/>
      <c r="AG1172" s="43">
        <v>125</v>
      </c>
      <c r="AH1172" t="s">
        <v>102</v>
      </c>
      <c r="AI1172" s="8" t="s">
        <v>135</v>
      </c>
      <c r="AJ1172" t="s">
        <v>865</v>
      </c>
      <c r="AK1172" s="17">
        <v>2140</v>
      </c>
      <c r="AL1172" s="19">
        <v>43233</v>
      </c>
      <c r="AM1172" s="19">
        <v>43233</v>
      </c>
      <c r="AN1172" t="s">
        <v>949</v>
      </c>
      <c r="AQ1172"/>
      <c r="AR1172" t="b">
        <f t="shared" si="39"/>
        <v>1</v>
      </c>
      <c r="AS1172" t="b">
        <f t="shared" si="40"/>
        <v>1</v>
      </c>
    </row>
    <row r="1173" spans="2:45" ht="14.25" customHeight="1" x14ac:dyDescent="0.3">
      <c r="B1173" s="7" t="s">
        <v>1061</v>
      </c>
      <c r="C1173" t="s">
        <v>3326</v>
      </c>
      <c r="D1173" t="s">
        <v>1062</v>
      </c>
      <c r="E1173" s="33" t="s">
        <v>936</v>
      </c>
      <c r="U1173"/>
      <c r="Y1173"/>
      <c r="Z1173"/>
      <c r="AG1173" s="43">
        <v>96</v>
      </c>
      <c r="AH1173" t="s">
        <v>102</v>
      </c>
      <c r="AI1173" s="8" t="s">
        <v>103</v>
      </c>
      <c r="AJ1173" t="s">
        <v>106</v>
      </c>
      <c r="AK1173" s="17">
        <v>1655.9999999999998</v>
      </c>
      <c r="AL1173" s="19">
        <v>43233</v>
      </c>
      <c r="AM1173" s="19">
        <v>43233</v>
      </c>
      <c r="AN1173" t="s">
        <v>931</v>
      </c>
      <c r="AQ1173"/>
      <c r="AR1173" t="b">
        <f t="shared" si="39"/>
        <v>1</v>
      </c>
      <c r="AS1173" t="b">
        <f t="shared" si="40"/>
        <v>1</v>
      </c>
    </row>
    <row r="1174" spans="2:45" ht="14.25" customHeight="1" x14ac:dyDescent="0.3">
      <c r="B1174" s="7" t="s">
        <v>1061</v>
      </c>
      <c r="C1174" t="s">
        <v>3326</v>
      </c>
      <c r="D1174" t="s">
        <v>1062</v>
      </c>
      <c r="E1174" s="33" t="s">
        <v>936</v>
      </c>
      <c r="U1174"/>
      <c r="Y1174"/>
      <c r="Z1174"/>
      <c r="AG1174" s="43">
        <v>118</v>
      </c>
      <c r="AH1174" t="s">
        <v>102</v>
      </c>
      <c r="AI1174" s="8" t="s">
        <v>122</v>
      </c>
      <c r="AJ1174" t="s">
        <v>129</v>
      </c>
      <c r="AK1174" s="17">
        <v>2875</v>
      </c>
      <c r="AL1174" s="19">
        <v>43239</v>
      </c>
      <c r="AM1174" s="19">
        <v>43240</v>
      </c>
      <c r="AN1174" t="s">
        <v>931</v>
      </c>
      <c r="AQ1174"/>
      <c r="AR1174" t="b">
        <f t="shared" si="39"/>
        <v>1</v>
      </c>
      <c r="AS1174" t="b">
        <f t="shared" si="40"/>
        <v>1</v>
      </c>
    </row>
    <row r="1175" spans="2:45" ht="14.25" customHeight="1" x14ac:dyDescent="0.3">
      <c r="B1175" s="7" t="s">
        <v>1061</v>
      </c>
      <c r="C1175" t="s">
        <v>3326</v>
      </c>
      <c r="D1175" t="s">
        <v>1062</v>
      </c>
      <c r="E1175" s="33" t="s">
        <v>936</v>
      </c>
      <c r="U1175"/>
      <c r="Y1175"/>
      <c r="Z1175"/>
      <c r="AG1175" s="43">
        <v>118</v>
      </c>
      <c r="AH1175" t="s">
        <v>102</v>
      </c>
      <c r="AI1175" s="8" t="s">
        <v>122</v>
      </c>
      <c r="AJ1175" t="s">
        <v>129</v>
      </c>
      <c r="AK1175" s="17">
        <v>2875</v>
      </c>
      <c r="AL1175" s="19">
        <v>43239</v>
      </c>
      <c r="AM1175" s="19">
        <v>43240</v>
      </c>
      <c r="AN1175" t="s">
        <v>931</v>
      </c>
      <c r="AQ1175"/>
      <c r="AR1175" t="b">
        <f t="shared" si="39"/>
        <v>1</v>
      </c>
      <c r="AS1175" t="b">
        <f t="shared" si="40"/>
        <v>1</v>
      </c>
    </row>
    <row r="1176" spans="2:45" ht="14.25" customHeight="1" x14ac:dyDescent="0.3">
      <c r="B1176" s="7" t="s">
        <v>1061</v>
      </c>
      <c r="C1176" t="s">
        <v>3326</v>
      </c>
      <c r="D1176" t="s">
        <v>1062</v>
      </c>
      <c r="E1176" s="33" t="s">
        <v>936</v>
      </c>
      <c r="U1176"/>
      <c r="Y1176"/>
      <c r="Z1176"/>
      <c r="AG1176" s="43">
        <v>75</v>
      </c>
      <c r="AH1176" t="s">
        <v>83</v>
      </c>
      <c r="AI1176" s="8" t="s">
        <v>863</v>
      </c>
      <c r="AK1176" s="17">
        <v>20700</v>
      </c>
      <c r="AL1176" s="19">
        <v>43221</v>
      </c>
      <c r="AM1176" s="19">
        <v>43221</v>
      </c>
      <c r="AN1176" t="s">
        <v>931</v>
      </c>
      <c r="AQ1176"/>
      <c r="AR1176" t="b">
        <f t="shared" si="39"/>
        <v>1</v>
      </c>
      <c r="AS1176" t="b">
        <f t="shared" si="40"/>
        <v>1</v>
      </c>
    </row>
    <row r="1177" spans="2:45" ht="14.25" customHeight="1" x14ac:dyDescent="0.3">
      <c r="B1177" s="7" t="s">
        <v>2116</v>
      </c>
      <c r="C1177" t="s">
        <v>3100</v>
      </c>
      <c r="D1177" s="8" t="s">
        <v>2117</v>
      </c>
      <c r="E1177" s="33" t="s">
        <v>2118</v>
      </c>
      <c r="M1177" s="16">
        <v>0.12</v>
      </c>
      <c r="N1177" t="s">
        <v>648</v>
      </c>
      <c r="O1177" t="s">
        <v>649</v>
      </c>
      <c r="P1177" s="17">
        <v>6497.5</v>
      </c>
      <c r="Y1177"/>
      <c r="AC1177" t="s">
        <v>929</v>
      </c>
      <c r="AD1177" t="s">
        <v>3376</v>
      </c>
      <c r="AF1177" s="16">
        <v>0.18944386315223244</v>
      </c>
      <c r="AG1177" s="43">
        <v>60</v>
      </c>
      <c r="AH1177" t="s">
        <v>57</v>
      </c>
      <c r="AI1177" s="8" t="s">
        <v>64</v>
      </c>
      <c r="AJ1177" t="s">
        <v>449</v>
      </c>
      <c r="AK1177" s="17">
        <v>5977.7</v>
      </c>
      <c r="AL1177" s="19">
        <v>43282</v>
      </c>
      <c r="AM1177" s="19">
        <v>43282</v>
      </c>
      <c r="AN1177" t="s">
        <v>931</v>
      </c>
      <c r="AQ1177" s="17">
        <f>SUMIF(B:B,B1177,P:P)-SUMIF(B:B,B1177,AK:AK)</f>
        <v>519.80000000000018</v>
      </c>
      <c r="AR1177" t="b">
        <f t="shared" si="39"/>
        <v>0</v>
      </c>
      <c r="AS1177" t="b">
        <f t="shared" si="40"/>
        <v>0</v>
      </c>
    </row>
    <row r="1178" spans="2:45" ht="14.25" customHeight="1" x14ac:dyDescent="0.3">
      <c r="B1178" s="7" t="s">
        <v>2119</v>
      </c>
      <c r="C1178" t="s">
        <v>3100</v>
      </c>
      <c r="D1178" s="8" t="s">
        <v>2122</v>
      </c>
      <c r="E1178" s="33" t="s">
        <v>2120</v>
      </c>
      <c r="M1178" s="16">
        <v>0.2</v>
      </c>
      <c r="N1178" t="s">
        <v>648</v>
      </c>
      <c r="O1178" t="s">
        <v>649</v>
      </c>
      <c r="P1178" s="17">
        <v>14070</v>
      </c>
      <c r="Y1178"/>
      <c r="AC1178" t="s">
        <v>929</v>
      </c>
      <c r="AD1178" t="s">
        <v>3376</v>
      </c>
      <c r="AF1178" s="16">
        <v>0.32690782399999996</v>
      </c>
      <c r="AG1178" s="43">
        <v>98</v>
      </c>
      <c r="AH1178" t="s">
        <v>102</v>
      </c>
      <c r="AI1178" s="8" t="s">
        <v>103</v>
      </c>
      <c r="AJ1178" t="s">
        <v>108</v>
      </c>
      <c r="AK1178" s="17">
        <v>7000</v>
      </c>
      <c r="AL1178" s="19">
        <v>43288</v>
      </c>
      <c r="AM1178" s="19">
        <v>43288</v>
      </c>
      <c r="AN1178" t="s">
        <v>1343</v>
      </c>
      <c r="AP1178" t="s">
        <v>2121</v>
      </c>
      <c r="AQ1178" s="17">
        <f>SUMIF(B:B,B1178,P:P)-SUMIF(B:B,B1178,AK:AK)</f>
        <v>6026.75</v>
      </c>
      <c r="AR1178" t="b">
        <f t="shared" si="39"/>
        <v>0</v>
      </c>
      <c r="AS1178" t="b">
        <f t="shared" si="40"/>
        <v>0</v>
      </c>
    </row>
    <row r="1179" spans="2:45" ht="14.25" customHeight="1" x14ac:dyDescent="0.3">
      <c r="B1179" s="7" t="s">
        <v>2119</v>
      </c>
      <c r="C1179" t="s">
        <v>3100</v>
      </c>
      <c r="D1179" s="8" t="s">
        <v>2122</v>
      </c>
      <c r="AC1179" t="s">
        <v>929</v>
      </c>
      <c r="AD1179" t="s">
        <v>3376</v>
      </c>
      <c r="AF1179" s="16">
        <v>0.32690000000000002</v>
      </c>
      <c r="AG1179" s="43">
        <v>126</v>
      </c>
      <c r="AH1179" t="s">
        <v>102</v>
      </c>
      <c r="AI1179" s="8" t="s">
        <v>1856</v>
      </c>
      <c r="AJ1179" t="s">
        <v>138</v>
      </c>
      <c r="AK1179" s="17">
        <v>1043.25</v>
      </c>
      <c r="AL1179" s="19">
        <v>43288</v>
      </c>
      <c r="AM1179" s="19">
        <v>43288</v>
      </c>
      <c r="AN1179" t="s">
        <v>949</v>
      </c>
      <c r="AQ1179"/>
      <c r="AR1179" t="b">
        <f t="shared" si="39"/>
        <v>1</v>
      </c>
      <c r="AS1179" t="b">
        <f t="shared" si="40"/>
        <v>1</v>
      </c>
    </row>
    <row r="1180" spans="2:45" ht="14.25" customHeight="1" x14ac:dyDescent="0.3">
      <c r="B1180" s="7" t="s">
        <v>2123</v>
      </c>
      <c r="C1180" t="s">
        <v>3100</v>
      </c>
      <c r="D1180" s="8" t="s">
        <v>2124</v>
      </c>
      <c r="E1180" s="33" t="s">
        <v>2125</v>
      </c>
      <c r="M1180" s="16">
        <v>0.2</v>
      </c>
      <c r="N1180" t="s">
        <v>648</v>
      </c>
      <c r="O1180" t="s">
        <v>649</v>
      </c>
      <c r="P1180" s="17">
        <v>9775</v>
      </c>
      <c r="Y1180"/>
      <c r="AC1180" t="s">
        <v>929</v>
      </c>
      <c r="AD1180" t="s">
        <v>3376</v>
      </c>
      <c r="AF1180" s="16">
        <v>0.36216653171390006</v>
      </c>
      <c r="AG1180" s="43">
        <v>115</v>
      </c>
      <c r="AH1180" t="s">
        <v>102</v>
      </c>
      <c r="AI1180" s="8" t="s">
        <v>122</v>
      </c>
      <c r="AJ1180" t="s">
        <v>126</v>
      </c>
      <c r="AK1180" s="17">
        <v>3251</v>
      </c>
      <c r="AL1180" s="19">
        <v>43281</v>
      </c>
      <c r="AM1180" s="19">
        <v>43281</v>
      </c>
      <c r="AN1180" t="s">
        <v>1337</v>
      </c>
      <c r="AQ1180" s="17">
        <f>SUMIF(B:B,B1180,P:P)-SUMIF(B:B,B1180,AK:AK)</f>
        <v>3273</v>
      </c>
      <c r="AR1180" t="b">
        <f t="shared" si="39"/>
        <v>0</v>
      </c>
      <c r="AS1180" t="b">
        <f t="shared" si="40"/>
        <v>0</v>
      </c>
    </row>
    <row r="1181" spans="2:45" ht="14.25" customHeight="1" x14ac:dyDescent="0.3">
      <c r="B1181" s="7" t="s">
        <v>2123</v>
      </c>
      <c r="C1181" t="s">
        <v>3100</v>
      </c>
      <c r="D1181" s="8" t="s">
        <v>2124</v>
      </c>
      <c r="AG1181" s="43">
        <v>115</v>
      </c>
      <c r="AH1181" t="s">
        <v>102</v>
      </c>
      <c r="AI1181" s="8" t="s">
        <v>122</v>
      </c>
      <c r="AJ1181" t="s">
        <v>126</v>
      </c>
      <c r="AK1181" s="17">
        <v>3251</v>
      </c>
      <c r="AL1181" s="19">
        <v>43281</v>
      </c>
      <c r="AM1181" s="19">
        <v>43281</v>
      </c>
      <c r="AN1181" t="s">
        <v>1337</v>
      </c>
      <c r="AR1181" t="b">
        <f t="shared" si="39"/>
        <v>1</v>
      </c>
      <c r="AS1181" t="b">
        <f t="shared" si="40"/>
        <v>1</v>
      </c>
    </row>
    <row r="1182" spans="2:45" ht="14.25" customHeight="1" x14ac:dyDescent="0.3">
      <c r="B1182" s="7" t="s">
        <v>2126</v>
      </c>
      <c r="C1182" t="s">
        <v>3100</v>
      </c>
      <c r="D1182" s="8" t="s">
        <v>2127</v>
      </c>
      <c r="E1182" s="33" t="s">
        <v>2128</v>
      </c>
      <c r="M1182" s="16">
        <v>0.12</v>
      </c>
      <c r="N1182" t="s">
        <v>648</v>
      </c>
      <c r="O1182" t="s">
        <v>649</v>
      </c>
      <c r="P1182" s="17">
        <v>7630.8</v>
      </c>
      <c r="Y1182"/>
      <c r="AC1182" t="s">
        <v>929</v>
      </c>
      <c r="AD1182" t="s">
        <v>3376</v>
      </c>
      <c r="AF1182" s="16">
        <v>0.11671332923076924</v>
      </c>
      <c r="AG1182" s="43">
        <v>110</v>
      </c>
      <c r="AH1182" t="s">
        <v>102</v>
      </c>
      <c r="AI1182" s="8" t="s">
        <v>119</v>
      </c>
      <c r="AJ1182" t="s">
        <v>120</v>
      </c>
      <c r="AK1182" s="17">
        <v>1724.9999999999998</v>
      </c>
      <c r="AL1182" s="19">
        <v>43300</v>
      </c>
      <c r="AM1182" s="19">
        <v>43300</v>
      </c>
      <c r="AN1182" t="s">
        <v>931</v>
      </c>
      <c r="AQ1182" s="17">
        <f>SUMIF(B:B,B1182,P:P)-SUMIF(B:B,B1182,AK:AK)</f>
        <v>305.13749999999982</v>
      </c>
      <c r="AR1182" t="b">
        <f t="shared" si="39"/>
        <v>0</v>
      </c>
      <c r="AS1182" t="b">
        <f t="shared" si="40"/>
        <v>0</v>
      </c>
    </row>
    <row r="1183" spans="2:45" ht="14.25" customHeight="1" x14ac:dyDescent="0.3">
      <c r="B1183" s="7" t="s">
        <v>2126</v>
      </c>
      <c r="C1183" t="s">
        <v>3100</v>
      </c>
      <c r="D1183" s="8" t="s">
        <v>2127</v>
      </c>
      <c r="AG1183" s="43">
        <v>113</v>
      </c>
      <c r="AH1183" t="s">
        <v>102</v>
      </c>
      <c r="AI1183" s="8" t="s">
        <v>122</v>
      </c>
      <c r="AJ1183" t="s">
        <v>1444</v>
      </c>
      <c r="AK1183" s="17">
        <v>535</v>
      </c>
      <c r="AL1183" s="19">
        <v>43300</v>
      </c>
      <c r="AM1183" s="19">
        <v>43300</v>
      </c>
      <c r="AN1183" t="s">
        <v>949</v>
      </c>
      <c r="AR1183" t="b">
        <f t="shared" si="39"/>
        <v>1</v>
      </c>
      <c r="AS1183" t="b">
        <f t="shared" si="40"/>
        <v>1</v>
      </c>
    </row>
    <row r="1184" spans="2:45" ht="14.25" customHeight="1" x14ac:dyDescent="0.3">
      <c r="B1184" s="7" t="s">
        <v>2126</v>
      </c>
      <c r="C1184" t="s">
        <v>3100</v>
      </c>
      <c r="D1184" s="8" t="s">
        <v>2127</v>
      </c>
      <c r="AG1184" s="43">
        <v>59</v>
      </c>
      <c r="AH1184" t="s">
        <v>57</v>
      </c>
      <c r="AI1184" s="8" t="s">
        <v>64</v>
      </c>
      <c r="AJ1184" t="s">
        <v>323</v>
      </c>
      <c r="AK1184" s="17">
        <v>239.66249999999999</v>
      </c>
      <c r="AL1184" s="19">
        <v>43300</v>
      </c>
      <c r="AM1184" s="19">
        <v>43300</v>
      </c>
      <c r="AN1184" t="s">
        <v>941</v>
      </c>
      <c r="AR1184" t="b">
        <f t="shared" si="39"/>
        <v>1</v>
      </c>
      <c r="AS1184" t="b">
        <f t="shared" si="40"/>
        <v>1</v>
      </c>
    </row>
    <row r="1185" spans="2:45" ht="14.25" customHeight="1" x14ac:dyDescent="0.3">
      <c r="B1185" s="7" t="s">
        <v>2126</v>
      </c>
      <c r="C1185" t="s">
        <v>3100</v>
      </c>
      <c r="D1185" s="8" t="s">
        <v>2127</v>
      </c>
      <c r="AG1185" s="43">
        <v>125</v>
      </c>
      <c r="AH1185" t="s">
        <v>102</v>
      </c>
      <c r="AI1185" s="8" t="s">
        <v>135</v>
      </c>
      <c r="AJ1185" t="s">
        <v>865</v>
      </c>
      <c r="AK1185" s="17">
        <v>856</v>
      </c>
      <c r="AL1185" s="19">
        <v>43303</v>
      </c>
      <c r="AM1185" s="19">
        <v>43303</v>
      </c>
      <c r="AN1185" t="s">
        <v>949</v>
      </c>
      <c r="AR1185" t="b">
        <f t="shared" si="39"/>
        <v>1</v>
      </c>
      <c r="AS1185" t="b">
        <f t="shared" si="40"/>
        <v>1</v>
      </c>
    </row>
    <row r="1186" spans="2:45" ht="14.25" customHeight="1" x14ac:dyDescent="0.3">
      <c r="B1186" s="7" t="s">
        <v>2126</v>
      </c>
      <c r="C1186" t="s">
        <v>3100</v>
      </c>
      <c r="D1186" s="8" t="s">
        <v>2127</v>
      </c>
      <c r="AG1186" s="43">
        <v>120</v>
      </c>
      <c r="AH1186" t="s">
        <v>102</v>
      </c>
      <c r="AI1186" s="8" t="s">
        <v>130</v>
      </c>
      <c r="AJ1186" t="s">
        <v>131</v>
      </c>
      <c r="AK1186" s="17">
        <v>1900</v>
      </c>
      <c r="AL1186" s="19">
        <v>43303</v>
      </c>
      <c r="AM1186" s="19">
        <v>43303</v>
      </c>
      <c r="AN1186" t="s">
        <v>1036</v>
      </c>
      <c r="AR1186" t="b">
        <f t="shared" si="39"/>
        <v>1</v>
      </c>
      <c r="AS1186" t="b">
        <f t="shared" si="40"/>
        <v>1</v>
      </c>
    </row>
    <row r="1187" spans="2:45" ht="14.25" customHeight="1" x14ac:dyDescent="0.3">
      <c r="B1187" s="7" t="s">
        <v>2126</v>
      </c>
      <c r="C1187" t="s">
        <v>3100</v>
      </c>
      <c r="D1187" s="8" t="s">
        <v>2127</v>
      </c>
      <c r="AG1187" s="43">
        <v>121</v>
      </c>
      <c r="AH1187" t="s">
        <v>102</v>
      </c>
      <c r="AI1187" s="8" t="s">
        <v>1891</v>
      </c>
      <c r="AJ1187" t="s">
        <v>132</v>
      </c>
      <c r="AK1187" s="17">
        <v>2070</v>
      </c>
      <c r="AL1187" s="19">
        <v>43303</v>
      </c>
      <c r="AM1187" s="19">
        <v>43303</v>
      </c>
      <c r="AN1187" t="s">
        <v>931</v>
      </c>
      <c r="AR1187" t="b">
        <f t="shared" si="39"/>
        <v>1</v>
      </c>
      <c r="AS1187" t="b">
        <f t="shared" si="40"/>
        <v>1</v>
      </c>
    </row>
    <row r="1188" spans="2:45" ht="14.25" customHeight="1" x14ac:dyDescent="0.3">
      <c r="B1188" s="7" t="s">
        <v>2129</v>
      </c>
      <c r="C1188" t="s">
        <v>3100</v>
      </c>
      <c r="D1188" s="8" t="s">
        <v>2131</v>
      </c>
      <c r="E1188" s="33" t="s">
        <v>2130</v>
      </c>
      <c r="M1188" s="16">
        <v>0.17</v>
      </c>
      <c r="N1188" t="s">
        <v>648</v>
      </c>
      <c r="O1188" t="s">
        <v>649</v>
      </c>
      <c r="P1188" s="17">
        <v>12900</v>
      </c>
      <c r="Y1188"/>
      <c r="AC1188" t="s">
        <v>929</v>
      </c>
      <c r="AD1188" t="s">
        <v>3376</v>
      </c>
      <c r="AF1188" s="16">
        <v>0.35718067457749009</v>
      </c>
      <c r="AG1188" s="43">
        <v>100</v>
      </c>
      <c r="AH1188" t="s">
        <v>102</v>
      </c>
      <c r="AI1188" s="8" t="s">
        <v>103</v>
      </c>
      <c r="AJ1188" t="s">
        <v>110</v>
      </c>
      <c r="AK1188" s="17">
        <v>8500</v>
      </c>
      <c r="AL1188" s="19">
        <v>43296</v>
      </c>
      <c r="AM1188" s="19">
        <v>43296</v>
      </c>
      <c r="AN1188" t="s">
        <v>1380</v>
      </c>
      <c r="AQ1188" s="17">
        <f>SUMIF(B:B,B1188,P:P)-SUMIF(B:B,B1188,AK:AK)</f>
        <v>120</v>
      </c>
      <c r="AR1188" t="b">
        <f t="shared" si="39"/>
        <v>0</v>
      </c>
      <c r="AS1188" t="b">
        <f t="shared" si="40"/>
        <v>0</v>
      </c>
    </row>
    <row r="1189" spans="2:45" ht="14.25" customHeight="1" x14ac:dyDescent="0.3">
      <c r="B1189" s="7" t="s">
        <v>2129</v>
      </c>
      <c r="C1189" t="s">
        <v>3100</v>
      </c>
      <c r="D1189" s="8" t="s">
        <v>2131</v>
      </c>
      <c r="AG1189" s="43">
        <v>125</v>
      </c>
      <c r="AH1189" t="s">
        <v>102</v>
      </c>
      <c r="AI1189" s="8" t="s">
        <v>135</v>
      </c>
      <c r="AJ1189" t="s">
        <v>865</v>
      </c>
      <c r="AK1189" s="17">
        <v>4280</v>
      </c>
      <c r="AL1189" s="19">
        <v>43296</v>
      </c>
      <c r="AM1189" s="19">
        <v>43296</v>
      </c>
      <c r="AN1189" t="s">
        <v>949</v>
      </c>
      <c r="AQ1189"/>
      <c r="AR1189" t="b">
        <f t="shared" si="39"/>
        <v>1</v>
      </c>
      <c r="AS1189" t="b">
        <f t="shared" si="40"/>
        <v>1</v>
      </c>
    </row>
    <row r="1190" spans="2:45" ht="14.25" customHeight="1" x14ac:dyDescent="0.3">
      <c r="B1190" s="7" t="s">
        <v>2132</v>
      </c>
      <c r="C1190" t="s">
        <v>3100</v>
      </c>
      <c r="D1190" s="8" t="s">
        <v>2133</v>
      </c>
      <c r="E1190" s="33" t="s">
        <v>2134</v>
      </c>
      <c r="M1190" s="16">
        <v>0.17</v>
      </c>
      <c r="N1190" t="s">
        <v>648</v>
      </c>
      <c r="O1190" t="s">
        <v>649</v>
      </c>
      <c r="P1190" s="17">
        <v>4765.5999999999995</v>
      </c>
      <c r="Y1190"/>
      <c r="AC1190" t="s">
        <v>929</v>
      </c>
      <c r="AD1190" t="s">
        <v>3376</v>
      </c>
      <c r="AF1190" s="16">
        <v>0.23218739733333335</v>
      </c>
      <c r="AG1190" s="43">
        <v>10</v>
      </c>
      <c r="AH1190" t="s">
        <v>16</v>
      </c>
      <c r="AI1190" s="8" t="s">
        <v>17</v>
      </c>
      <c r="AK1190" s="17">
        <v>4144</v>
      </c>
      <c r="AL1190" s="19">
        <v>43260</v>
      </c>
      <c r="AM1190" s="19">
        <v>43287</v>
      </c>
      <c r="AN1190" t="s">
        <v>1473</v>
      </c>
      <c r="AQ1190" s="17">
        <f>SUMIF(B:B,B1190,P:P)-SUMIF(B:B,B1190,AK:AK)</f>
        <v>621.59999999999945</v>
      </c>
      <c r="AR1190" t="b">
        <f t="shared" si="39"/>
        <v>0</v>
      </c>
      <c r="AS1190" t="b">
        <f t="shared" si="40"/>
        <v>0</v>
      </c>
    </row>
    <row r="1191" spans="2:45" ht="14.25" customHeight="1" x14ac:dyDescent="0.3">
      <c r="B1191" s="7" t="s">
        <v>2135</v>
      </c>
      <c r="C1191" t="s">
        <v>3100</v>
      </c>
      <c r="D1191" s="8" t="s">
        <v>2136</v>
      </c>
      <c r="E1191" s="33" t="s">
        <v>2137</v>
      </c>
      <c r="M1191" s="16">
        <v>0.2</v>
      </c>
      <c r="N1191" t="s">
        <v>648</v>
      </c>
      <c r="O1191" t="s">
        <v>649</v>
      </c>
      <c r="P1191" s="17">
        <v>11500</v>
      </c>
      <c r="Y1191"/>
      <c r="AC1191" t="s">
        <v>929</v>
      </c>
      <c r="AD1191" t="s">
        <v>3376</v>
      </c>
      <c r="AF1191" s="16">
        <v>0.34363247863247859</v>
      </c>
      <c r="AG1191" s="43">
        <v>102</v>
      </c>
      <c r="AH1191" t="s">
        <v>102</v>
      </c>
      <c r="AI1191" s="8" t="s">
        <v>103</v>
      </c>
      <c r="AJ1191" t="s">
        <v>2138</v>
      </c>
      <c r="AK1191" s="17">
        <v>9878</v>
      </c>
      <c r="AL1191" s="19">
        <v>43301</v>
      </c>
      <c r="AM1191" s="19">
        <f>AL1191</f>
        <v>43301</v>
      </c>
      <c r="AN1191" t="s">
        <v>1337</v>
      </c>
      <c r="AQ1191" s="17">
        <f>SUMIF(B:B,B1191,P:P)-SUMIF(B:B,B1191,AK:AK)</f>
        <v>1622</v>
      </c>
      <c r="AR1191" t="b">
        <f t="shared" si="39"/>
        <v>0</v>
      </c>
      <c r="AS1191" t="b">
        <f t="shared" si="40"/>
        <v>0</v>
      </c>
    </row>
    <row r="1192" spans="2:45" ht="14.25" customHeight="1" x14ac:dyDescent="0.3">
      <c r="B1192" s="7" t="s">
        <v>2139</v>
      </c>
      <c r="C1192" t="s">
        <v>3100</v>
      </c>
      <c r="D1192" s="8" t="s">
        <v>2140</v>
      </c>
      <c r="E1192" s="33" t="s">
        <v>2141</v>
      </c>
      <c r="M1192" s="16">
        <v>0.2</v>
      </c>
      <c r="N1192" t="s">
        <v>648</v>
      </c>
      <c r="O1192" t="s">
        <v>649</v>
      </c>
      <c r="P1192" s="17">
        <v>7390</v>
      </c>
      <c r="Y1192"/>
      <c r="AC1192" t="s">
        <v>929</v>
      </c>
      <c r="AD1192" t="s">
        <v>3376</v>
      </c>
      <c r="AF1192" s="16">
        <v>0.29394716786988628</v>
      </c>
      <c r="AG1192" s="43">
        <v>122</v>
      </c>
      <c r="AH1192" t="s">
        <v>102</v>
      </c>
      <c r="AI1192" s="8" t="s">
        <v>130</v>
      </c>
      <c r="AJ1192" t="s">
        <v>133</v>
      </c>
      <c r="AK1192" s="17">
        <v>1200.5999999999999</v>
      </c>
      <c r="AL1192" s="19">
        <v>43295</v>
      </c>
      <c r="AM1192" s="19">
        <v>43295</v>
      </c>
      <c r="AN1192" t="s">
        <v>931</v>
      </c>
      <c r="AQ1192" s="17">
        <f>SUMIF(B:B,B1192,P:P)-SUMIF(B:B,B1192,AK:AK)</f>
        <v>1778.8000000000002</v>
      </c>
      <c r="AR1192" t="b">
        <f t="shared" si="39"/>
        <v>0</v>
      </c>
      <c r="AS1192" t="b">
        <f t="shared" si="40"/>
        <v>0</v>
      </c>
    </row>
    <row r="1193" spans="2:45" ht="14.25" customHeight="1" x14ac:dyDescent="0.3">
      <c r="B1193" s="7" t="s">
        <v>2139</v>
      </c>
      <c r="C1193" t="s">
        <v>3100</v>
      </c>
      <c r="D1193" s="8" t="s">
        <v>2140</v>
      </c>
      <c r="AG1193" s="43">
        <v>126</v>
      </c>
      <c r="AH1193" t="s">
        <v>102</v>
      </c>
      <c r="AI1193" s="8" t="s">
        <v>1856</v>
      </c>
      <c r="AJ1193" t="s">
        <v>138</v>
      </c>
      <c r="AK1193" s="17">
        <v>1605</v>
      </c>
      <c r="AL1193" s="19">
        <v>43295</v>
      </c>
      <c r="AM1193" s="19">
        <v>43295</v>
      </c>
      <c r="AN1193" t="s">
        <v>949</v>
      </c>
      <c r="AR1193" t="b">
        <f t="shared" si="39"/>
        <v>1</v>
      </c>
      <c r="AS1193" t="b">
        <f t="shared" si="40"/>
        <v>1</v>
      </c>
    </row>
    <row r="1194" spans="2:45" ht="14.25" customHeight="1" x14ac:dyDescent="0.3">
      <c r="B1194" s="7" t="s">
        <v>2139</v>
      </c>
      <c r="C1194" t="s">
        <v>3100</v>
      </c>
      <c r="D1194" s="8" t="s">
        <v>2140</v>
      </c>
      <c r="AG1194" s="43">
        <v>122</v>
      </c>
      <c r="AH1194" t="s">
        <v>102</v>
      </c>
      <c r="AI1194" s="8" t="s">
        <v>130</v>
      </c>
      <c r="AJ1194" t="s">
        <v>133</v>
      </c>
      <c r="AK1194" s="17">
        <v>1200.5999999999999</v>
      </c>
      <c r="AL1194" s="19">
        <v>43302</v>
      </c>
      <c r="AM1194" s="19">
        <v>43302</v>
      </c>
      <c r="AN1194" t="s">
        <v>931</v>
      </c>
      <c r="AR1194" t="b">
        <f t="shared" si="39"/>
        <v>1</v>
      </c>
      <c r="AS1194" t="b">
        <f t="shared" si="40"/>
        <v>1</v>
      </c>
    </row>
    <row r="1195" spans="2:45" ht="14.25" customHeight="1" x14ac:dyDescent="0.3">
      <c r="B1195" s="7" t="s">
        <v>2139</v>
      </c>
      <c r="C1195" t="s">
        <v>3100</v>
      </c>
      <c r="D1195" s="8" t="s">
        <v>2140</v>
      </c>
      <c r="AG1195" s="43">
        <v>126</v>
      </c>
      <c r="AH1195" t="s">
        <v>102</v>
      </c>
      <c r="AI1195" s="8" t="s">
        <v>1856</v>
      </c>
      <c r="AJ1195" t="s">
        <v>138</v>
      </c>
      <c r="AK1195" s="17">
        <v>1605</v>
      </c>
      <c r="AL1195" s="19">
        <v>43302</v>
      </c>
      <c r="AM1195" s="19">
        <v>43302</v>
      </c>
      <c r="AN1195" t="s">
        <v>949</v>
      </c>
      <c r="AR1195" t="b">
        <f t="shared" si="39"/>
        <v>1</v>
      </c>
      <c r="AS1195" t="b">
        <f t="shared" si="40"/>
        <v>1</v>
      </c>
    </row>
    <row r="1196" spans="2:45" ht="14.25" customHeight="1" x14ac:dyDescent="0.3">
      <c r="B1196" s="7" t="s">
        <v>1064</v>
      </c>
      <c r="C1196" t="s">
        <v>3326</v>
      </c>
      <c r="D1196" t="s">
        <v>1065</v>
      </c>
      <c r="E1196" s="33" t="s">
        <v>1066</v>
      </c>
      <c r="M1196" s="16">
        <v>0.18</v>
      </c>
      <c r="N1196" t="s">
        <v>648</v>
      </c>
      <c r="O1196" t="s">
        <v>649</v>
      </c>
      <c r="P1196" s="17">
        <v>29785</v>
      </c>
      <c r="U1196"/>
      <c r="Y1196"/>
      <c r="Z1196"/>
      <c r="AC1196" t="s">
        <v>929</v>
      </c>
      <c r="AD1196" t="s">
        <v>3378</v>
      </c>
      <c r="AF1196" s="16">
        <v>0.34821899243243243</v>
      </c>
      <c r="AG1196" s="43">
        <v>121</v>
      </c>
      <c r="AH1196" t="s">
        <v>102</v>
      </c>
      <c r="AI1196" s="8" t="s">
        <v>130</v>
      </c>
      <c r="AJ1196" t="s">
        <v>132</v>
      </c>
      <c r="AK1196" s="17">
        <v>1035</v>
      </c>
      <c r="AL1196" s="19">
        <v>43253</v>
      </c>
      <c r="AM1196" s="19">
        <v>43253</v>
      </c>
      <c r="AN1196" t="s">
        <v>931</v>
      </c>
      <c r="AQ1196" s="17">
        <f>SUMIF(B:B,B1196,P:P)-SUMIF(B:B,B1196,AK:AK)</f>
        <v>3672</v>
      </c>
      <c r="AR1196" t="b">
        <f t="shared" si="39"/>
        <v>0</v>
      </c>
      <c r="AS1196" t="b">
        <f t="shared" si="40"/>
        <v>0</v>
      </c>
    </row>
    <row r="1197" spans="2:45" ht="14.25" customHeight="1" x14ac:dyDescent="0.3">
      <c r="B1197" s="7" t="s">
        <v>1064</v>
      </c>
      <c r="C1197" t="s">
        <v>3326</v>
      </c>
      <c r="D1197" t="s">
        <v>1065</v>
      </c>
      <c r="E1197" s="33" t="s">
        <v>936</v>
      </c>
      <c r="U1197"/>
      <c r="Y1197"/>
      <c r="Z1197"/>
      <c r="AG1197" s="43">
        <v>126</v>
      </c>
      <c r="AH1197" t="s">
        <v>102</v>
      </c>
      <c r="AI1197" s="8" t="s">
        <v>135</v>
      </c>
      <c r="AJ1197" t="s">
        <v>138</v>
      </c>
      <c r="AK1197" s="17">
        <v>1498</v>
      </c>
      <c r="AL1197" s="19">
        <v>43253</v>
      </c>
      <c r="AM1197" s="19">
        <v>43253</v>
      </c>
      <c r="AN1197" t="s">
        <v>949</v>
      </c>
      <c r="AQ1197"/>
      <c r="AR1197" t="b">
        <f t="shared" si="39"/>
        <v>1</v>
      </c>
      <c r="AS1197" t="b">
        <f t="shared" si="40"/>
        <v>1</v>
      </c>
    </row>
    <row r="1198" spans="2:45" ht="14.25" customHeight="1" x14ac:dyDescent="0.3">
      <c r="B1198" s="7" t="s">
        <v>1064</v>
      </c>
      <c r="C1198" t="s">
        <v>3326</v>
      </c>
      <c r="D1198" t="s">
        <v>1065</v>
      </c>
      <c r="E1198" s="33" t="s">
        <v>936</v>
      </c>
      <c r="U1198"/>
      <c r="Y1198"/>
      <c r="Z1198"/>
      <c r="AG1198" s="43">
        <v>94</v>
      </c>
      <c r="AH1198" t="s">
        <v>102</v>
      </c>
      <c r="AI1198" s="8" t="s">
        <v>103</v>
      </c>
      <c r="AJ1198" t="s">
        <v>104</v>
      </c>
      <c r="AK1198" s="17">
        <v>1380</v>
      </c>
      <c r="AL1198" s="19">
        <v>43232</v>
      </c>
      <c r="AM1198" s="19">
        <v>43232</v>
      </c>
      <c r="AN1198" t="s">
        <v>931</v>
      </c>
      <c r="AQ1198"/>
      <c r="AR1198" t="b">
        <f t="shared" si="39"/>
        <v>1</v>
      </c>
      <c r="AS1198" t="b">
        <f t="shared" si="40"/>
        <v>1</v>
      </c>
    </row>
    <row r="1199" spans="2:45" ht="14.25" customHeight="1" x14ac:dyDescent="0.3">
      <c r="B1199" s="7" t="s">
        <v>1064</v>
      </c>
      <c r="C1199" t="s">
        <v>3326</v>
      </c>
      <c r="D1199" t="s">
        <v>1065</v>
      </c>
      <c r="E1199" s="33" t="s">
        <v>936</v>
      </c>
      <c r="U1199"/>
      <c r="Y1199"/>
      <c r="Z1199"/>
      <c r="AG1199" s="43">
        <v>94</v>
      </c>
      <c r="AH1199" t="s">
        <v>102</v>
      </c>
      <c r="AI1199" s="8" t="s">
        <v>103</v>
      </c>
      <c r="AJ1199" t="s">
        <v>104</v>
      </c>
      <c r="AK1199" s="17">
        <v>3219.9999999999995</v>
      </c>
      <c r="AL1199" s="19">
        <v>43232</v>
      </c>
      <c r="AM1199" s="19">
        <v>43232</v>
      </c>
      <c r="AN1199" t="s">
        <v>931</v>
      </c>
      <c r="AQ1199"/>
      <c r="AR1199" t="b">
        <f t="shared" si="39"/>
        <v>1</v>
      </c>
      <c r="AS1199" t="b">
        <f t="shared" si="40"/>
        <v>1</v>
      </c>
    </row>
    <row r="1200" spans="2:45" ht="14.25" customHeight="1" x14ac:dyDescent="0.3">
      <c r="B1200" s="7" t="s">
        <v>1064</v>
      </c>
      <c r="C1200" t="s">
        <v>3326</v>
      </c>
      <c r="D1200" t="s">
        <v>1065</v>
      </c>
      <c r="E1200" s="33" t="s">
        <v>936</v>
      </c>
      <c r="U1200"/>
      <c r="Y1200"/>
      <c r="Z1200"/>
      <c r="AG1200" s="43">
        <v>126</v>
      </c>
      <c r="AH1200" t="s">
        <v>102</v>
      </c>
      <c r="AI1200" s="8" t="s">
        <v>135</v>
      </c>
      <c r="AJ1200" t="s">
        <v>138</v>
      </c>
      <c r="AK1200" s="17">
        <v>6420</v>
      </c>
      <c r="AL1200" s="19">
        <v>43232</v>
      </c>
      <c r="AM1200" s="19">
        <v>43232</v>
      </c>
      <c r="AN1200" t="s">
        <v>949</v>
      </c>
      <c r="AQ1200"/>
      <c r="AR1200" t="b">
        <f t="shared" si="39"/>
        <v>1</v>
      </c>
      <c r="AS1200" t="b">
        <f t="shared" si="40"/>
        <v>1</v>
      </c>
    </row>
    <row r="1201" spans="2:45" ht="14.25" customHeight="1" x14ac:dyDescent="0.3">
      <c r="B1201" s="7" t="s">
        <v>1064</v>
      </c>
      <c r="C1201" t="s">
        <v>3326</v>
      </c>
      <c r="D1201" t="s">
        <v>1065</v>
      </c>
      <c r="E1201" s="33" t="s">
        <v>936</v>
      </c>
      <c r="U1201"/>
      <c r="Y1201"/>
      <c r="Z1201"/>
      <c r="AG1201" s="43">
        <v>94</v>
      </c>
      <c r="AH1201" t="s">
        <v>102</v>
      </c>
      <c r="AI1201" s="8" t="s">
        <v>103</v>
      </c>
      <c r="AJ1201" t="s">
        <v>104</v>
      </c>
      <c r="AK1201" s="17">
        <v>919.99999999999989</v>
      </c>
      <c r="AL1201" s="19">
        <v>43232</v>
      </c>
      <c r="AM1201" s="19">
        <v>43232</v>
      </c>
      <c r="AN1201" t="s">
        <v>931</v>
      </c>
      <c r="AQ1201"/>
      <c r="AR1201" t="b">
        <f t="shared" si="39"/>
        <v>1</v>
      </c>
      <c r="AS1201" t="b">
        <f t="shared" si="40"/>
        <v>1</v>
      </c>
    </row>
    <row r="1202" spans="2:45" ht="14.25" customHeight="1" x14ac:dyDescent="0.3">
      <c r="B1202" s="7" t="s">
        <v>1064</v>
      </c>
      <c r="C1202" t="s">
        <v>3326</v>
      </c>
      <c r="D1202" t="s">
        <v>1065</v>
      </c>
      <c r="E1202" s="33" t="s">
        <v>936</v>
      </c>
      <c r="U1202"/>
      <c r="Y1202"/>
      <c r="Z1202"/>
      <c r="AG1202" s="43">
        <v>94</v>
      </c>
      <c r="AH1202" t="s">
        <v>102</v>
      </c>
      <c r="AI1202" s="8" t="s">
        <v>103</v>
      </c>
      <c r="AJ1202" t="s">
        <v>104</v>
      </c>
      <c r="AK1202" s="17">
        <v>10320</v>
      </c>
      <c r="AL1202" s="19">
        <v>43232</v>
      </c>
      <c r="AM1202" s="19">
        <v>43232</v>
      </c>
      <c r="AN1202" t="s">
        <v>931</v>
      </c>
      <c r="AQ1202"/>
      <c r="AR1202" t="b">
        <f t="shared" si="39"/>
        <v>1</v>
      </c>
      <c r="AS1202" t="b">
        <f t="shared" si="40"/>
        <v>1</v>
      </c>
    </row>
    <row r="1203" spans="2:45" ht="14.25" customHeight="1" x14ac:dyDescent="0.3">
      <c r="B1203" s="7" t="s">
        <v>1064</v>
      </c>
      <c r="C1203" t="s">
        <v>3326</v>
      </c>
      <c r="D1203" t="s">
        <v>1065</v>
      </c>
      <c r="E1203" s="33" t="s">
        <v>936</v>
      </c>
      <c r="U1203"/>
      <c r="Y1203"/>
      <c r="Z1203"/>
      <c r="AG1203" s="43">
        <v>73</v>
      </c>
      <c r="AH1203" t="s">
        <v>83</v>
      </c>
      <c r="AI1203" s="8" t="s">
        <v>84</v>
      </c>
      <c r="AJ1203" t="s">
        <v>864</v>
      </c>
      <c r="AK1203" s="17">
        <v>1320</v>
      </c>
      <c r="AL1203" s="19">
        <v>43221</v>
      </c>
      <c r="AM1203" s="19">
        <v>43251</v>
      </c>
      <c r="AN1203" t="s">
        <v>3360</v>
      </c>
      <c r="AQ1203"/>
      <c r="AR1203" t="b">
        <f t="shared" si="39"/>
        <v>1</v>
      </c>
      <c r="AS1203" t="b">
        <f t="shared" si="40"/>
        <v>1</v>
      </c>
    </row>
    <row r="1204" spans="2:45" ht="14.25" customHeight="1" x14ac:dyDescent="0.3">
      <c r="B1204" s="7" t="s">
        <v>2142</v>
      </c>
      <c r="C1204" t="s">
        <v>3100</v>
      </c>
      <c r="D1204" s="8" t="s">
        <v>2143</v>
      </c>
      <c r="E1204" s="33" t="s">
        <v>2144</v>
      </c>
      <c r="M1204" s="16">
        <v>0.2</v>
      </c>
      <c r="N1204" t="s">
        <v>648</v>
      </c>
      <c r="O1204" t="s">
        <v>649</v>
      </c>
      <c r="P1204" s="17">
        <v>9065</v>
      </c>
      <c r="Y1204"/>
      <c r="AC1204" t="s">
        <v>929</v>
      </c>
      <c r="AD1204" t="s">
        <v>3376</v>
      </c>
      <c r="AF1204" s="16">
        <v>0.33456909206807711</v>
      </c>
      <c r="AG1204" s="43">
        <v>121</v>
      </c>
      <c r="AH1204" t="s">
        <v>102</v>
      </c>
      <c r="AI1204" s="8" t="s">
        <v>1890</v>
      </c>
      <c r="AJ1204" t="s">
        <v>132</v>
      </c>
      <c r="AK1204" s="17">
        <v>1691.65</v>
      </c>
      <c r="AL1204" s="19">
        <v>43295</v>
      </c>
      <c r="AM1204" s="19">
        <v>43295</v>
      </c>
      <c r="AN1204" t="s">
        <v>931</v>
      </c>
      <c r="AQ1204" s="17">
        <f>SUMIF(B:B,B1204,P:P)-SUMIF(B:B,B1204,AK:AK)</f>
        <v>418.54999999999927</v>
      </c>
      <c r="AR1204" t="b">
        <f t="shared" si="39"/>
        <v>0</v>
      </c>
      <c r="AS1204" t="b">
        <f t="shared" si="40"/>
        <v>0</v>
      </c>
    </row>
    <row r="1205" spans="2:45" ht="14.25" customHeight="1" x14ac:dyDescent="0.3">
      <c r="B1205" s="7" t="s">
        <v>2142</v>
      </c>
      <c r="C1205" t="s">
        <v>3100</v>
      </c>
      <c r="D1205" s="8" t="s">
        <v>2143</v>
      </c>
      <c r="AG1205" s="43">
        <v>126</v>
      </c>
      <c r="AH1205" t="s">
        <v>102</v>
      </c>
      <c r="AI1205" s="8" t="s">
        <v>1856</v>
      </c>
      <c r="AJ1205" t="s">
        <v>138</v>
      </c>
      <c r="AK1205" s="17">
        <v>2675</v>
      </c>
      <c r="AL1205" s="19">
        <v>43295</v>
      </c>
      <c r="AM1205" s="19">
        <v>43295</v>
      </c>
      <c r="AN1205" t="s">
        <v>949</v>
      </c>
      <c r="AR1205" t="b">
        <f t="shared" si="39"/>
        <v>1</v>
      </c>
      <c r="AS1205" t="b">
        <f t="shared" si="40"/>
        <v>1</v>
      </c>
    </row>
    <row r="1206" spans="2:45" ht="14.25" customHeight="1" x14ac:dyDescent="0.3">
      <c r="B1206" s="7" t="s">
        <v>2142</v>
      </c>
      <c r="C1206" t="s">
        <v>3100</v>
      </c>
      <c r="D1206" s="8" t="s">
        <v>2143</v>
      </c>
      <c r="AG1206" s="43">
        <v>121</v>
      </c>
      <c r="AH1206" t="s">
        <v>102</v>
      </c>
      <c r="AI1206" s="8" t="s">
        <v>1891</v>
      </c>
      <c r="AJ1206" t="s">
        <v>132</v>
      </c>
      <c r="AK1206" s="17">
        <v>1658.3</v>
      </c>
      <c r="AL1206" s="19">
        <v>43330</v>
      </c>
      <c r="AM1206" s="19">
        <v>43330</v>
      </c>
      <c r="AN1206" t="s">
        <v>931</v>
      </c>
      <c r="AR1206" t="b">
        <f t="shared" si="39"/>
        <v>1</v>
      </c>
      <c r="AS1206" t="b">
        <f t="shared" si="40"/>
        <v>1</v>
      </c>
    </row>
    <row r="1207" spans="2:45" ht="14.25" customHeight="1" x14ac:dyDescent="0.3">
      <c r="B1207" s="7" t="s">
        <v>2142</v>
      </c>
      <c r="C1207" t="s">
        <v>3100</v>
      </c>
      <c r="D1207" s="8" t="s">
        <v>2143</v>
      </c>
      <c r="AG1207" s="43">
        <v>126</v>
      </c>
      <c r="AH1207" t="s">
        <v>102</v>
      </c>
      <c r="AI1207" s="8" t="s">
        <v>1856</v>
      </c>
      <c r="AJ1207" t="s">
        <v>138</v>
      </c>
      <c r="AK1207" s="17">
        <v>2621.5</v>
      </c>
      <c r="AL1207" s="19">
        <v>43330</v>
      </c>
      <c r="AM1207" s="19">
        <v>43330</v>
      </c>
      <c r="AN1207" t="s">
        <v>949</v>
      </c>
      <c r="AR1207" t="b">
        <f t="shared" si="39"/>
        <v>1</v>
      </c>
      <c r="AS1207" t="b">
        <f t="shared" si="40"/>
        <v>1</v>
      </c>
    </row>
    <row r="1208" spans="2:45" ht="14.25" customHeight="1" x14ac:dyDescent="0.3">
      <c r="B1208" s="7" t="s">
        <v>2145</v>
      </c>
      <c r="C1208" t="s">
        <v>3100</v>
      </c>
      <c r="D1208" s="8" t="s">
        <v>2146</v>
      </c>
      <c r="E1208" s="33" t="s">
        <v>2147</v>
      </c>
      <c r="M1208" s="16">
        <v>0.2</v>
      </c>
      <c r="N1208" t="s">
        <v>648</v>
      </c>
      <c r="O1208" t="s">
        <v>649</v>
      </c>
      <c r="P1208" s="17">
        <v>5650</v>
      </c>
      <c r="Y1208"/>
      <c r="AC1208" t="s">
        <v>929</v>
      </c>
      <c r="AD1208" t="s">
        <v>3376</v>
      </c>
      <c r="AF1208" s="16">
        <v>0.29180829391751717</v>
      </c>
      <c r="AG1208" s="43">
        <v>113</v>
      </c>
      <c r="AH1208" t="s">
        <v>102</v>
      </c>
      <c r="AI1208" s="8" t="s">
        <v>122</v>
      </c>
      <c r="AJ1208" t="s">
        <v>1444</v>
      </c>
      <c r="AK1208" s="17">
        <v>856</v>
      </c>
      <c r="AL1208" s="19">
        <v>43293</v>
      </c>
      <c r="AM1208" s="19">
        <v>43293</v>
      </c>
      <c r="AN1208" t="s">
        <v>949</v>
      </c>
      <c r="AQ1208" s="17">
        <f>SUMIF(B:B,B1208,P:P)-SUMIF(B:B,B1208,AK:AK)</f>
        <v>1612.6000000000004</v>
      </c>
      <c r="AR1208" t="b">
        <f t="shared" si="39"/>
        <v>0</v>
      </c>
      <c r="AS1208" t="b">
        <f t="shared" si="40"/>
        <v>0</v>
      </c>
    </row>
    <row r="1209" spans="2:45" ht="14.25" customHeight="1" x14ac:dyDescent="0.3">
      <c r="B1209" s="7" t="s">
        <v>2145</v>
      </c>
      <c r="C1209" t="s">
        <v>3100</v>
      </c>
      <c r="D1209" s="8" t="s">
        <v>2146</v>
      </c>
      <c r="AG1209" s="43">
        <v>110</v>
      </c>
      <c r="AH1209" t="s">
        <v>102</v>
      </c>
      <c r="AI1209" s="8" t="s">
        <v>119</v>
      </c>
      <c r="AJ1209" t="s">
        <v>120</v>
      </c>
      <c r="AK1209" s="17">
        <v>1055.6999999999998</v>
      </c>
      <c r="AL1209" s="19">
        <v>43293</v>
      </c>
      <c r="AM1209" s="19">
        <v>43293</v>
      </c>
      <c r="AN1209" t="s">
        <v>931</v>
      </c>
      <c r="AR1209" t="b">
        <f t="shared" si="39"/>
        <v>1</v>
      </c>
      <c r="AS1209" t="b">
        <f t="shared" si="40"/>
        <v>1</v>
      </c>
    </row>
    <row r="1210" spans="2:45" ht="14.25" customHeight="1" x14ac:dyDescent="0.3">
      <c r="B1210" s="7" t="s">
        <v>2145</v>
      </c>
      <c r="C1210" t="s">
        <v>3100</v>
      </c>
      <c r="D1210" s="8" t="s">
        <v>2146</v>
      </c>
      <c r="AG1210" s="43">
        <v>113</v>
      </c>
      <c r="AH1210" t="s">
        <v>102</v>
      </c>
      <c r="AI1210" s="8" t="s">
        <v>122</v>
      </c>
      <c r="AJ1210" t="s">
        <v>1889</v>
      </c>
      <c r="AK1210" s="17">
        <v>1070</v>
      </c>
      <c r="AL1210" s="19">
        <v>43293</v>
      </c>
      <c r="AM1210" s="19">
        <v>43293</v>
      </c>
      <c r="AN1210" t="s">
        <v>949</v>
      </c>
      <c r="AR1210" t="b">
        <f t="shared" si="39"/>
        <v>1</v>
      </c>
      <c r="AS1210" t="b">
        <f t="shared" si="40"/>
        <v>1</v>
      </c>
    </row>
    <row r="1211" spans="2:45" ht="14.25" customHeight="1" x14ac:dyDescent="0.3">
      <c r="B1211" s="7" t="s">
        <v>2145</v>
      </c>
      <c r="C1211" t="s">
        <v>3100</v>
      </c>
      <c r="D1211" s="8" t="s">
        <v>2146</v>
      </c>
      <c r="AG1211" s="43">
        <v>110</v>
      </c>
      <c r="AH1211" t="s">
        <v>102</v>
      </c>
      <c r="AI1211" s="8" t="s">
        <v>119</v>
      </c>
      <c r="AJ1211" t="s">
        <v>120</v>
      </c>
      <c r="AK1211" s="17">
        <v>1055.6999999999998</v>
      </c>
      <c r="AL1211" s="19">
        <v>43293</v>
      </c>
      <c r="AM1211" s="19">
        <v>43293</v>
      </c>
      <c r="AN1211" t="s">
        <v>931</v>
      </c>
      <c r="AR1211" t="b">
        <f t="shared" si="39"/>
        <v>1</v>
      </c>
      <c r="AS1211" t="b">
        <f t="shared" si="40"/>
        <v>1</v>
      </c>
    </row>
    <row r="1212" spans="2:45" ht="14.25" customHeight="1" x14ac:dyDescent="0.3">
      <c r="B1212" s="7" t="s">
        <v>2148</v>
      </c>
      <c r="C1212" t="s">
        <v>3100</v>
      </c>
      <c r="D1212" s="8" t="s">
        <v>2149</v>
      </c>
      <c r="E1212" s="33" t="s">
        <v>2339</v>
      </c>
      <c r="M1212" s="16">
        <v>0.17</v>
      </c>
      <c r="N1212" t="s">
        <v>648</v>
      </c>
      <c r="O1212" t="s">
        <v>649</v>
      </c>
      <c r="P1212" s="17">
        <v>11925</v>
      </c>
      <c r="AC1212" t="s">
        <v>929</v>
      </c>
      <c r="AD1212" t="s">
        <v>3376</v>
      </c>
      <c r="AF1212" s="16">
        <v>0.27983571399999996</v>
      </c>
      <c r="AG1212" s="43">
        <v>121</v>
      </c>
      <c r="AH1212" t="s">
        <v>102</v>
      </c>
      <c r="AI1212" s="8" t="s">
        <v>1891</v>
      </c>
      <c r="AJ1212" t="s">
        <v>132</v>
      </c>
      <c r="AK1212" s="17">
        <v>1601.9499999999998</v>
      </c>
      <c r="AL1212" s="19">
        <v>43302</v>
      </c>
      <c r="AM1212" s="19">
        <v>43302</v>
      </c>
      <c r="AN1212" t="s">
        <v>931</v>
      </c>
      <c r="AQ1212" s="17">
        <f>SUMIF(B:B,B1212,P:P)-SUMIF(B:B,B1212,AK:AK)</f>
        <v>7503.05</v>
      </c>
      <c r="AR1212" t="b">
        <f t="shared" si="39"/>
        <v>0</v>
      </c>
      <c r="AS1212" t="b">
        <f t="shared" si="40"/>
        <v>0</v>
      </c>
    </row>
    <row r="1213" spans="2:45" ht="14.25" customHeight="1" x14ac:dyDescent="0.3">
      <c r="B1213" s="7" t="s">
        <v>2148</v>
      </c>
      <c r="C1213" t="s">
        <v>3100</v>
      </c>
      <c r="D1213" s="8" t="s">
        <v>2149</v>
      </c>
      <c r="AG1213" s="43">
        <v>125</v>
      </c>
      <c r="AH1213" t="s">
        <v>102</v>
      </c>
      <c r="AI1213" s="8" t="s">
        <v>135</v>
      </c>
      <c r="AJ1213" t="s">
        <v>865</v>
      </c>
      <c r="AK1213" s="17">
        <v>1070</v>
      </c>
      <c r="AL1213" s="19">
        <v>43302</v>
      </c>
      <c r="AM1213" s="19">
        <v>43302</v>
      </c>
      <c r="AN1213" t="s">
        <v>949</v>
      </c>
      <c r="AR1213" t="b">
        <f t="shared" si="39"/>
        <v>1</v>
      </c>
      <c r="AS1213" t="b">
        <f t="shared" si="40"/>
        <v>1</v>
      </c>
    </row>
    <row r="1214" spans="2:45" ht="14.25" customHeight="1" x14ac:dyDescent="0.3">
      <c r="B1214" s="7" t="s">
        <v>2148</v>
      </c>
      <c r="C1214" t="s">
        <v>3100</v>
      </c>
      <c r="D1214" s="8" t="s">
        <v>2149</v>
      </c>
      <c r="AG1214" s="43">
        <v>120</v>
      </c>
      <c r="AH1214" t="s">
        <v>102</v>
      </c>
      <c r="AI1214" s="8" t="s">
        <v>130</v>
      </c>
      <c r="AJ1214" t="s">
        <v>131</v>
      </c>
      <c r="AK1214" s="17">
        <v>1750</v>
      </c>
      <c r="AL1214" s="19">
        <v>43302</v>
      </c>
      <c r="AM1214" s="19">
        <v>43302</v>
      </c>
      <c r="AN1214" t="s">
        <v>1036</v>
      </c>
      <c r="AR1214" t="b">
        <f t="shared" si="39"/>
        <v>1</v>
      </c>
      <c r="AS1214" t="b">
        <f t="shared" si="40"/>
        <v>1</v>
      </c>
    </row>
    <row r="1215" spans="2:45" ht="14.25" customHeight="1" x14ac:dyDescent="0.3">
      <c r="B1215" s="7" t="s">
        <v>2150</v>
      </c>
      <c r="C1215" t="s">
        <v>3100</v>
      </c>
      <c r="D1215" s="8" t="s">
        <v>2151</v>
      </c>
      <c r="E1215" s="33" t="s">
        <v>2152</v>
      </c>
      <c r="M1215" s="16">
        <v>0.2</v>
      </c>
      <c r="N1215" t="s">
        <v>648</v>
      </c>
      <c r="O1215" t="s">
        <v>649</v>
      </c>
      <c r="P1215" s="17">
        <v>5222.5</v>
      </c>
      <c r="Y1215"/>
      <c r="AC1215" t="s">
        <v>929</v>
      </c>
      <c r="AD1215" t="s">
        <v>3376</v>
      </c>
      <c r="AF1215" s="16">
        <v>0.29015215511915265</v>
      </c>
      <c r="AG1215" s="43">
        <v>121</v>
      </c>
      <c r="AH1215" t="s">
        <v>102</v>
      </c>
      <c r="AI1215" s="8" t="s">
        <v>1891</v>
      </c>
      <c r="AJ1215" t="s">
        <v>132</v>
      </c>
      <c r="AK1215" s="17">
        <v>1398.4</v>
      </c>
      <c r="AL1215" s="19">
        <v>43302</v>
      </c>
      <c r="AM1215" s="19">
        <v>43302</v>
      </c>
      <c r="AN1215" t="s">
        <v>931</v>
      </c>
      <c r="AQ1215" s="17">
        <f>SUMIF(B:B,B1215,P:P)-SUMIF(B:B,B1215,AK:AK)</f>
        <v>3075.1</v>
      </c>
      <c r="AR1215" t="b">
        <f t="shared" si="39"/>
        <v>0</v>
      </c>
      <c r="AS1215" t="b">
        <f t="shared" si="40"/>
        <v>0</v>
      </c>
    </row>
    <row r="1216" spans="2:45" ht="14.25" customHeight="1" x14ac:dyDescent="0.3">
      <c r="B1216" s="7" t="s">
        <v>2150</v>
      </c>
      <c r="C1216" t="s">
        <v>3100</v>
      </c>
      <c r="D1216" s="8" t="s">
        <v>2151</v>
      </c>
      <c r="AG1216" s="43">
        <v>126</v>
      </c>
      <c r="AH1216" t="s">
        <v>102</v>
      </c>
      <c r="AI1216" s="8" t="s">
        <v>1856</v>
      </c>
      <c r="AJ1216" t="s">
        <v>138</v>
      </c>
      <c r="AK1216" s="17">
        <v>749</v>
      </c>
      <c r="AL1216" s="19">
        <v>43302</v>
      </c>
      <c r="AM1216" s="19">
        <v>43302</v>
      </c>
      <c r="AN1216" t="s">
        <v>949</v>
      </c>
      <c r="AR1216" t="b">
        <f t="shared" si="39"/>
        <v>1</v>
      </c>
      <c r="AS1216" t="b">
        <f t="shared" si="40"/>
        <v>1</v>
      </c>
    </row>
    <row r="1217" spans="2:45" ht="14.25" customHeight="1" x14ac:dyDescent="0.3">
      <c r="B1217" s="7" t="s">
        <v>2153</v>
      </c>
      <c r="C1217" t="s">
        <v>3100</v>
      </c>
      <c r="D1217" s="8" t="s">
        <v>2154</v>
      </c>
      <c r="E1217" s="33" t="s">
        <v>2155</v>
      </c>
      <c r="M1217" s="16">
        <v>0.2</v>
      </c>
      <c r="N1217" t="s">
        <v>648</v>
      </c>
      <c r="O1217" t="s">
        <v>649</v>
      </c>
      <c r="P1217" s="17">
        <v>53864</v>
      </c>
      <c r="Y1217"/>
      <c r="AC1217" t="s">
        <v>929</v>
      </c>
      <c r="AD1217" t="s">
        <v>3376</v>
      </c>
      <c r="AF1217" s="16">
        <v>0.34549436047863241</v>
      </c>
      <c r="AG1217" s="43">
        <v>121</v>
      </c>
      <c r="AH1217" t="s">
        <v>102</v>
      </c>
      <c r="AI1217" s="8" t="s">
        <v>1891</v>
      </c>
      <c r="AJ1217" t="s">
        <v>132</v>
      </c>
      <c r="AK1217" s="17">
        <v>1476.6</v>
      </c>
      <c r="AL1217" s="19">
        <v>43303</v>
      </c>
      <c r="AM1217" s="19">
        <v>43303</v>
      </c>
      <c r="AN1217" t="s">
        <v>931</v>
      </c>
      <c r="AQ1217" s="17">
        <f>SUMIF(B:B,B1217,P:P)-SUMIF(B:B,B1217,AK:AK)</f>
        <v>28677</v>
      </c>
      <c r="AR1217" t="b">
        <f t="shared" si="39"/>
        <v>0</v>
      </c>
      <c r="AS1217" t="b">
        <f t="shared" si="40"/>
        <v>0</v>
      </c>
    </row>
    <row r="1218" spans="2:45" ht="14.25" customHeight="1" x14ac:dyDescent="0.3">
      <c r="B1218" s="7" t="s">
        <v>2153</v>
      </c>
      <c r="C1218" t="s">
        <v>3100</v>
      </c>
      <c r="D1218" s="8" t="s">
        <v>2154</v>
      </c>
      <c r="AG1218" s="43">
        <v>126</v>
      </c>
      <c r="AH1218" t="s">
        <v>102</v>
      </c>
      <c r="AI1218" s="8" t="s">
        <v>1856</v>
      </c>
      <c r="AJ1218" t="s">
        <v>138</v>
      </c>
      <c r="AK1218" s="17">
        <v>2675</v>
      </c>
      <c r="AL1218" s="19">
        <v>43303</v>
      </c>
      <c r="AM1218" s="19">
        <v>43303</v>
      </c>
      <c r="AN1218" t="s">
        <v>949</v>
      </c>
      <c r="AR1218" t="b">
        <f t="shared" si="39"/>
        <v>1</v>
      </c>
      <c r="AS1218" t="b">
        <f t="shared" si="40"/>
        <v>1</v>
      </c>
    </row>
    <row r="1219" spans="2:45" ht="14.25" customHeight="1" x14ac:dyDescent="0.3">
      <c r="B1219" s="7" t="s">
        <v>2153</v>
      </c>
      <c r="C1219" t="s">
        <v>3100</v>
      </c>
      <c r="D1219" s="8" t="s">
        <v>2154</v>
      </c>
      <c r="AG1219" s="43">
        <v>121</v>
      </c>
      <c r="AH1219" t="s">
        <v>102</v>
      </c>
      <c r="AI1219" s="8" t="s">
        <v>1891</v>
      </c>
      <c r="AJ1219" t="s">
        <v>132</v>
      </c>
      <c r="AK1219" s="17">
        <v>1382.3</v>
      </c>
      <c r="AL1219" s="19">
        <v>43317</v>
      </c>
      <c r="AM1219" s="19">
        <v>43317</v>
      </c>
      <c r="AN1219" t="s">
        <v>931</v>
      </c>
      <c r="AR1219" t="b">
        <f t="shared" si="39"/>
        <v>1</v>
      </c>
      <c r="AS1219" t="b">
        <f t="shared" si="40"/>
        <v>1</v>
      </c>
    </row>
    <row r="1220" spans="2:45" ht="14.25" customHeight="1" x14ac:dyDescent="0.3">
      <c r="B1220" s="7" t="s">
        <v>2153</v>
      </c>
      <c r="C1220" t="s">
        <v>3100</v>
      </c>
      <c r="D1220" s="8" t="s">
        <v>2154</v>
      </c>
      <c r="AG1220" s="43">
        <v>126</v>
      </c>
      <c r="AH1220" t="s">
        <v>102</v>
      </c>
      <c r="AI1220" s="8" t="s">
        <v>1856</v>
      </c>
      <c r="AJ1220" t="s">
        <v>138</v>
      </c>
      <c r="AK1220" s="17">
        <v>2621.5</v>
      </c>
      <c r="AL1220" s="19">
        <v>43317</v>
      </c>
      <c r="AM1220" s="19">
        <v>43317</v>
      </c>
      <c r="AN1220" t="s">
        <v>949</v>
      </c>
      <c r="AR1220" t="b">
        <f t="shared" si="39"/>
        <v>1</v>
      </c>
      <c r="AS1220" t="b">
        <f t="shared" si="40"/>
        <v>1</v>
      </c>
    </row>
    <row r="1221" spans="2:45" ht="14.25" customHeight="1" x14ac:dyDescent="0.3">
      <c r="B1221" s="7" t="s">
        <v>2153</v>
      </c>
      <c r="C1221" t="s">
        <v>3100</v>
      </c>
      <c r="D1221" s="8" t="s">
        <v>2154</v>
      </c>
      <c r="AG1221" s="43">
        <v>10</v>
      </c>
      <c r="AH1221" t="s">
        <v>16</v>
      </c>
      <c r="AI1221" s="8" t="s">
        <v>17</v>
      </c>
      <c r="AK1221" s="17">
        <v>10360</v>
      </c>
      <c r="AL1221" s="19">
        <v>43309</v>
      </c>
      <c r="AM1221" s="19">
        <v>43336</v>
      </c>
      <c r="AN1221" t="s">
        <v>1473</v>
      </c>
      <c r="AR1221" t="b">
        <f t="shared" ref="AR1221:AR1284" si="41">B1221=B1220</f>
        <v>1</v>
      </c>
      <c r="AS1221" t="b">
        <f t="shared" ref="AS1221:AS1284" si="42">D1221=D1220</f>
        <v>1</v>
      </c>
    </row>
    <row r="1222" spans="2:45" ht="14.25" customHeight="1" x14ac:dyDescent="0.3">
      <c r="B1222" s="7" t="s">
        <v>2153</v>
      </c>
      <c r="C1222" t="s">
        <v>3100</v>
      </c>
      <c r="D1222" s="8" t="s">
        <v>2154</v>
      </c>
      <c r="AG1222" s="43">
        <v>116</v>
      </c>
      <c r="AH1222" t="s">
        <v>102</v>
      </c>
      <c r="AI1222" s="8" t="s">
        <v>122</v>
      </c>
      <c r="AJ1222" t="s">
        <v>127</v>
      </c>
      <c r="AK1222" s="17">
        <v>1523</v>
      </c>
      <c r="AL1222" s="19">
        <v>43309</v>
      </c>
      <c r="AM1222" s="19">
        <v>43309</v>
      </c>
      <c r="AN1222" t="s">
        <v>1337</v>
      </c>
      <c r="AR1222" t="b">
        <f t="shared" si="41"/>
        <v>1</v>
      </c>
      <c r="AS1222" t="b">
        <f t="shared" si="42"/>
        <v>1</v>
      </c>
    </row>
    <row r="1223" spans="2:45" ht="14.25" customHeight="1" x14ac:dyDescent="0.3">
      <c r="B1223" s="7" t="s">
        <v>2153</v>
      </c>
      <c r="C1223" t="s">
        <v>3100</v>
      </c>
      <c r="D1223" s="8" t="s">
        <v>2154</v>
      </c>
      <c r="AG1223" s="43">
        <v>116</v>
      </c>
      <c r="AH1223" t="s">
        <v>102</v>
      </c>
      <c r="AI1223" s="8" t="s">
        <v>122</v>
      </c>
      <c r="AJ1223" t="s">
        <v>127</v>
      </c>
      <c r="AK1223" s="17">
        <v>1523</v>
      </c>
      <c r="AL1223" s="19">
        <v>43309</v>
      </c>
      <c r="AM1223" s="19">
        <v>43309</v>
      </c>
      <c r="AN1223" t="s">
        <v>1337</v>
      </c>
      <c r="AR1223" t="b">
        <f t="shared" si="41"/>
        <v>1</v>
      </c>
      <c r="AS1223" t="b">
        <f t="shared" si="42"/>
        <v>1</v>
      </c>
    </row>
    <row r="1224" spans="2:45" ht="14.25" customHeight="1" x14ac:dyDescent="0.3">
      <c r="B1224" s="7" t="s">
        <v>2153</v>
      </c>
      <c r="C1224" t="s">
        <v>3100</v>
      </c>
      <c r="D1224" s="8" t="s">
        <v>2154</v>
      </c>
      <c r="AG1224" s="43">
        <v>110</v>
      </c>
      <c r="AH1224" t="s">
        <v>102</v>
      </c>
      <c r="AI1224" s="8" t="s">
        <v>119</v>
      </c>
      <c r="AJ1224" t="s">
        <v>120</v>
      </c>
      <c r="AK1224" s="17">
        <v>856</v>
      </c>
      <c r="AL1224" s="19">
        <v>43320</v>
      </c>
      <c r="AM1224" s="19">
        <v>43320</v>
      </c>
      <c r="AN1224" t="s">
        <v>949</v>
      </c>
      <c r="AR1224" t="b">
        <f t="shared" si="41"/>
        <v>1</v>
      </c>
      <c r="AS1224" t="b">
        <f t="shared" si="42"/>
        <v>1</v>
      </c>
    </row>
    <row r="1225" spans="2:45" ht="14.25" customHeight="1" x14ac:dyDescent="0.3">
      <c r="B1225" s="7" t="s">
        <v>2153</v>
      </c>
      <c r="C1225" t="s">
        <v>3100</v>
      </c>
      <c r="D1225" s="8" t="s">
        <v>2154</v>
      </c>
      <c r="AG1225" s="43">
        <v>113</v>
      </c>
      <c r="AH1225" t="s">
        <v>102</v>
      </c>
      <c r="AI1225" s="8" t="s">
        <v>122</v>
      </c>
      <c r="AJ1225" t="s">
        <v>1444</v>
      </c>
      <c r="AK1225" s="17">
        <v>919.99999999999989</v>
      </c>
      <c r="AL1225" s="19">
        <v>43320</v>
      </c>
      <c r="AM1225" s="19">
        <v>43320</v>
      </c>
      <c r="AN1225" t="s">
        <v>931</v>
      </c>
      <c r="AR1225" t="b">
        <f t="shared" si="41"/>
        <v>1</v>
      </c>
      <c r="AS1225" t="b">
        <f t="shared" si="42"/>
        <v>1</v>
      </c>
    </row>
    <row r="1226" spans="2:45" ht="14.25" customHeight="1" x14ac:dyDescent="0.3">
      <c r="B1226" s="7" t="s">
        <v>2153</v>
      </c>
      <c r="C1226" t="s">
        <v>3100</v>
      </c>
      <c r="D1226" s="8" t="s">
        <v>2154</v>
      </c>
      <c r="AG1226" s="43">
        <v>110</v>
      </c>
      <c r="AH1226" t="s">
        <v>102</v>
      </c>
      <c r="AI1226" s="8" t="s">
        <v>119</v>
      </c>
      <c r="AJ1226" t="s">
        <v>120</v>
      </c>
      <c r="AK1226" s="17">
        <v>993.59999999999991</v>
      </c>
      <c r="AL1226" s="19">
        <v>43320</v>
      </c>
      <c r="AM1226" s="19">
        <v>43320</v>
      </c>
      <c r="AN1226" t="s">
        <v>931</v>
      </c>
      <c r="AR1226" t="b">
        <f t="shared" si="41"/>
        <v>1</v>
      </c>
      <c r="AS1226" t="b">
        <f t="shared" si="42"/>
        <v>1</v>
      </c>
    </row>
    <row r="1227" spans="2:45" ht="14.25" customHeight="1" x14ac:dyDescent="0.3">
      <c r="B1227" s="7" t="s">
        <v>2153</v>
      </c>
      <c r="C1227" t="s">
        <v>3100</v>
      </c>
      <c r="D1227" s="8" t="s">
        <v>2154</v>
      </c>
      <c r="AG1227" s="43">
        <v>113</v>
      </c>
      <c r="AH1227" t="s">
        <v>102</v>
      </c>
      <c r="AI1227" s="8" t="s">
        <v>122</v>
      </c>
      <c r="AJ1227" t="s">
        <v>1444</v>
      </c>
      <c r="AK1227" s="17">
        <v>856</v>
      </c>
      <c r="AL1227" s="19">
        <v>43320</v>
      </c>
      <c r="AM1227" s="19">
        <v>43320</v>
      </c>
      <c r="AN1227" t="s">
        <v>949</v>
      </c>
      <c r="AR1227" t="b">
        <f t="shared" si="41"/>
        <v>1</v>
      </c>
      <c r="AS1227" t="b">
        <f t="shared" si="42"/>
        <v>1</v>
      </c>
    </row>
    <row r="1228" spans="2:45" ht="14.25" customHeight="1" x14ac:dyDescent="0.3">
      <c r="B1228" s="7" t="s">
        <v>2156</v>
      </c>
      <c r="C1228" t="s">
        <v>3100</v>
      </c>
      <c r="D1228" s="8" t="s">
        <v>2157</v>
      </c>
      <c r="E1228" s="33" t="s">
        <v>2158</v>
      </c>
      <c r="M1228" s="16">
        <v>0.12</v>
      </c>
      <c r="N1228" t="s">
        <v>648</v>
      </c>
      <c r="O1228" t="s">
        <v>649</v>
      </c>
      <c r="P1228" s="17">
        <v>4500</v>
      </c>
      <c r="Y1228"/>
      <c r="AC1228" t="s">
        <v>929</v>
      </c>
      <c r="AD1228" t="s">
        <v>3376</v>
      </c>
      <c r="AF1228" s="16">
        <v>0.23507768854368927</v>
      </c>
      <c r="AG1228" s="43">
        <v>126</v>
      </c>
      <c r="AH1228" t="s">
        <v>102</v>
      </c>
      <c r="AI1228" s="8" t="s">
        <v>1856</v>
      </c>
      <c r="AJ1228" t="s">
        <v>138</v>
      </c>
      <c r="AK1228" s="17">
        <v>1765.5</v>
      </c>
      <c r="AL1228" s="19">
        <v>43302</v>
      </c>
      <c r="AM1228" s="19">
        <v>43302</v>
      </c>
      <c r="AN1228" t="s">
        <v>949</v>
      </c>
      <c r="AQ1228" s="17">
        <f>SUMIF(B:B,B1228,P:P)-SUMIF(B:B,B1228,AK:AK)</f>
        <v>566.75</v>
      </c>
      <c r="AR1228" t="b">
        <f t="shared" si="41"/>
        <v>0</v>
      </c>
      <c r="AS1228" t="b">
        <f t="shared" si="42"/>
        <v>0</v>
      </c>
    </row>
    <row r="1229" spans="2:45" ht="14.25" customHeight="1" x14ac:dyDescent="0.3">
      <c r="B1229" s="7" t="s">
        <v>2156</v>
      </c>
      <c r="C1229" t="s">
        <v>3100</v>
      </c>
      <c r="D1229" s="8" t="s">
        <v>2157</v>
      </c>
      <c r="AG1229" s="43">
        <v>121</v>
      </c>
      <c r="AH1229" t="s">
        <v>102</v>
      </c>
      <c r="AI1229" s="8" t="s">
        <v>1891</v>
      </c>
      <c r="AJ1229" t="s">
        <v>132</v>
      </c>
      <c r="AK1229" s="17">
        <v>2167.75</v>
      </c>
      <c r="AL1229" s="19">
        <v>43302</v>
      </c>
      <c r="AM1229" s="19">
        <v>43302</v>
      </c>
      <c r="AN1229" t="s">
        <v>931</v>
      </c>
      <c r="AR1229" t="b">
        <f t="shared" si="41"/>
        <v>1</v>
      </c>
      <c r="AS1229" t="b">
        <f t="shared" si="42"/>
        <v>1</v>
      </c>
    </row>
    <row r="1230" spans="2:45" ht="14.25" customHeight="1" x14ac:dyDescent="0.3">
      <c r="B1230" s="7" t="s">
        <v>2159</v>
      </c>
      <c r="C1230" t="s">
        <v>3100</v>
      </c>
      <c r="D1230" s="8" t="s">
        <v>2160</v>
      </c>
      <c r="E1230" s="33" t="s">
        <v>2161</v>
      </c>
      <c r="M1230" s="16">
        <v>0.17</v>
      </c>
      <c r="N1230" t="s">
        <v>648</v>
      </c>
      <c r="O1230" t="s">
        <v>649</v>
      </c>
      <c r="P1230" s="17">
        <v>5135</v>
      </c>
      <c r="Y1230"/>
      <c r="AC1230" t="s">
        <v>929</v>
      </c>
      <c r="AD1230" t="s">
        <v>3376</v>
      </c>
      <c r="AF1230" s="16">
        <v>0.328732088750809</v>
      </c>
      <c r="AG1230" s="43">
        <v>125</v>
      </c>
      <c r="AH1230" t="s">
        <v>102</v>
      </c>
      <c r="AI1230" s="8" t="s">
        <v>135</v>
      </c>
      <c r="AJ1230" t="s">
        <v>865</v>
      </c>
      <c r="AK1230" s="17">
        <v>856</v>
      </c>
      <c r="AL1230" s="19">
        <v>43302</v>
      </c>
      <c r="AM1230" s="19">
        <v>43302</v>
      </c>
      <c r="AN1230" t="s">
        <v>949</v>
      </c>
      <c r="AQ1230" s="17">
        <f>SUMIF(B:B,B1230,P:P)-SUMIF(B:B,B1230,AK:AK)</f>
        <v>309</v>
      </c>
      <c r="AR1230" t="b">
        <f t="shared" si="41"/>
        <v>0</v>
      </c>
      <c r="AS1230" t="b">
        <f t="shared" si="42"/>
        <v>0</v>
      </c>
    </row>
    <row r="1231" spans="2:45" ht="14.25" customHeight="1" x14ac:dyDescent="0.3">
      <c r="B1231" s="7" t="s">
        <v>2159</v>
      </c>
      <c r="C1231" t="s">
        <v>3100</v>
      </c>
      <c r="D1231" s="8" t="s">
        <v>2160</v>
      </c>
      <c r="AG1231" s="43">
        <v>120</v>
      </c>
      <c r="AH1231" t="s">
        <v>102</v>
      </c>
      <c r="AI1231" s="8" t="s">
        <v>130</v>
      </c>
      <c r="AJ1231" t="s">
        <v>131</v>
      </c>
      <c r="AK1231" s="17">
        <v>1900</v>
      </c>
      <c r="AL1231" s="19">
        <v>43302</v>
      </c>
      <c r="AM1231" s="19">
        <v>43302</v>
      </c>
      <c r="AN1231" t="s">
        <v>1036</v>
      </c>
      <c r="AR1231" t="b">
        <f t="shared" si="41"/>
        <v>1</v>
      </c>
      <c r="AS1231" t="b">
        <f t="shared" si="42"/>
        <v>1</v>
      </c>
    </row>
    <row r="1232" spans="2:45" ht="14.25" customHeight="1" x14ac:dyDescent="0.3">
      <c r="B1232" s="7" t="s">
        <v>2159</v>
      </c>
      <c r="C1232" t="s">
        <v>3100</v>
      </c>
      <c r="D1232" s="8" t="s">
        <v>2160</v>
      </c>
      <c r="AG1232" s="43">
        <v>121</v>
      </c>
      <c r="AH1232" t="s">
        <v>102</v>
      </c>
      <c r="AI1232" s="8" t="s">
        <v>1891</v>
      </c>
      <c r="AJ1232" t="s">
        <v>132</v>
      </c>
      <c r="AK1232" s="17">
        <v>2070</v>
      </c>
      <c r="AL1232" s="19">
        <v>43302</v>
      </c>
      <c r="AM1232" s="19">
        <v>43302</v>
      </c>
      <c r="AN1232" t="s">
        <v>931</v>
      </c>
      <c r="AR1232" t="b">
        <f t="shared" si="41"/>
        <v>1</v>
      </c>
      <c r="AS1232" t="b">
        <f t="shared" si="42"/>
        <v>1</v>
      </c>
    </row>
    <row r="1233" spans="2:45" ht="14.25" customHeight="1" x14ac:dyDescent="0.3">
      <c r="B1233" s="7" t="s">
        <v>2162</v>
      </c>
      <c r="C1233" t="s">
        <v>3100</v>
      </c>
      <c r="D1233" s="8" t="s">
        <v>2163</v>
      </c>
      <c r="E1233" s="33" t="s">
        <v>3394</v>
      </c>
      <c r="M1233" s="16">
        <v>0.17</v>
      </c>
      <c r="N1233" t="s">
        <v>648</v>
      </c>
      <c r="O1233" t="s">
        <v>649</v>
      </c>
      <c r="P1233" s="17">
        <v>26082.5</v>
      </c>
      <c r="Y1233"/>
      <c r="AC1233" t="s">
        <v>929</v>
      </c>
      <c r="AD1233" t="s">
        <v>3376</v>
      </c>
      <c r="AF1233" s="16">
        <v>0.27908925493333336</v>
      </c>
      <c r="AG1233" s="43">
        <v>99</v>
      </c>
      <c r="AH1233" t="s">
        <v>102</v>
      </c>
      <c r="AI1233" s="8" t="s">
        <v>103</v>
      </c>
      <c r="AJ1233" t="s">
        <v>109</v>
      </c>
      <c r="AK1233" s="17">
        <v>3700</v>
      </c>
      <c r="AL1233" s="19">
        <v>43309</v>
      </c>
      <c r="AM1233" s="19">
        <v>43309</v>
      </c>
      <c r="AN1233" t="s">
        <v>1472</v>
      </c>
      <c r="AQ1233" s="17">
        <f>SUMIF(B:B,B1233,P:P)-SUMIF(B:B,B1233,AK:AK)</f>
        <v>4624.8500000000022</v>
      </c>
      <c r="AR1233" t="b">
        <f t="shared" si="41"/>
        <v>0</v>
      </c>
      <c r="AS1233" t="b">
        <f t="shared" si="42"/>
        <v>0</v>
      </c>
    </row>
    <row r="1234" spans="2:45" ht="14.25" customHeight="1" x14ac:dyDescent="0.3">
      <c r="B1234" s="7" t="s">
        <v>2162</v>
      </c>
      <c r="C1234" t="s">
        <v>3100</v>
      </c>
      <c r="D1234" s="8" t="s">
        <v>2163</v>
      </c>
      <c r="AC1234" t="s">
        <v>929</v>
      </c>
      <c r="AD1234" t="s">
        <v>3376</v>
      </c>
      <c r="AF1234" s="16">
        <v>0.27908925493333336</v>
      </c>
      <c r="AG1234" s="43">
        <v>126</v>
      </c>
      <c r="AH1234" t="s">
        <v>102</v>
      </c>
      <c r="AI1234" s="8" t="s">
        <v>1856</v>
      </c>
      <c r="AJ1234" t="s">
        <v>138</v>
      </c>
      <c r="AK1234" s="17">
        <v>1391</v>
      </c>
      <c r="AL1234" s="19">
        <v>43309</v>
      </c>
      <c r="AM1234" s="19">
        <v>43309</v>
      </c>
      <c r="AN1234" t="s">
        <v>949</v>
      </c>
      <c r="AR1234" t="b">
        <f t="shared" si="41"/>
        <v>1</v>
      </c>
      <c r="AS1234" t="b">
        <f t="shared" si="42"/>
        <v>1</v>
      </c>
    </row>
    <row r="1235" spans="2:45" ht="14.25" customHeight="1" x14ac:dyDescent="0.3">
      <c r="B1235" s="7" t="s">
        <v>2162</v>
      </c>
      <c r="C1235" t="s">
        <v>3100</v>
      </c>
      <c r="D1235" s="8" t="s">
        <v>2163</v>
      </c>
      <c r="AG1235" s="43">
        <v>101</v>
      </c>
      <c r="AH1235" t="s">
        <v>102</v>
      </c>
      <c r="AI1235" s="8" t="s">
        <v>103</v>
      </c>
      <c r="AJ1235" t="s">
        <v>1567</v>
      </c>
      <c r="AK1235" s="17">
        <v>10000</v>
      </c>
      <c r="AL1235" s="19">
        <v>43330</v>
      </c>
      <c r="AM1235" s="19">
        <v>43330</v>
      </c>
      <c r="AN1235" t="s">
        <v>1585</v>
      </c>
      <c r="AR1235" t="b">
        <f t="shared" si="41"/>
        <v>1</v>
      </c>
      <c r="AS1235" t="b">
        <f t="shared" si="42"/>
        <v>1</v>
      </c>
    </row>
    <row r="1236" spans="2:45" ht="14.25" customHeight="1" x14ac:dyDescent="0.3">
      <c r="B1236" s="7" t="s">
        <v>2162</v>
      </c>
      <c r="C1236" t="s">
        <v>3100</v>
      </c>
      <c r="D1236" s="8" t="s">
        <v>2163</v>
      </c>
      <c r="AG1236" s="43">
        <v>126</v>
      </c>
      <c r="AH1236" t="s">
        <v>102</v>
      </c>
      <c r="AI1236" s="8" t="s">
        <v>1856</v>
      </c>
      <c r="AJ1236" t="s">
        <v>138</v>
      </c>
      <c r="AK1236" s="17">
        <v>486.85</v>
      </c>
      <c r="AL1236" s="19">
        <v>43330</v>
      </c>
      <c r="AM1236" s="19">
        <v>43330</v>
      </c>
      <c r="AN1236" t="s">
        <v>949</v>
      </c>
      <c r="AR1236" t="b">
        <f t="shared" si="41"/>
        <v>1</v>
      </c>
      <c r="AS1236" t="b">
        <f t="shared" si="42"/>
        <v>1</v>
      </c>
    </row>
    <row r="1237" spans="2:45" ht="14.25" customHeight="1" x14ac:dyDescent="0.3">
      <c r="B1237" s="7" t="s">
        <v>2162</v>
      </c>
      <c r="C1237" t="s">
        <v>3100</v>
      </c>
      <c r="D1237" s="8" t="s">
        <v>2163</v>
      </c>
      <c r="AG1237" s="43">
        <v>98</v>
      </c>
      <c r="AH1237" t="s">
        <v>102</v>
      </c>
      <c r="AI1237" s="8" t="s">
        <v>103</v>
      </c>
      <c r="AJ1237" t="s">
        <v>1574</v>
      </c>
      <c r="AK1237" s="17">
        <v>5462.5</v>
      </c>
      <c r="AL1237" s="19">
        <v>43323</v>
      </c>
      <c r="AM1237" s="19">
        <v>43323</v>
      </c>
      <c r="AN1237" t="s">
        <v>931</v>
      </c>
      <c r="AP1237" t="s">
        <v>2164</v>
      </c>
      <c r="AR1237" t="b">
        <f t="shared" si="41"/>
        <v>1</v>
      </c>
      <c r="AS1237" t="b">
        <f t="shared" si="42"/>
        <v>1</v>
      </c>
    </row>
    <row r="1238" spans="2:45" ht="14.25" customHeight="1" x14ac:dyDescent="0.3">
      <c r="B1238" s="7" t="s">
        <v>2162</v>
      </c>
      <c r="C1238" t="s">
        <v>3100</v>
      </c>
      <c r="D1238" s="8" t="s">
        <v>2163</v>
      </c>
      <c r="AG1238" s="43">
        <v>126</v>
      </c>
      <c r="AH1238" t="s">
        <v>102</v>
      </c>
      <c r="AI1238" s="8" t="s">
        <v>1856</v>
      </c>
      <c r="AJ1238" t="s">
        <v>138</v>
      </c>
      <c r="AK1238" s="17">
        <v>417.3</v>
      </c>
      <c r="AL1238" s="19">
        <v>43323</v>
      </c>
      <c r="AM1238" s="19">
        <v>43323</v>
      </c>
      <c r="AN1238" t="s">
        <v>949</v>
      </c>
      <c r="AR1238" t="b">
        <f t="shared" si="41"/>
        <v>1</v>
      </c>
      <c r="AS1238" t="b">
        <f t="shared" si="42"/>
        <v>1</v>
      </c>
    </row>
    <row r="1239" spans="2:45" ht="14.25" customHeight="1" x14ac:dyDescent="0.3">
      <c r="B1239" s="7" t="s">
        <v>2165</v>
      </c>
      <c r="C1239" t="s">
        <v>3100</v>
      </c>
      <c r="D1239" s="8" t="s">
        <v>2166</v>
      </c>
      <c r="E1239" s="33" t="s">
        <v>2167</v>
      </c>
      <c r="M1239" s="16">
        <v>0.2</v>
      </c>
      <c r="N1239" t="s">
        <v>648</v>
      </c>
      <c r="O1239" t="s">
        <v>649</v>
      </c>
      <c r="P1239" s="17">
        <v>28827</v>
      </c>
      <c r="Y1239"/>
      <c r="AC1239" t="s">
        <v>929</v>
      </c>
      <c r="AD1239" t="s">
        <v>3376</v>
      </c>
      <c r="AF1239" s="16">
        <v>0.31901264869603335</v>
      </c>
      <c r="AG1239" s="43">
        <v>121</v>
      </c>
      <c r="AH1239" t="s">
        <v>102</v>
      </c>
      <c r="AI1239" s="8" t="s">
        <v>1891</v>
      </c>
      <c r="AJ1239" t="s">
        <v>132</v>
      </c>
      <c r="AK1239" s="17">
        <v>1380</v>
      </c>
      <c r="AL1239" s="19">
        <v>43309</v>
      </c>
      <c r="AM1239" s="19">
        <v>43309</v>
      </c>
      <c r="AN1239" t="s">
        <v>931</v>
      </c>
      <c r="AQ1239" s="17">
        <f>SUMIF(B:B,B1239,P:P)-SUMIF(B:B,B1239,AK:AK)</f>
        <v>6161.7000000000007</v>
      </c>
      <c r="AR1239" t="b">
        <f t="shared" si="41"/>
        <v>0</v>
      </c>
      <c r="AS1239" t="b">
        <f t="shared" si="42"/>
        <v>0</v>
      </c>
    </row>
    <row r="1240" spans="2:45" ht="14.25" customHeight="1" x14ac:dyDescent="0.3">
      <c r="B1240" s="7" t="s">
        <v>2165</v>
      </c>
      <c r="C1240" t="s">
        <v>3100</v>
      </c>
      <c r="D1240" s="8" t="s">
        <v>2166</v>
      </c>
      <c r="AG1240" s="43">
        <v>126</v>
      </c>
      <c r="AH1240" t="s">
        <v>102</v>
      </c>
      <c r="AI1240" s="8" t="s">
        <v>1856</v>
      </c>
      <c r="AJ1240" t="s">
        <v>138</v>
      </c>
      <c r="AK1240" s="17">
        <v>513.6</v>
      </c>
      <c r="AL1240" s="19">
        <v>43309</v>
      </c>
      <c r="AM1240" s="19">
        <v>43309</v>
      </c>
      <c r="AN1240" t="s">
        <v>949</v>
      </c>
      <c r="AR1240" t="b">
        <f t="shared" si="41"/>
        <v>1</v>
      </c>
      <c r="AS1240" t="b">
        <f t="shared" si="42"/>
        <v>1</v>
      </c>
    </row>
    <row r="1241" spans="2:45" ht="14.25" customHeight="1" x14ac:dyDescent="0.3">
      <c r="B1241" s="7" t="s">
        <v>2165</v>
      </c>
      <c r="C1241" t="s">
        <v>3100</v>
      </c>
      <c r="D1241" s="8" t="s">
        <v>2166</v>
      </c>
      <c r="AG1241" s="43">
        <v>120</v>
      </c>
      <c r="AH1241" t="s">
        <v>102</v>
      </c>
      <c r="AI1241" s="8" t="s">
        <v>130</v>
      </c>
      <c r="AJ1241" t="s">
        <v>131</v>
      </c>
      <c r="AK1241" s="17">
        <v>435</v>
      </c>
      <c r="AL1241" s="19">
        <v>43309</v>
      </c>
      <c r="AM1241" s="19">
        <v>43309</v>
      </c>
      <c r="AN1241" t="s">
        <v>1036</v>
      </c>
      <c r="AR1241" t="b">
        <f t="shared" si="41"/>
        <v>1</v>
      </c>
      <c r="AS1241" t="b">
        <f t="shared" si="42"/>
        <v>1</v>
      </c>
    </row>
    <row r="1242" spans="2:45" ht="14.25" customHeight="1" x14ac:dyDescent="0.3">
      <c r="B1242" s="7" t="s">
        <v>2165</v>
      </c>
      <c r="C1242" t="s">
        <v>3100</v>
      </c>
      <c r="D1242" s="8" t="s">
        <v>2166</v>
      </c>
      <c r="AG1242" s="43">
        <v>121</v>
      </c>
      <c r="AH1242" t="s">
        <v>102</v>
      </c>
      <c r="AI1242" s="8" t="s">
        <v>1891</v>
      </c>
      <c r="AJ1242" t="s">
        <v>132</v>
      </c>
      <c r="AK1242" s="17">
        <v>571.54999999999995</v>
      </c>
      <c r="AL1242" s="19">
        <v>43330</v>
      </c>
      <c r="AM1242" s="19">
        <v>43330</v>
      </c>
      <c r="AN1242" t="s">
        <v>931</v>
      </c>
      <c r="AR1242" t="b">
        <f t="shared" si="41"/>
        <v>1</v>
      </c>
      <c r="AS1242" t="b">
        <f t="shared" si="42"/>
        <v>1</v>
      </c>
    </row>
    <row r="1243" spans="2:45" ht="14.25" customHeight="1" x14ac:dyDescent="0.3">
      <c r="B1243" s="7" t="s">
        <v>2165</v>
      </c>
      <c r="C1243" t="s">
        <v>3100</v>
      </c>
      <c r="D1243" s="8" t="s">
        <v>2166</v>
      </c>
      <c r="AG1243" s="43">
        <v>120</v>
      </c>
      <c r="AH1243" t="s">
        <v>102</v>
      </c>
      <c r="AI1243" s="8" t="s">
        <v>130</v>
      </c>
      <c r="AJ1243" t="s">
        <v>131</v>
      </c>
      <c r="AK1243" s="17">
        <v>115</v>
      </c>
      <c r="AL1243" s="19">
        <v>43330</v>
      </c>
      <c r="AM1243" s="19">
        <v>43330</v>
      </c>
      <c r="AN1243" t="s">
        <v>1036</v>
      </c>
      <c r="AR1243" t="b">
        <f t="shared" si="41"/>
        <v>1</v>
      </c>
      <c r="AS1243" t="b">
        <f t="shared" si="42"/>
        <v>1</v>
      </c>
    </row>
    <row r="1244" spans="2:45" ht="14.25" customHeight="1" x14ac:dyDescent="0.3">
      <c r="B1244" s="7" t="s">
        <v>2165</v>
      </c>
      <c r="C1244" t="s">
        <v>3100</v>
      </c>
      <c r="D1244" s="8" t="s">
        <v>2166</v>
      </c>
      <c r="N1244" t="s">
        <v>1432</v>
      </c>
      <c r="O1244" t="s">
        <v>1433</v>
      </c>
      <c r="Y1244"/>
      <c r="AC1244" t="s">
        <v>1434</v>
      </c>
      <c r="AD1244" t="s">
        <v>1435</v>
      </c>
      <c r="AG1244" s="43">
        <v>121</v>
      </c>
      <c r="AH1244" t="s">
        <v>102</v>
      </c>
      <c r="AI1244" s="8" t="s">
        <v>1891</v>
      </c>
      <c r="AJ1244" t="s">
        <v>132</v>
      </c>
      <c r="AK1244" s="17">
        <v>1277.6499999999999</v>
      </c>
      <c r="AL1244" s="19">
        <v>43358</v>
      </c>
      <c r="AM1244" s="19">
        <v>43358</v>
      </c>
      <c r="AN1244" t="s">
        <v>931</v>
      </c>
      <c r="AR1244" t="b">
        <f t="shared" si="41"/>
        <v>1</v>
      </c>
      <c r="AS1244" t="b">
        <f t="shared" si="42"/>
        <v>1</v>
      </c>
    </row>
    <row r="1245" spans="2:45" ht="14.25" customHeight="1" x14ac:dyDescent="0.3">
      <c r="B1245" s="7" t="s">
        <v>2165</v>
      </c>
      <c r="C1245" t="s">
        <v>3100</v>
      </c>
      <c r="D1245" s="8" t="s">
        <v>2166</v>
      </c>
      <c r="AG1245" s="43">
        <v>126</v>
      </c>
      <c r="AH1245" t="s">
        <v>102</v>
      </c>
      <c r="AI1245" s="8" t="s">
        <v>1856</v>
      </c>
      <c r="AJ1245" t="s">
        <v>138</v>
      </c>
      <c r="AK1245" s="17">
        <v>1391</v>
      </c>
      <c r="AL1245" s="19">
        <v>43358</v>
      </c>
      <c r="AM1245" s="19">
        <v>43358</v>
      </c>
      <c r="AN1245" t="s">
        <v>949</v>
      </c>
      <c r="AQ1245"/>
      <c r="AR1245" t="b">
        <f t="shared" si="41"/>
        <v>1</v>
      </c>
      <c r="AS1245" t="b">
        <f t="shared" si="42"/>
        <v>1</v>
      </c>
    </row>
    <row r="1246" spans="2:45" ht="14.25" customHeight="1" x14ac:dyDescent="0.3">
      <c r="B1246" s="7" t="s">
        <v>2165</v>
      </c>
      <c r="C1246" t="s">
        <v>3100</v>
      </c>
      <c r="D1246" s="8" t="s">
        <v>2166</v>
      </c>
      <c r="N1246" t="s">
        <v>1460</v>
      </c>
      <c r="O1246" t="s">
        <v>1461</v>
      </c>
      <c r="Y1246"/>
      <c r="AC1246" t="s">
        <v>1462</v>
      </c>
      <c r="AD1246" t="s">
        <v>1463</v>
      </c>
      <c r="AG1246" s="43">
        <v>21</v>
      </c>
      <c r="AH1246" t="s">
        <v>22</v>
      </c>
      <c r="AI1246" s="8" t="s">
        <v>56</v>
      </c>
      <c r="AK1246" s="17">
        <v>6899.9999999999991</v>
      </c>
      <c r="AL1246" s="19">
        <v>43376</v>
      </c>
      <c r="AM1246" s="19">
        <v>43376</v>
      </c>
      <c r="AN1246" t="s">
        <v>931</v>
      </c>
      <c r="AR1246" t="b">
        <f t="shared" si="41"/>
        <v>1</v>
      </c>
      <c r="AS1246" t="b">
        <f t="shared" si="42"/>
        <v>1</v>
      </c>
    </row>
    <row r="1247" spans="2:45" ht="14.25" customHeight="1" x14ac:dyDescent="0.3">
      <c r="B1247" s="7" t="s">
        <v>2165</v>
      </c>
      <c r="C1247" t="s">
        <v>3100</v>
      </c>
      <c r="D1247" s="8" t="s">
        <v>2166</v>
      </c>
      <c r="AG1247" s="43">
        <v>98</v>
      </c>
      <c r="AH1247" t="s">
        <v>102</v>
      </c>
      <c r="AI1247" s="8" t="s">
        <v>103</v>
      </c>
      <c r="AJ1247" t="s">
        <v>108</v>
      </c>
      <c r="AK1247" s="17">
        <v>6000</v>
      </c>
      <c r="AL1247" s="19">
        <v>43376</v>
      </c>
      <c r="AM1247" s="19">
        <v>43376</v>
      </c>
      <c r="AN1247" t="s">
        <v>931</v>
      </c>
      <c r="AP1247" t="s">
        <v>2254</v>
      </c>
      <c r="AR1247" t="b">
        <f t="shared" si="41"/>
        <v>1</v>
      </c>
      <c r="AS1247" t="b">
        <f t="shared" si="42"/>
        <v>1</v>
      </c>
    </row>
    <row r="1248" spans="2:45" ht="14.25" customHeight="1" x14ac:dyDescent="0.3">
      <c r="B1248" s="7" t="s">
        <v>2165</v>
      </c>
      <c r="C1248" t="s">
        <v>3100</v>
      </c>
      <c r="D1248" s="8" t="s">
        <v>2166</v>
      </c>
      <c r="AG1248" s="43">
        <v>121</v>
      </c>
      <c r="AH1248" t="s">
        <v>102</v>
      </c>
      <c r="AI1248" s="8" t="s">
        <v>1891</v>
      </c>
      <c r="AJ1248" t="s">
        <v>132</v>
      </c>
      <c r="AK1248" s="17">
        <v>1299.5</v>
      </c>
      <c r="AL1248" s="19">
        <v>43376</v>
      </c>
      <c r="AM1248" s="19">
        <v>43376</v>
      </c>
      <c r="AN1248" t="s">
        <v>931</v>
      </c>
      <c r="AR1248" t="b">
        <f t="shared" si="41"/>
        <v>1</v>
      </c>
      <c r="AS1248" t="b">
        <f t="shared" si="42"/>
        <v>1</v>
      </c>
    </row>
    <row r="1249" spans="2:45" ht="14.25" customHeight="1" x14ac:dyDescent="0.3">
      <c r="B1249" s="7" t="s">
        <v>2165</v>
      </c>
      <c r="C1249" t="s">
        <v>3100</v>
      </c>
      <c r="D1249" s="8" t="s">
        <v>2166</v>
      </c>
      <c r="AG1249" s="43">
        <v>126</v>
      </c>
      <c r="AH1249" t="s">
        <v>102</v>
      </c>
      <c r="AI1249" s="8" t="s">
        <v>1856</v>
      </c>
      <c r="AJ1249" t="s">
        <v>138</v>
      </c>
      <c r="AK1249" s="17">
        <v>2782</v>
      </c>
      <c r="AL1249" s="19">
        <v>43376</v>
      </c>
      <c r="AM1249" s="19">
        <v>43376</v>
      </c>
      <c r="AN1249" t="s">
        <v>949</v>
      </c>
      <c r="AR1249" t="b">
        <f t="shared" si="41"/>
        <v>1</v>
      </c>
      <c r="AS1249" t="b">
        <f t="shared" si="42"/>
        <v>1</v>
      </c>
    </row>
    <row r="1250" spans="2:45" ht="14.25" customHeight="1" x14ac:dyDescent="0.3">
      <c r="B1250" s="7" t="s">
        <v>942</v>
      </c>
      <c r="C1250" t="s">
        <v>3326</v>
      </c>
      <c r="D1250" t="s">
        <v>943</v>
      </c>
      <c r="E1250" s="33" t="s">
        <v>944</v>
      </c>
      <c r="M1250" s="16">
        <v>0.18</v>
      </c>
      <c r="N1250" t="s">
        <v>648</v>
      </c>
      <c r="O1250" t="s">
        <v>649</v>
      </c>
      <c r="P1250" s="17">
        <v>63360.000000000007</v>
      </c>
      <c r="U1250"/>
      <c r="Y1250"/>
      <c r="Z1250"/>
      <c r="AC1250" t="s">
        <v>929</v>
      </c>
      <c r="AD1250" t="s">
        <v>3378</v>
      </c>
      <c r="AF1250" s="16">
        <v>0.38584828823350559</v>
      </c>
      <c r="AG1250" s="43">
        <v>75</v>
      </c>
      <c r="AH1250" t="s">
        <v>83</v>
      </c>
      <c r="AI1250" s="8" t="s">
        <v>863</v>
      </c>
      <c r="AK1250" s="17">
        <v>66240</v>
      </c>
      <c r="AL1250" s="19">
        <v>43101</v>
      </c>
      <c r="AM1250" s="19">
        <v>43131</v>
      </c>
      <c r="AN1250" t="s">
        <v>931</v>
      </c>
      <c r="AQ1250" s="17">
        <f>SUMIF(B:B,B1250,P:P)-SUMIF(B:B,B1250,AK:AK)</f>
        <v>-2879.9999999999927</v>
      </c>
      <c r="AR1250" t="b">
        <f t="shared" si="41"/>
        <v>0</v>
      </c>
      <c r="AS1250" t="b">
        <f t="shared" si="42"/>
        <v>0</v>
      </c>
    </row>
    <row r="1251" spans="2:45" ht="14.25" customHeight="1" x14ac:dyDescent="0.3">
      <c r="B1251" s="7" t="s">
        <v>1067</v>
      </c>
      <c r="C1251" t="s">
        <v>3326</v>
      </c>
      <c r="D1251" t="s">
        <v>1068</v>
      </c>
      <c r="E1251" s="33" t="s">
        <v>1069</v>
      </c>
      <c r="M1251" s="16">
        <v>0.18</v>
      </c>
      <c r="N1251" t="s">
        <v>648</v>
      </c>
      <c r="O1251" t="s">
        <v>649</v>
      </c>
      <c r="P1251" s="17">
        <v>30359.999999999996</v>
      </c>
      <c r="U1251"/>
      <c r="Y1251"/>
      <c r="Z1251"/>
      <c r="AC1251" t="s">
        <v>929</v>
      </c>
      <c r="AD1251" t="s">
        <v>3378</v>
      </c>
      <c r="AF1251" s="16">
        <v>0.39832564451313751</v>
      </c>
      <c r="AG1251" s="43">
        <v>75</v>
      </c>
      <c r="AH1251" t="s">
        <v>83</v>
      </c>
      <c r="AI1251" s="8" t="s">
        <v>863</v>
      </c>
      <c r="AK1251" s="17">
        <v>30359.999999999996</v>
      </c>
      <c r="AL1251" s="19">
        <v>43191</v>
      </c>
      <c r="AM1251" s="19">
        <v>43191</v>
      </c>
      <c r="AN1251" t="s">
        <v>931</v>
      </c>
      <c r="AQ1251" s="17">
        <f>SUMIF(B:B,B1251,P:P)-SUMIF(B:B,B1251,AK:AK)</f>
        <v>0</v>
      </c>
      <c r="AR1251" t="b">
        <f t="shared" si="41"/>
        <v>0</v>
      </c>
      <c r="AS1251" t="b">
        <f t="shared" si="42"/>
        <v>0</v>
      </c>
    </row>
    <row r="1252" spans="2:45" ht="14.25" customHeight="1" x14ac:dyDescent="0.3">
      <c r="B1252" s="7" t="s">
        <v>2168</v>
      </c>
      <c r="C1252" t="s">
        <v>3100</v>
      </c>
      <c r="D1252" s="8" t="s">
        <v>2169</v>
      </c>
      <c r="E1252" s="33" t="s">
        <v>2170</v>
      </c>
      <c r="M1252" s="16">
        <v>0.12</v>
      </c>
      <c r="N1252" t="s">
        <v>648</v>
      </c>
      <c r="O1252" t="s">
        <v>649</v>
      </c>
      <c r="P1252" s="17">
        <v>7630.8</v>
      </c>
      <c r="Y1252"/>
      <c r="AC1252" t="s">
        <v>929</v>
      </c>
      <c r="AD1252" t="s">
        <v>3376</v>
      </c>
      <c r="AF1252" s="16">
        <v>0.12317620266666671</v>
      </c>
      <c r="AG1252" s="43">
        <v>110</v>
      </c>
      <c r="AH1252" t="s">
        <v>102</v>
      </c>
      <c r="AI1252" s="8" t="s">
        <v>119</v>
      </c>
      <c r="AJ1252" t="s">
        <v>120</v>
      </c>
      <c r="AK1252" s="17">
        <v>1725</v>
      </c>
      <c r="AL1252" s="19">
        <v>43319</v>
      </c>
      <c r="AM1252" s="19">
        <v>43319</v>
      </c>
      <c r="AN1252" t="s">
        <v>931</v>
      </c>
      <c r="AQ1252" s="17">
        <f>SUMIF(B:B,B1252,P:P)-SUMIF(B:B,B1252,AK:AK)</f>
        <v>305.13749999999982</v>
      </c>
      <c r="AR1252" t="b">
        <f t="shared" si="41"/>
        <v>0</v>
      </c>
      <c r="AS1252" t="b">
        <f t="shared" si="42"/>
        <v>0</v>
      </c>
    </row>
    <row r="1253" spans="2:45" ht="14.25" customHeight="1" x14ac:dyDescent="0.3">
      <c r="B1253" s="7" t="s">
        <v>2168</v>
      </c>
      <c r="C1253" t="s">
        <v>3100</v>
      </c>
      <c r="D1253" s="8" t="s">
        <v>2169</v>
      </c>
      <c r="AG1253" s="43">
        <v>113</v>
      </c>
      <c r="AH1253" t="s">
        <v>102</v>
      </c>
      <c r="AI1253" s="8" t="s">
        <v>122</v>
      </c>
      <c r="AJ1253" t="s">
        <v>1444</v>
      </c>
      <c r="AK1253" s="17">
        <v>535</v>
      </c>
      <c r="AL1253" s="19">
        <v>43319</v>
      </c>
      <c r="AM1253" s="19">
        <v>43319</v>
      </c>
      <c r="AN1253" t="s">
        <v>949</v>
      </c>
      <c r="AR1253" t="b">
        <f t="shared" si="41"/>
        <v>1</v>
      </c>
      <c r="AS1253" t="b">
        <f t="shared" si="42"/>
        <v>1</v>
      </c>
    </row>
    <row r="1254" spans="2:45" ht="14.25" customHeight="1" x14ac:dyDescent="0.3">
      <c r="B1254" s="7" t="s">
        <v>2168</v>
      </c>
      <c r="C1254" t="s">
        <v>3100</v>
      </c>
      <c r="D1254" s="8" t="s">
        <v>2169</v>
      </c>
      <c r="AG1254" s="43">
        <v>59</v>
      </c>
      <c r="AH1254" t="s">
        <v>57</v>
      </c>
      <c r="AI1254" s="8" t="s">
        <v>64</v>
      </c>
      <c r="AJ1254" t="s">
        <v>323</v>
      </c>
      <c r="AK1254" s="17">
        <v>239.66249999999999</v>
      </c>
      <c r="AL1254" s="19">
        <v>43319</v>
      </c>
      <c r="AM1254" s="19">
        <v>43319</v>
      </c>
      <c r="AN1254" t="s">
        <v>941</v>
      </c>
      <c r="AR1254" t="b">
        <f t="shared" si="41"/>
        <v>1</v>
      </c>
      <c r="AS1254" t="b">
        <f t="shared" si="42"/>
        <v>1</v>
      </c>
    </row>
    <row r="1255" spans="2:45" ht="14.25" customHeight="1" x14ac:dyDescent="0.3">
      <c r="B1255" s="7" t="s">
        <v>2168</v>
      </c>
      <c r="C1255" t="s">
        <v>3100</v>
      </c>
      <c r="D1255" s="8" t="s">
        <v>2169</v>
      </c>
      <c r="AG1255" s="43">
        <v>125</v>
      </c>
      <c r="AH1255" t="s">
        <v>102</v>
      </c>
      <c r="AI1255" s="8" t="s">
        <v>135</v>
      </c>
      <c r="AJ1255" t="s">
        <v>865</v>
      </c>
      <c r="AK1255" s="17">
        <v>856</v>
      </c>
      <c r="AL1255" s="19">
        <v>43309</v>
      </c>
      <c r="AM1255" s="19">
        <v>43309</v>
      </c>
      <c r="AN1255" t="s">
        <v>949</v>
      </c>
      <c r="AR1255" t="b">
        <f t="shared" si="41"/>
        <v>1</v>
      </c>
      <c r="AS1255" t="b">
        <f t="shared" si="42"/>
        <v>1</v>
      </c>
    </row>
    <row r="1256" spans="2:45" ht="14.25" customHeight="1" x14ac:dyDescent="0.3">
      <c r="B1256" s="7" t="s">
        <v>2168</v>
      </c>
      <c r="C1256" t="s">
        <v>3100</v>
      </c>
      <c r="D1256" s="8" t="s">
        <v>2169</v>
      </c>
      <c r="AG1256" s="43">
        <v>120</v>
      </c>
      <c r="AH1256" t="s">
        <v>102</v>
      </c>
      <c r="AI1256" s="8" t="s">
        <v>130</v>
      </c>
      <c r="AJ1256" t="s">
        <v>131</v>
      </c>
      <c r="AK1256" s="17">
        <v>1900</v>
      </c>
      <c r="AL1256" s="19">
        <v>43309</v>
      </c>
      <c r="AM1256" s="19">
        <v>43309</v>
      </c>
      <c r="AN1256" t="s">
        <v>1036</v>
      </c>
      <c r="AR1256" t="b">
        <f t="shared" si="41"/>
        <v>1</v>
      </c>
      <c r="AS1256" t="b">
        <f t="shared" si="42"/>
        <v>1</v>
      </c>
    </row>
    <row r="1257" spans="2:45" ht="14.25" customHeight="1" x14ac:dyDescent="0.3">
      <c r="B1257" s="7" t="s">
        <v>2168</v>
      </c>
      <c r="C1257" t="s">
        <v>3100</v>
      </c>
      <c r="D1257" s="8" t="s">
        <v>2169</v>
      </c>
      <c r="AG1257" s="43">
        <v>121</v>
      </c>
      <c r="AH1257" t="s">
        <v>102</v>
      </c>
      <c r="AI1257" s="8" t="s">
        <v>1890</v>
      </c>
      <c r="AJ1257" t="s">
        <v>132</v>
      </c>
      <c r="AK1257" s="17">
        <v>2070</v>
      </c>
      <c r="AL1257" s="19">
        <v>43309</v>
      </c>
      <c r="AM1257" s="19">
        <v>43309</v>
      </c>
      <c r="AN1257" t="s">
        <v>931</v>
      </c>
      <c r="AR1257" t="b">
        <f t="shared" si="41"/>
        <v>1</v>
      </c>
      <c r="AS1257" t="b">
        <f t="shared" si="42"/>
        <v>1</v>
      </c>
    </row>
    <row r="1258" spans="2:45" ht="14.25" customHeight="1" x14ac:dyDescent="0.3">
      <c r="B1258" s="7" t="s">
        <v>2171</v>
      </c>
      <c r="C1258" t="s">
        <v>3100</v>
      </c>
      <c r="D1258" s="8" t="s">
        <v>2172</v>
      </c>
      <c r="E1258" s="33" t="s">
        <v>2173</v>
      </c>
      <c r="M1258" s="16">
        <v>0.17</v>
      </c>
      <c r="N1258" t="s">
        <v>648</v>
      </c>
      <c r="O1258" t="s">
        <v>649</v>
      </c>
      <c r="P1258" s="17">
        <v>20379.5</v>
      </c>
      <c r="Y1258"/>
      <c r="AC1258" t="s">
        <v>929</v>
      </c>
      <c r="AD1258" t="s">
        <v>3376</v>
      </c>
      <c r="AF1258" s="16">
        <v>0.39668209333333332</v>
      </c>
      <c r="AG1258" s="43">
        <v>98</v>
      </c>
      <c r="AH1258" t="s">
        <v>102</v>
      </c>
      <c r="AI1258" s="8" t="s">
        <v>103</v>
      </c>
      <c r="AJ1258" t="s">
        <v>1574</v>
      </c>
      <c r="AK1258" s="17">
        <v>6899.9999999999991</v>
      </c>
      <c r="AL1258" s="19">
        <v>43317</v>
      </c>
      <c r="AM1258" s="19">
        <v>43317</v>
      </c>
      <c r="AN1258" t="s">
        <v>931</v>
      </c>
      <c r="AP1258" t="s">
        <v>2174</v>
      </c>
      <c r="AQ1258" s="17">
        <f>SUMIF(B:B,B1258,P:P)-SUMIF(B:B,B1258,AK:AK)</f>
        <v>369.34999999999854</v>
      </c>
      <c r="AR1258" t="b">
        <f t="shared" si="41"/>
        <v>0</v>
      </c>
      <c r="AS1258" t="b">
        <f t="shared" si="42"/>
        <v>0</v>
      </c>
    </row>
    <row r="1259" spans="2:45" ht="14.25" customHeight="1" x14ac:dyDescent="0.3">
      <c r="B1259" s="7" t="s">
        <v>2171</v>
      </c>
      <c r="C1259" t="s">
        <v>3100</v>
      </c>
      <c r="D1259" s="8" t="s">
        <v>2172</v>
      </c>
      <c r="AG1259" s="43">
        <v>98</v>
      </c>
      <c r="AH1259" t="s">
        <v>102</v>
      </c>
      <c r="AI1259" s="8" t="s">
        <v>103</v>
      </c>
      <c r="AJ1259" t="s">
        <v>108</v>
      </c>
      <c r="AK1259" s="17">
        <v>9482</v>
      </c>
      <c r="AL1259" s="19">
        <v>43317</v>
      </c>
      <c r="AM1259" s="19">
        <v>43317</v>
      </c>
      <c r="AN1259" t="s">
        <v>1337</v>
      </c>
      <c r="AP1259" t="s">
        <v>2175</v>
      </c>
      <c r="AR1259" t="b">
        <f t="shared" si="41"/>
        <v>1</v>
      </c>
      <c r="AS1259" t="b">
        <f t="shared" si="42"/>
        <v>1</v>
      </c>
    </row>
    <row r="1260" spans="2:45" ht="14.25" customHeight="1" x14ac:dyDescent="0.3">
      <c r="B1260" s="7" t="s">
        <v>2171</v>
      </c>
      <c r="C1260" t="s">
        <v>3100</v>
      </c>
      <c r="D1260" s="8" t="s">
        <v>2172</v>
      </c>
      <c r="AG1260" s="43">
        <v>121</v>
      </c>
      <c r="AH1260" t="s">
        <v>102</v>
      </c>
      <c r="AI1260" s="8" t="s">
        <v>1891</v>
      </c>
      <c r="AJ1260" t="s">
        <v>132</v>
      </c>
      <c r="AK1260" s="17">
        <v>1381.15</v>
      </c>
      <c r="AL1260" s="19">
        <v>43317</v>
      </c>
      <c r="AM1260" s="19">
        <v>43317</v>
      </c>
      <c r="AN1260" t="s">
        <v>931</v>
      </c>
      <c r="AR1260" t="b">
        <f t="shared" si="41"/>
        <v>1</v>
      </c>
      <c r="AS1260" t="b">
        <f t="shared" si="42"/>
        <v>1</v>
      </c>
    </row>
    <row r="1261" spans="2:45" ht="14.25" customHeight="1" x14ac:dyDescent="0.3">
      <c r="B1261" s="7" t="s">
        <v>2171</v>
      </c>
      <c r="C1261" t="s">
        <v>3100</v>
      </c>
      <c r="D1261" s="8" t="s">
        <v>2172</v>
      </c>
      <c r="AG1261" s="43">
        <v>126</v>
      </c>
      <c r="AH1261" t="s">
        <v>102</v>
      </c>
      <c r="AI1261" s="8" t="s">
        <v>1856</v>
      </c>
      <c r="AJ1261" t="s">
        <v>138</v>
      </c>
      <c r="AK1261" s="17">
        <v>2247</v>
      </c>
      <c r="AL1261" s="19">
        <v>43317</v>
      </c>
      <c r="AM1261" s="19">
        <v>43317</v>
      </c>
      <c r="AN1261" t="s">
        <v>949</v>
      </c>
      <c r="AR1261" t="b">
        <f t="shared" si="41"/>
        <v>1</v>
      </c>
      <c r="AS1261" t="b">
        <f t="shared" si="42"/>
        <v>1</v>
      </c>
    </row>
    <row r="1262" spans="2:45" ht="14.25" customHeight="1" x14ac:dyDescent="0.3">
      <c r="B1262" s="7" t="s">
        <v>2176</v>
      </c>
      <c r="C1262" t="s">
        <v>3100</v>
      </c>
      <c r="D1262" s="8" t="s">
        <v>2177</v>
      </c>
      <c r="E1262" s="33" t="s">
        <v>2178</v>
      </c>
      <c r="M1262" s="16">
        <v>0.2</v>
      </c>
      <c r="N1262" t="s">
        <v>648</v>
      </c>
      <c r="O1262" t="s">
        <v>649</v>
      </c>
      <c r="P1262" s="17">
        <v>605921</v>
      </c>
      <c r="Y1262"/>
      <c r="AC1262" t="s">
        <v>929</v>
      </c>
      <c r="AD1262" t="s">
        <v>3376</v>
      </c>
      <c r="AF1262" s="16">
        <v>0.73249864066666659</v>
      </c>
      <c r="AG1262" s="43">
        <v>97</v>
      </c>
      <c r="AH1262" t="s">
        <v>102</v>
      </c>
      <c r="AI1262" s="8" t="s">
        <v>103</v>
      </c>
      <c r="AJ1262" t="s">
        <v>1642</v>
      </c>
      <c r="AK1262" s="17">
        <v>605921</v>
      </c>
      <c r="AL1262" s="19">
        <v>43358</v>
      </c>
      <c r="AM1262" s="19">
        <v>43358</v>
      </c>
      <c r="AN1262" t="s">
        <v>2179</v>
      </c>
      <c r="AQ1262" s="17">
        <f>SUMIF(B:B,B1262,P:P)-SUMIF(B:B,B1262,AK:AK)</f>
        <v>0</v>
      </c>
      <c r="AR1262" t="b">
        <f t="shared" si="41"/>
        <v>0</v>
      </c>
      <c r="AS1262" t="b">
        <f t="shared" si="42"/>
        <v>0</v>
      </c>
    </row>
    <row r="1263" spans="2:45" ht="14.25" customHeight="1" x14ac:dyDescent="0.3">
      <c r="B1263" s="7" t="s">
        <v>2180</v>
      </c>
      <c r="C1263" t="s">
        <v>3100</v>
      </c>
      <c r="D1263" s="8" t="s">
        <v>2181</v>
      </c>
      <c r="E1263" s="33" t="s">
        <v>2340</v>
      </c>
      <c r="M1263" s="16">
        <v>0.12</v>
      </c>
      <c r="N1263" t="s">
        <v>648</v>
      </c>
      <c r="O1263" t="s">
        <v>649</v>
      </c>
      <c r="P1263" s="17">
        <v>44818.75</v>
      </c>
      <c r="AC1263" t="s">
        <v>929</v>
      </c>
      <c r="AD1263" t="s">
        <v>3376</v>
      </c>
      <c r="AF1263" s="16">
        <v>0.25797519195151514</v>
      </c>
      <c r="AG1263" s="43">
        <v>60</v>
      </c>
      <c r="AH1263" t="s">
        <v>57</v>
      </c>
      <c r="AI1263" s="8" t="s">
        <v>64</v>
      </c>
      <c r="AJ1263" t="s">
        <v>449</v>
      </c>
      <c r="AK1263" s="17">
        <v>33637.5</v>
      </c>
      <c r="AL1263" s="19">
        <v>43313</v>
      </c>
      <c r="AM1263" s="19">
        <v>43313</v>
      </c>
      <c r="AN1263" t="s">
        <v>931</v>
      </c>
      <c r="AQ1263" s="17">
        <f>SUMIF(B:B,B1263,P:P)-SUMIF(B:B,B1263,AK:AK)</f>
        <v>11181.25</v>
      </c>
      <c r="AR1263" t="b">
        <f t="shared" si="41"/>
        <v>0</v>
      </c>
      <c r="AS1263" t="b">
        <f t="shared" si="42"/>
        <v>0</v>
      </c>
    </row>
    <row r="1264" spans="2:45" ht="14.25" customHeight="1" x14ac:dyDescent="0.3">
      <c r="B1264" s="7" t="s">
        <v>2182</v>
      </c>
      <c r="C1264" t="s">
        <v>3100</v>
      </c>
      <c r="D1264" s="8" t="s">
        <v>2183</v>
      </c>
      <c r="E1264" s="33" t="s">
        <v>2184</v>
      </c>
      <c r="M1264" s="16">
        <v>0.2</v>
      </c>
      <c r="N1264" t="s">
        <v>648</v>
      </c>
      <c r="O1264" t="s">
        <v>649</v>
      </c>
      <c r="P1264" s="17">
        <v>10004.999999999998</v>
      </c>
      <c r="Y1264"/>
      <c r="AC1264" t="s">
        <v>929</v>
      </c>
      <c r="AD1264" t="s">
        <v>3376</v>
      </c>
      <c r="AF1264" s="16">
        <v>0.26041559279999993</v>
      </c>
      <c r="AG1264" s="43">
        <v>105</v>
      </c>
      <c r="AH1264" t="s">
        <v>102</v>
      </c>
      <c r="AI1264" s="8" t="s">
        <v>103</v>
      </c>
      <c r="AJ1264" t="s">
        <v>2185</v>
      </c>
      <c r="AK1264" s="17">
        <v>8049.9999999999991</v>
      </c>
      <c r="AL1264" s="19">
        <v>43318</v>
      </c>
      <c r="AM1264" s="19">
        <v>43324</v>
      </c>
      <c r="AN1264" t="s">
        <v>931</v>
      </c>
      <c r="AQ1264" s="17">
        <f>SUMIF(B:B,B1264,P:P)-SUMIF(B:B,B1264,AK:AK)</f>
        <v>710.69999999999891</v>
      </c>
      <c r="AR1264" t="b">
        <f t="shared" si="41"/>
        <v>0</v>
      </c>
      <c r="AS1264" t="b">
        <f t="shared" si="42"/>
        <v>0</v>
      </c>
    </row>
    <row r="1265" spans="2:45" ht="14.25" customHeight="1" x14ac:dyDescent="0.3">
      <c r="B1265" s="7" t="s">
        <v>2182</v>
      </c>
      <c r="C1265" t="s">
        <v>3100</v>
      </c>
      <c r="D1265" s="8" t="s">
        <v>2183</v>
      </c>
      <c r="AG1265" s="43">
        <v>60</v>
      </c>
      <c r="AH1265" t="s">
        <v>57</v>
      </c>
      <c r="AI1265" s="8" t="s">
        <v>64</v>
      </c>
      <c r="AJ1265" t="s">
        <v>449</v>
      </c>
      <c r="AK1265" s="17">
        <v>1244.3</v>
      </c>
      <c r="AL1265" s="19">
        <v>43313</v>
      </c>
      <c r="AM1265" s="19">
        <v>43313</v>
      </c>
      <c r="AN1265" t="s">
        <v>931</v>
      </c>
      <c r="AR1265" t="b">
        <f t="shared" si="41"/>
        <v>1</v>
      </c>
      <c r="AS1265" t="b">
        <f t="shared" si="42"/>
        <v>1</v>
      </c>
    </row>
    <row r="1266" spans="2:45" ht="14.25" customHeight="1" x14ac:dyDescent="0.3">
      <c r="B1266" s="7" t="s">
        <v>2186</v>
      </c>
      <c r="C1266" t="s">
        <v>3100</v>
      </c>
      <c r="D1266" s="8" t="s">
        <v>2187</v>
      </c>
      <c r="E1266" s="33" t="s">
        <v>2188</v>
      </c>
      <c r="M1266" s="16">
        <v>0.17</v>
      </c>
      <c r="N1266" t="s">
        <v>648</v>
      </c>
      <c r="O1266" t="s">
        <v>649</v>
      </c>
      <c r="P1266" s="17">
        <v>54495.05</v>
      </c>
      <c r="Y1266"/>
      <c r="AC1266" t="s">
        <v>929</v>
      </c>
      <c r="AD1266" t="s">
        <v>3376</v>
      </c>
      <c r="AF1266" s="16">
        <v>0.36616461179487181</v>
      </c>
      <c r="AG1266" s="43">
        <v>10</v>
      </c>
      <c r="AH1266" t="s">
        <v>16</v>
      </c>
      <c r="AI1266" s="8" t="s">
        <v>17</v>
      </c>
      <c r="AK1266" s="17">
        <v>18800</v>
      </c>
      <c r="AL1266" s="19">
        <v>43321</v>
      </c>
      <c r="AM1266" s="19">
        <v>43327</v>
      </c>
      <c r="AN1266" t="s">
        <v>2189</v>
      </c>
      <c r="AQ1266" s="17">
        <f>SUMIF(B:B,B1266,P:P)-SUMIF(B:B,B1266,AK:AK)</f>
        <v>35695.050000000003</v>
      </c>
      <c r="AR1266" t="b">
        <f t="shared" si="41"/>
        <v>0</v>
      </c>
      <c r="AS1266" t="b">
        <f t="shared" si="42"/>
        <v>0</v>
      </c>
    </row>
    <row r="1267" spans="2:45" ht="14.25" customHeight="1" x14ac:dyDescent="0.3">
      <c r="B1267" s="7" t="s">
        <v>2190</v>
      </c>
      <c r="C1267" t="s">
        <v>3100</v>
      </c>
      <c r="D1267" s="8" t="s">
        <v>2191</v>
      </c>
      <c r="E1267" s="33" t="s">
        <v>2192</v>
      </c>
      <c r="M1267" s="16">
        <v>0.17</v>
      </c>
      <c r="N1267" t="s">
        <v>648</v>
      </c>
      <c r="O1267" t="s">
        <v>649</v>
      </c>
      <c r="P1267" s="17">
        <v>22187</v>
      </c>
      <c r="Y1267"/>
      <c r="AC1267" t="s">
        <v>929</v>
      </c>
      <c r="AD1267" t="s">
        <v>3376</v>
      </c>
      <c r="AF1267" s="16">
        <v>0.34781849600000003</v>
      </c>
      <c r="AG1267" s="43">
        <v>104</v>
      </c>
      <c r="AH1267" t="s">
        <v>102</v>
      </c>
      <c r="AI1267" s="8" t="s">
        <v>103</v>
      </c>
      <c r="AJ1267" t="s">
        <v>114</v>
      </c>
      <c r="AK1267" s="17">
        <v>10230</v>
      </c>
      <c r="AL1267" s="19">
        <v>43329</v>
      </c>
      <c r="AM1267" s="19">
        <v>43329</v>
      </c>
      <c r="AN1267" t="s">
        <v>1337</v>
      </c>
      <c r="AQ1267" s="17">
        <f>SUMIF(B:B,B1267,P:P)-SUMIF(B:B,B1267,AK:AK)</f>
        <v>578</v>
      </c>
      <c r="AR1267" t="b">
        <f t="shared" si="41"/>
        <v>0</v>
      </c>
      <c r="AS1267" t="b">
        <f t="shared" si="42"/>
        <v>0</v>
      </c>
    </row>
    <row r="1268" spans="2:45" ht="14.25" customHeight="1" x14ac:dyDescent="0.3">
      <c r="B1268" s="7" t="s">
        <v>2190</v>
      </c>
      <c r="C1268" t="s">
        <v>3100</v>
      </c>
      <c r="D1268" s="8" t="s">
        <v>2191</v>
      </c>
      <c r="AG1268" s="43">
        <v>104</v>
      </c>
      <c r="AH1268" t="s">
        <v>102</v>
      </c>
      <c r="AI1268" s="8" t="s">
        <v>103</v>
      </c>
      <c r="AJ1268" t="s">
        <v>114</v>
      </c>
      <c r="AK1268" s="17">
        <v>2000</v>
      </c>
      <c r="AL1268" s="19">
        <v>43313</v>
      </c>
      <c r="AM1268" s="19">
        <v>43313</v>
      </c>
      <c r="AN1268" t="s">
        <v>1259</v>
      </c>
      <c r="AR1268" t="b">
        <f t="shared" si="41"/>
        <v>1</v>
      </c>
      <c r="AS1268" t="b">
        <f t="shared" si="42"/>
        <v>1</v>
      </c>
    </row>
    <row r="1269" spans="2:45" ht="14.25" customHeight="1" x14ac:dyDescent="0.3">
      <c r="B1269" s="7" t="s">
        <v>2190</v>
      </c>
      <c r="C1269" t="s">
        <v>3100</v>
      </c>
      <c r="D1269" s="8" t="s">
        <v>2191</v>
      </c>
      <c r="AG1269" s="43">
        <v>59</v>
      </c>
      <c r="AH1269" t="s">
        <v>57</v>
      </c>
      <c r="AI1269" s="8" t="s">
        <v>64</v>
      </c>
      <c r="AJ1269" t="s">
        <v>323</v>
      </c>
      <c r="AK1269" s="17">
        <v>446</v>
      </c>
      <c r="AL1269" s="19">
        <v>43313</v>
      </c>
      <c r="AM1269" s="19">
        <v>43313</v>
      </c>
      <c r="AN1269" t="s">
        <v>941</v>
      </c>
      <c r="AR1269" t="b">
        <f t="shared" si="41"/>
        <v>1</v>
      </c>
      <c r="AS1269" t="b">
        <f t="shared" si="42"/>
        <v>1</v>
      </c>
    </row>
    <row r="1270" spans="2:45" ht="14.25" customHeight="1" x14ac:dyDescent="0.3">
      <c r="B1270" s="7" t="s">
        <v>2190</v>
      </c>
      <c r="C1270" t="s">
        <v>3100</v>
      </c>
      <c r="D1270" s="8" t="s">
        <v>2191</v>
      </c>
      <c r="AG1270" s="43">
        <v>125</v>
      </c>
      <c r="AH1270" t="s">
        <v>102</v>
      </c>
      <c r="AI1270" s="8" t="s">
        <v>135</v>
      </c>
      <c r="AJ1270" t="s">
        <v>865</v>
      </c>
      <c r="AK1270" s="17">
        <v>642</v>
      </c>
      <c r="AL1270" s="19">
        <v>43329</v>
      </c>
      <c r="AM1270" s="19">
        <v>43329</v>
      </c>
      <c r="AN1270" t="s">
        <v>949</v>
      </c>
      <c r="AR1270" t="b">
        <f t="shared" si="41"/>
        <v>1</v>
      </c>
      <c r="AS1270" t="b">
        <f t="shared" si="42"/>
        <v>1</v>
      </c>
    </row>
    <row r="1271" spans="2:45" ht="14.25" customHeight="1" x14ac:dyDescent="0.3">
      <c r="B1271" s="7" t="s">
        <v>2190</v>
      </c>
      <c r="C1271" t="s">
        <v>3100</v>
      </c>
      <c r="D1271" s="8" t="s">
        <v>2191</v>
      </c>
      <c r="AG1271" s="43">
        <v>113</v>
      </c>
      <c r="AH1271" t="s">
        <v>102</v>
      </c>
      <c r="AI1271" s="8" t="s">
        <v>122</v>
      </c>
      <c r="AJ1271" t="s">
        <v>1444</v>
      </c>
      <c r="AK1271" s="17">
        <v>321</v>
      </c>
      <c r="AL1271" s="19">
        <v>43320</v>
      </c>
      <c r="AM1271" s="19">
        <v>43320</v>
      </c>
      <c r="AN1271" t="s">
        <v>949</v>
      </c>
      <c r="AR1271" t="b">
        <f t="shared" si="41"/>
        <v>1</v>
      </c>
      <c r="AS1271" t="b">
        <f t="shared" si="42"/>
        <v>1</v>
      </c>
    </row>
    <row r="1272" spans="2:45" ht="14.25" customHeight="1" x14ac:dyDescent="0.3">
      <c r="B1272" s="7" t="s">
        <v>2190</v>
      </c>
      <c r="C1272" t="s">
        <v>3100</v>
      </c>
      <c r="D1272" s="8" t="s">
        <v>2191</v>
      </c>
      <c r="AG1272" s="43">
        <v>104</v>
      </c>
      <c r="AH1272" t="s">
        <v>102</v>
      </c>
      <c r="AI1272" s="8" t="s">
        <v>103</v>
      </c>
      <c r="AJ1272" t="s">
        <v>114</v>
      </c>
      <c r="AK1272" s="17">
        <v>2300</v>
      </c>
      <c r="AL1272" s="19">
        <v>43320</v>
      </c>
      <c r="AM1272" s="19">
        <v>43320</v>
      </c>
      <c r="AN1272" t="s">
        <v>931</v>
      </c>
      <c r="AR1272" t="b">
        <f t="shared" si="41"/>
        <v>1</v>
      </c>
      <c r="AS1272" t="b">
        <f t="shared" si="42"/>
        <v>1</v>
      </c>
    </row>
    <row r="1273" spans="2:45" ht="14.25" customHeight="1" x14ac:dyDescent="0.3">
      <c r="B1273" s="7" t="s">
        <v>2190</v>
      </c>
      <c r="C1273" t="s">
        <v>3100</v>
      </c>
      <c r="D1273" s="8" t="s">
        <v>2191</v>
      </c>
      <c r="AG1273" s="43">
        <v>113</v>
      </c>
      <c r="AH1273" t="s">
        <v>102</v>
      </c>
      <c r="AI1273" s="8" t="s">
        <v>122</v>
      </c>
      <c r="AJ1273" t="s">
        <v>1444</v>
      </c>
      <c r="AK1273" s="17">
        <v>1070</v>
      </c>
      <c r="AL1273" s="19">
        <v>43329</v>
      </c>
      <c r="AM1273" s="19">
        <v>43329</v>
      </c>
      <c r="AN1273" t="s">
        <v>949</v>
      </c>
      <c r="AR1273" t="b">
        <f t="shared" si="41"/>
        <v>1</v>
      </c>
      <c r="AS1273" t="b">
        <f t="shared" si="42"/>
        <v>1</v>
      </c>
    </row>
    <row r="1274" spans="2:45" ht="14.25" customHeight="1" x14ac:dyDescent="0.3">
      <c r="B1274" s="7" t="s">
        <v>2190</v>
      </c>
      <c r="C1274" t="s">
        <v>3100</v>
      </c>
      <c r="D1274" s="8" t="s">
        <v>2191</v>
      </c>
      <c r="AG1274" s="43">
        <v>104</v>
      </c>
      <c r="AH1274" t="s">
        <v>102</v>
      </c>
      <c r="AI1274" s="8" t="s">
        <v>103</v>
      </c>
      <c r="AJ1274" t="s">
        <v>114</v>
      </c>
      <c r="AK1274" s="17">
        <v>4600</v>
      </c>
      <c r="AL1274" s="19">
        <v>43329</v>
      </c>
      <c r="AM1274" s="19">
        <v>43329</v>
      </c>
      <c r="AN1274" t="s">
        <v>931</v>
      </c>
      <c r="AR1274" t="b">
        <f t="shared" si="41"/>
        <v>1</v>
      </c>
      <c r="AS1274" t="b">
        <f t="shared" si="42"/>
        <v>1</v>
      </c>
    </row>
    <row r="1275" spans="2:45" ht="14.25" customHeight="1" x14ac:dyDescent="0.3">
      <c r="B1275" s="7" t="s">
        <v>2193</v>
      </c>
      <c r="C1275" t="s">
        <v>3100</v>
      </c>
      <c r="D1275" s="8" t="s">
        <v>2194</v>
      </c>
      <c r="E1275" s="33" t="s">
        <v>2195</v>
      </c>
      <c r="M1275" s="16">
        <v>0.17</v>
      </c>
      <c r="N1275" t="s">
        <v>648</v>
      </c>
      <c r="O1275" t="s">
        <v>649</v>
      </c>
      <c r="P1275" s="17">
        <v>24215</v>
      </c>
      <c r="Y1275"/>
      <c r="AC1275" t="s">
        <v>929</v>
      </c>
      <c r="AD1275" t="s">
        <v>3376</v>
      </c>
      <c r="AF1275" s="16">
        <v>0.32274960311578943</v>
      </c>
      <c r="AG1275" s="43">
        <v>113</v>
      </c>
      <c r="AH1275" t="s">
        <v>102</v>
      </c>
      <c r="AI1275" s="8" t="s">
        <v>122</v>
      </c>
      <c r="AJ1275" t="s">
        <v>123</v>
      </c>
      <c r="AK1275" s="17">
        <v>10000</v>
      </c>
      <c r="AL1275" s="19">
        <v>43323</v>
      </c>
      <c r="AM1275" s="19">
        <f>AL1275</f>
        <v>43323</v>
      </c>
      <c r="AN1275" t="s">
        <v>1343</v>
      </c>
      <c r="AQ1275" s="17">
        <f>SUMIF(B:B,B1275,P:P)-SUMIF(B:B,B1275,AK:AK)</f>
        <v>4741.5</v>
      </c>
      <c r="AR1275" t="b">
        <f t="shared" si="41"/>
        <v>0</v>
      </c>
      <c r="AS1275" t="b">
        <f t="shared" si="42"/>
        <v>0</v>
      </c>
    </row>
    <row r="1276" spans="2:45" ht="14.25" customHeight="1" x14ac:dyDescent="0.3">
      <c r="B1276" s="7" t="s">
        <v>2193</v>
      </c>
      <c r="C1276" t="s">
        <v>3100</v>
      </c>
      <c r="D1276" s="8" t="s">
        <v>2194</v>
      </c>
      <c r="AG1276" s="43">
        <v>121</v>
      </c>
      <c r="AH1276" t="s">
        <v>102</v>
      </c>
      <c r="AI1276" s="8" t="s">
        <v>1891</v>
      </c>
      <c r="AJ1276" t="s">
        <v>132</v>
      </c>
      <c r="AK1276" s="17">
        <v>1412.1999999999998</v>
      </c>
      <c r="AL1276" s="19">
        <v>43323</v>
      </c>
      <c r="AM1276" s="19">
        <v>43323</v>
      </c>
      <c r="AN1276" t="s">
        <v>931</v>
      </c>
      <c r="AR1276" t="b">
        <f t="shared" si="41"/>
        <v>1</v>
      </c>
      <c r="AS1276" t="b">
        <f t="shared" si="42"/>
        <v>1</v>
      </c>
    </row>
    <row r="1277" spans="2:45" ht="14.25" customHeight="1" x14ac:dyDescent="0.3">
      <c r="B1277" s="7" t="s">
        <v>2193</v>
      </c>
      <c r="C1277" t="s">
        <v>3100</v>
      </c>
      <c r="D1277" s="8" t="s">
        <v>2194</v>
      </c>
      <c r="AG1277" s="43">
        <v>125</v>
      </c>
      <c r="AH1277" t="s">
        <v>102</v>
      </c>
      <c r="AI1277" s="8" t="s">
        <v>135</v>
      </c>
      <c r="AJ1277" t="s">
        <v>865</v>
      </c>
      <c r="AK1277" s="17">
        <v>642</v>
      </c>
      <c r="AL1277" s="19">
        <v>43323</v>
      </c>
      <c r="AM1277" s="19">
        <v>43323</v>
      </c>
      <c r="AN1277" t="s">
        <v>949</v>
      </c>
      <c r="AR1277" t="b">
        <f t="shared" si="41"/>
        <v>1</v>
      </c>
      <c r="AS1277" t="b">
        <f t="shared" si="42"/>
        <v>1</v>
      </c>
    </row>
    <row r="1278" spans="2:45" ht="14.25" customHeight="1" x14ac:dyDescent="0.3">
      <c r="B1278" s="7" t="s">
        <v>2193</v>
      </c>
      <c r="C1278" t="s">
        <v>3100</v>
      </c>
      <c r="D1278" s="8" t="s">
        <v>2194</v>
      </c>
      <c r="AG1278" s="43">
        <v>120</v>
      </c>
      <c r="AH1278" t="s">
        <v>102</v>
      </c>
      <c r="AI1278" s="8" t="s">
        <v>130</v>
      </c>
      <c r="AJ1278" t="s">
        <v>131</v>
      </c>
      <c r="AK1278" s="17">
        <v>1749.3</v>
      </c>
      <c r="AL1278" s="19">
        <v>43323</v>
      </c>
      <c r="AM1278" s="19">
        <v>43323</v>
      </c>
      <c r="AN1278" t="s">
        <v>1036</v>
      </c>
      <c r="AR1278" t="b">
        <f t="shared" si="41"/>
        <v>1</v>
      </c>
      <c r="AS1278" t="b">
        <f t="shared" si="42"/>
        <v>1</v>
      </c>
    </row>
    <row r="1279" spans="2:45" ht="14.25" customHeight="1" x14ac:dyDescent="0.3">
      <c r="B1279" s="7" t="s">
        <v>2193</v>
      </c>
      <c r="C1279" t="s">
        <v>3100</v>
      </c>
      <c r="D1279" s="8" t="s">
        <v>2194</v>
      </c>
      <c r="AG1279" s="43">
        <v>113</v>
      </c>
      <c r="AH1279" t="s">
        <v>102</v>
      </c>
      <c r="AI1279" s="8" t="s">
        <v>122</v>
      </c>
      <c r="AJ1279" t="s">
        <v>123</v>
      </c>
      <c r="AK1279" s="17">
        <v>1070</v>
      </c>
      <c r="AL1279" s="19">
        <v>43328</v>
      </c>
      <c r="AM1279" s="19">
        <v>43328</v>
      </c>
      <c r="AN1279" t="s">
        <v>949</v>
      </c>
      <c r="AR1279" t="b">
        <f t="shared" si="41"/>
        <v>1</v>
      </c>
      <c r="AS1279" t="b">
        <f t="shared" si="42"/>
        <v>1</v>
      </c>
    </row>
    <row r="1280" spans="2:45" ht="14.25" customHeight="1" x14ac:dyDescent="0.3">
      <c r="B1280" s="7" t="s">
        <v>2193</v>
      </c>
      <c r="C1280" t="s">
        <v>3100</v>
      </c>
      <c r="D1280" s="8" t="s">
        <v>2194</v>
      </c>
      <c r="AG1280" s="43">
        <v>110</v>
      </c>
      <c r="AH1280" t="s">
        <v>102</v>
      </c>
      <c r="AI1280" s="8" t="s">
        <v>119</v>
      </c>
      <c r="AJ1280" t="s">
        <v>120</v>
      </c>
      <c r="AK1280" s="17">
        <v>4600</v>
      </c>
      <c r="AL1280" s="19">
        <v>43328</v>
      </c>
      <c r="AM1280" s="19">
        <v>43328</v>
      </c>
      <c r="AN1280" t="s">
        <v>931</v>
      </c>
      <c r="AR1280" t="b">
        <f t="shared" si="41"/>
        <v>1</v>
      </c>
      <c r="AS1280" t="b">
        <f t="shared" si="42"/>
        <v>1</v>
      </c>
    </row>
    <row r="1281" spans="2:45" ht="14.25" customHeight="1" x14ac:dyDescent="0.3">
      <c r="B1281" s="7" t="s">
        <v>2196</v>
      </c>
      <c r="C1281" t="s">
        <v>3100</v>
      </c>
      <c r="D1281" s="8" t="s">
        <v>2197</v>
      </c>
      <c r="E1281" s="33" t="s">
        <v>2198</v>
      </c>
      <c r="M1281" s="16">
        <v>0.17</v>
      </c>
      <c r="N1281" t="s">
        <v>648</v>
      </c>
      <c r="O1281" t="s">
        <v>649</v>
      </c>
      <c r="P1281" s="17">
        <v>19392.8</v>
      </c>
      <c r="Y1281"/>
      <c r="AC1281" t="s">
        <v>929</v>
      </c>
      <c r="AD1281" t="s">
        <v>3376</v>
      </c>
      <c r="AF1281" s="16">
        <v>0.31549259813270258</v>
      </c>
      <c r="AG1281" s="43">
        <v>95</v>
      </c>
      <c r="AH1281" t="s">
        <v>102</v>
      </c>
      <c r="AI1281" s="8" t="s">
        <v>103</v>
      </c>
      <c r="AJ1281" t="s">
        <v>105</v>
      </c>
      <c r="AK1281" s="17">
        <v>8000</v>
      </c>
      <c r="AL1281" s="19">
        <v>43330</v>
      </c>
      <c r="AM1281" s="19">
        <v>43330</v>
      </c>
      <c r="AN1281" t="s">
        <v>931</v>
      </c>
      <c r="AQ1281" s="17">
        <f>SUMIF(B:B,B1281,P:P)-SUMIF(B:B,B1281,AK:AK)</f>
        <v>1530.2999999999993</v>
      </c>
      <c r="AR1281" t="b">
        <f t="shared" si="41"/>
        <v>0</v>
      </c>
      <c r="AS1281" t="b">
        <f t="shared" si="42"/>
        <v>0</v>
      </c>
    </row>
    <row r="1282" spans="2:45" ht="14.25" customHeight="1" x14ac:dyDescent="0.3">
      <c r="B1282" s="7" t="s">
        <v>2196</v>
      </c>
      <c r="C1282" t="s">
        <v>3100</v>
      </c>
      <c r="D1282" s="8" t="s">
        <v>2197</v>
      </c>
      <c r="AG1282" s="43">
        <v>59</v>
      </c>
      <c r="AH1282" t="s">
        <v>57</v>
      </c>
      <c r="AI1282" s="8" t="s">
        <v>64</v>
      </c>
      <c r="AJ1282" t="s">
        <v>323</v>
      </c>
      <c r="AK1282" s="17">
        <v>7790.5</v>
      </c>
      <c r="AL1282" s="19">
        <v>43313</v>
      </c>
      <c r="AM1282" s="19">
        <v>43313</v>
      </c>
      <c r="AN1282" t="s">
        <v>941</v>
      </c>
      <c r="AR1282" t="b">
        <f t="shared" si="41"/>
        <v>1</v>
      </c>
      <c r="AS1282" t="b">
        <f t="shared" si="42"/>
        <v>1</v>
      </c>
    </row>
    <row r="1283" spans="2:45" ht="14.25" customHeight="1" x14ac:dyDescent="0.3">
      <c r="B1283" s="7" t="s">
        <v>2196</v>
      </c>
      <c r="C1283" t="s">
        <v>3100</v>
      </c>
      <c r="D1283" s="8" t="s">
        <v>2197</v>
      </c>
      <c r="AG1283" s="43">
        <v>10</v>
      </c>
      <c r="AH1283" t="s">
        <v>16</v>
      </c>
      <c r="AI1283" s="8" t="s">
        <v>17</v>
      </c>
      <c r="AK1283" s="17">
        <v>2072</v>
      </c>
      <c r="AL1283" s="19">
        <v>43330</v>
      </c>
      <c r="AM1283" s="19">
        <v>43357</v>
      </c>
      <c r="AN1283" t="s">
        <v>1473</v>
      </c>
      <c r="AR1283" t="b">
        <f t="shared" si="41"/>
        <v>1</v>
      </c>
      <c r="AS1283" t="b">
        <f t="shared" si="42"/>
        <v>1</v>
      </c>
    </row>
    <row r="1284" spans="2:45" ht="14.25" customHeight="1" x14ac:dyDescent="0.3">
      <c r="B1284" s="7" t="s">
        <v>2199</v>
      </c>
      <c r="C1284" t="s">
        <v>3100</v>
      </c>
      <c r="D1284" s="8" t="s">
        <v>2200</v>
      </c>
      <c r="E1284" s="33" t="s">
        <v>2201</v>
      </c>
      <c r="M1284" s="16">
        <v>0.2</v>
      </c>
      <c r="N1284" t="s">
        <v>648</v>
      </c>
      <c r="O1284" t="s">
        <v>649</v>
      </c>
      <c r="P1284" s="17">
        <v>17920</v>
      </c>
      <c r="Y1284"/>
      <c r="AC1284" t="s">
        <v>929</v>
      </c>
      <c r="AD1284" t="s">
        <v>3376</v>
      </c>
      <c r="AF1284" s="16">
        <v>0.30802286399999995</v>
      </c>
      <c r="AG1284" s="43">
        <v>121</v>
      </c>
      <c r="AH1284" t="s">
        <v>102</v>
      </c>
      <c r="AI1284" s="8" t="s">
        <v>1891</v>
      </c>
      <c r="AJ1284" t="s">
        <v>132</v>
      </c>
      <c r="AK1284" s="17">
        <v>571.54999999999995</v>
      </c>
      <c r="AL1284" s="19">
        <v>43330</v>
      </c>
      <c r="AM1284" s="19">
        <v>43330</v>
      </c>
      <c r="AN1284" t="s">
        <v>931</v>
      </c>
      <c r="AQ1284" s="17">
        <f>SUMIF(B:B,B1284,P:P)-SUMIF(B:B,B1284,AK:AK)</f>
        <v>11631.15</v>
      </c>
      <c r="AR1284" t="b">
        <f t="shared" si="41"/>
        <v>0</v>
      </c>
      <c r="AS1284" t="b">
        <f t="shared" si="42"/>
        <v>0</v>
      </c>
    </row>
    <row r="1285" spans="2:45" ht="14.25" customHeight="1" x14ac:dyDescent="0.3">
      <c r="B1285" s="7" t="s">
        <v>2199</v>
      </c>
      <c r="C1285" t="s">
        <v>3100</v>
      </c>
      <c r="D1285" s="8" t="s">
        <v>2200</v>
      </c>
      <c r="AG1285" s="43">
        <v>120</v>
      </c>
      <c r="AH1285" t="s">
        <v>102</v>
      </c>
      <c r="AI1285" s="8" t="s">
        <v>130</v>
      </c>
      <c r="AJ1285" t="s">
        <v>131</v>
      </c>
      <c r="AK1285" s="17">
        <v>115</v>
      </c>
      <c r="AL1285" s="19">
        <v>43330</v>
      </c>
      <c r="AM1285" s="19">
        <v>43330</v>
      </c>
      <c r="AN1285" t="s">
        <v>1036</v>
      </c>
      <c r="AR1285" t="b">
        <f t="shared" ref="AR1285:AR1348" si="43">B1285=B1284</f>
        <v>1</v>
      </c>
      <c r="AS1285" t="b">
        <f t="shared" ref="AS1285:AS1348" si="44">D1285=D1284</f>
        <v>1</v>
      </c>
    </row>
    <row r="1286" spans="2:45" ht="14.25" customHeight="1" x14ac:dyDescent="0.3">
      <c r="B1286" s="7" t="s">
        <v>2199</v>
      </c>
      <c r="C1286" t="s">
        <v>3100</v>
      </c>
      <c r="D1286" s="8" t="s">
        <v>2200</v>
      </c>
      <c r="AG1286" s="43">
        <v>121</v>
      </c>
      <c r="AH1286" t="s">
        <v>102</v>
      </c>
      <c r="AI1286" s="8" t="s">
        <v>1891</v>
      </c>
      <c r="AJ1286" t="s">
        <v>132</v>
      </c>
      <c r="AK1286" s="17">
        <v>807.3</v>
      </c>
      <c r="AL1286" s="19">
        <v>43337</v>
      </c>
      <c r="AM1286" s="19">
        <v>43337</v>
      </c>
      <c r="AN1286" t="s">
        <v>931</v>
      </c>
      <c r="AR1286" t="b">
        <f t="shared" si="43"/>
        <v>1</v>
      </c>
      <c r="AS1286" t="b">
        <f t="shared" si="44"/>
        <v>1</v>
      </c>
    </row>
    <row r="1287" spans="2:45" ht="14.25" customHeight="1" x14ac:dyDescent="0.3">
      <c r="B1287" s="7" t="s">
        <v>2199</v>
      </c>
      <c r="C1287" t="s">
        <v>3100</v>
      </c>
      <c r="D1287" s="8" t="s">
        <v>2200</v>
      </c>
      <c r="AG1287" s="43">
        <v>120</v>
      </c>
      <c r="AH1287" t="s">
        <v>102</v>
      </c>
      <c r="AI1287" s="8" t="s">
        <v>130</v>
      </c>
      <c r="AJ1287" t="s">
        <v>131</v>
      </c>
      <c r="AK1287" s="17">
        <v>195</v>
      </c>
      <c r="AL1287" s="19">
        <v>43337</v>
      </c>
      <c r="AM1287" s="19">
        <v>43337</v>
      </c>
      <c r="AN1287" t="s">
        <v>1036</v>
      </c>
      <c r="AR1287" t="b">
        <f t="shared" si="43"/>
        <v>1</v>
      </c>
      <c r="AS1287" t="b">
        <f t="shared" si="44"/>
        <v>1</v>
      </c>
    </row>
    <row r="1288" spans="2:45" ht="14.25" customHeight="1" x14ac:dyDescent="0.3">
      <c r="B1288" s="7" t="s">
        <v>2199</v>
      </c>
      <c r="C1288" t="s">
        <v>3100</v>
      </c>
      <c r="D1288" s="8" t="s">
        <v>2200</v>
      </c>
      <c r="AG1288" s="43">
        <v>21</v>
      </c>
      <c r="AH1288" t="s">
        <v>22</v>
      </c>
      <c r="AI1288" s="8" t="s">
        <v>56</v>
      </c>
      <c r="AK1288" s="17">
        <v>4600</v>
      </c>
      <c r="AL1288" s="19">
        <v>43313</v>
      </c>
      <c r="AM1288" s="19">
        <v>43313</v>
      </c>
      <c r="AN1288" t="s">
        <v>931</v>
      </c>
      <c r="AR1288" t="b">
        <f t="shared" si="43"/>
        <v>1</v>
      </c>
      <c r="AS1288" t="b">
        <f t="shared" si="44"/>
        <v>1</v>
      </c>
    </row>
    <row r="1289" spans="2:45" ht="14.25" customHeight="1" x14ac:dyDescent="0.3">
      <c r="B1289" s="7" t="s">
        <v>1070</v>
      </c>
      <c r="C1289" t="s">
        <v>3326</v>
      </c>
      <c r="D1289" t="s">
        <v>1071</v>
      </c>
      <c r="E1289" s="33" t="s">
        <v>1072</v>
      </c>
      <c r="M1289" s="16">
        <v>0.18</v>
      </c>
      <c r="N1289" t="s">
        <v>648</v>
      </c>
      <c r="O1289" t="s">
        <v>649</v>
      </c>
      <c r="P1289" s="17">
        <v>62099.999999999993</v>
      </c>
      <c r="U1289"/>
      <c r="Y1289"/>
      <c r="Z1289"/>
      <c r="AC1289" t="s">
        <v>929</v>
      </c>
      <c r="AD1289" t="s">
        <v>3378</v>
      </c>
      <c r="AF1289" s="16">
        <v>0.38813108571428567</v>
      </c>
      <c r="AG1289" s="43">
        <v>75</v>
      </c>
      <c r="AH1289" t="s">
        <v>83</v>
      </c>
      <c r="AI1289" s="8" t="s">
        <v>863</v>
      </c>
      <c r="AK1289" s="17">
        <v>62099.999999999993</v>
      </c>
      <c r="AL1289" s="19">
        <v>43191</v>
      </c>
      <c r="AM1289" s="19">
        <v>43191</v>
      </c>
      <c r="AN1289" t="s">
        <v>931</v>
      </c>
      <c r="AQ1289" s="17">
        <f>SUMIF(B:B,B1289,P:P)-SUMIF(B:B,B1289,AK:AK)</f>
        <v>0</v>
      </c>
      <c r="AR1289" t="b">
        <f t="shared" si="43"/>
        <v>0</v>
      </c>
      <c r="AS1289" t="b">
        <f t="shared" si="44"/>
        <v>0</v>
      </c>
    </row>
    <row r="1290" spans="2:45" ht="14.25" customHeight="1" x14ac:dyDescent="0.3">
      <c r="B1290" s="7" t="s">
        <v>2202</v>
      </c>
      <c r="C1290" t="s">
        <v>3100</v>
      </c>
      <c r="D1290" s="8" t="s">
        <v>2203</v>
      </c>
      <c r="E1290" s="33" t="s">
        <v>2204</v>
      </c>
      <c r="M1290" s="16">
        <v>0.17</v>
      </c>
      <c r="N1290" t="s">
        <v>648</v>
      </c>
      <c r="O1290" t="s">
        <v>649</v>
      </c>
      <c r="P1290" s="17">
        <v>5480</v>
      </c>
      <c r="Y1290"/>
      <c r="AC1290" t="s">
        <v>929</v>
      </c>
      <c r="AD1290" t="s">
        <v>3376</v>
      </c>
      <c r="AF1290" s="16">
        <v>0.2519084783589744</v>
      </c>
      <c r="AG1290" s="43">
        <v>110</v>
      </c>
      <c r="AH1290" t="s">
        <v>102</v>
      </c>
      <c r="AI1290" s="8" t="s">
        <v>119</v>
      </c>
      <c r="AJ1290" t="s">
        <v>120</v>
      </c>
      <c r="AK1290" s="17">
        <v>1724.9999999999998</v>
      </c>
      <c r="AL1290" s="19">
        <v>43343</v>
      </c>
      <c r="AM1290" s="19">
        <v>43343</v>
      </c>
      <c r="AN1290" t="s">
        <v>931</v>
      </c>
      <c r="AQ1290" s="17">
        <f>SUMIF(B:B,B1290,P:P)-SUMIF(B:B,B1290,AK:AK)</f>
        <v>480.67500000000018</v>
      </c>
      <c r="AR1290" t="b">
        <f t="shared" si="43"/>
        <v>0</v>
      </c>
      <c r="AS1290" t="b">
        <f t="shared" si="44"/>
        <v>0</v>
      </c>
    </row>
    <row r="1291" spans="2:45" ht="14.25" customHeight="1" x14ac:dyDescent="0.3">
      <c r="B1291" s="7" t="s">
        <v>2202</v>
      </c>
      <c r="C1291" t="s">
        <v>3100</v>
      </c>
      <c r="D1291" s="8" t="s">
        <v>2203</v>
      </c>
      <c r="AG1291" s="43">
        <v>113</v>
      </c>
      <c r="AH1291" t="s">
        <v>102</v>
      </c>
      <c r="AI1291" s="8" t="s">
        <v>122</v>
      </c>
      <c r="AJ1291" t="s">
        <v>123</v>
      </c>
      <c r="AK1291" s="17">
        <v>535</v>
      </c>
      <c r="AL1291" s="19">
        <v>43343</v>
      </c>
      <c r="AM1291" s="19">
        <v>43343</v>
      </c>
      <c r="AN1291" t="s">
        <v>949</v>
      </c>
      <c r="AR1291" t="b">
        <f t="shared" si="43"/>
        <v>1</v>
      </c>
      <c r="AS1291" t="b">
        <f t="shared" si="44"/>
        <v>1</v>
      </c>
    </row>
    <row r="1292" spans="2:45" ht="14.25" customHeight="1" x14ac:dyDescent="0.3">
      <c r="B1292" s="7" t="s">
        <v>2202</v>
      </c>
      <c r="C1292" t="s">
        <v>3100</v>
      </c>
      <c r="D1292" s="8" t="s">
        <v>2203</v>
      </c>
      <c r="AG1292" s="43">
        <v>59</v>
      </c>
      <c r="AH1292" t="s">
        <v>57</v>
      </c>
      <c r="AI1292" s="8" t="s">
        <v>64</v>
      </c>
      <c r="AJ1292" t="s">
        <v>323</v>
      </c>
      <c r="AK1292" s="17">
        <v>239.66249999999999</v>
      </c>
      <c r="AL1292" s="19">
        <v>43343</v>
      </c>
      <c r="AM1292" s="19">
        <v>43343</v>
      </c>
      <c r="AN1292" t="s">
        <v>941</v>
      </c>
      <c r="AR1292" t="b">
        <f t="shared" si="43"/>
        <v>1</v>
      </c>
      <c r="AS1292" t="b">
        <f t="shared" si="44"/>
        <v>1</v>
      </c>
    </row>
    <row r="1293" spans="2:45" ht="14.25" customHeight="1" x14ac:dyDescent="0.3">
      <c r="B1293" s="7" t="s">
        <v>2202</v>
      </c>
      <c r="C1293" t="s">
        <v>3100</v>
      </c>
      <c r="D1293" s="8" t="s">
        <v>2203</v>
      </c>
      <c r="AG1293" s="43">
        <v>110</v>
      </c>
      <c r="AH1293" t="s">
        <v>102</v>
      </c>
      <c r="AI1293" s="8" t="s">
        <v>119</v>
      </c>
      <c r="AJ1293" t="s">
        <v>120</v>
      </c>
      <c r="AK1293" s="17">
        <v>1724.9999999999998</v>
      </c>
      <c r="AL1293" s="19">
        <v>43348</v>
      </c>
      <c r="AM1293" s="19">
        <v>43348</v>
      </c>
      <c r="AN1293" t="s">
        <v>931</v>
      </c>
      <c r="AR1293" t="b">
        <f t="shared" si="43"/>
        <v>1</v>
      </c>
      <c r="AS1293" t="b">
        <f t="shared" si="44"/>
        <v>1</v>
      </c>
    </row>
    <row r="1294" spans="2:45" ht="14.25" customHeight="1" x14ac:dyDescent="0.3">
      <c r="B1294" s="7" t="s">
        <v>2202</v>
      </c>
      <c r="C1294" t="s">
        <v>3100</v>
      </c>
      <c r="D1294" s="8" t="s">
        <v>2203</v>
      </c>
      <c r="AG1294" s="43">
        <v>113</v>
      </c>
      <c r="AH1294" t="s">
        <v>102</v>
      </c>
      <c r="AI1294" s="8" t="s">
        <v>122</v>
      </c>
      <c r="AJ1294" t="s">
        <v>123</v>
      </c>
      <c r="AK1294" s="17">
        <v>535</v>
      </c>
      <c r="AL1294" s="19">
        <v>43348</v>
      </c>
      <c r="AM1294" s="19">
        <v>43348</v>
      </c>
      <c r="AN1294" t="s">
        <v>949</v>
      </c>
      <c r="AR1294" t="b">
        <f t="shared" si="43"/>
        <v>1</v>
      </c>
      <c r="AS1294" t="b">
        <f t="shared" si="44"/>
        <v>1</v>
      </c>
    </row>
    <row r="1295" spans="2:45" ht="14.25" customHeight="1" x14ac:dyDescent="0.3">
      <c r="B1295" s="7" t="s">
        <v>2202</v>
      </c>
      <c r="C1295" t="s">
        <v>3100</v>
      </c>
      <c r="D1295" s="8" t="s">
        <v>2203</v>
      </c>
      <c r="AG1295" s="43">
        <v>59</v>
      </c>
      <c r="AH1295" t="s">
        <v>57</v>
      </c>
      <c r="AI1295" s="8" t="s">
        <v>64</v>
      </c>
      <c r="AJ1295" t="s">
        <v>323</v>
      </c>
      <c r="AK1295" s="17">
        <v>239.66249999999999</v>
      </c>
      <c r="AL1295" s="19">
        <v>43348</v>
      </c>
      <c r="AM1295" s="19">
        <v>43348</v>
      </c>
      <c r="AN1295" t="s">
        <v>941</v>
      </c>
      <c r="AR1295" t="b">
        <f t="shared" si="43"/>
        <v>1</v>
      </c>
      <c r="AS1295" t="b">
        <f t="shared" si="44"/>
        <v>1</v>
      </c>
    </row>
    <row r="1296" spans="2:45" ht="14.25" customHeight="1" x14ac:dyDescent="0.3">
      <c r="B1296" s="7" t="s">
        <v>2205</v>
      </c>
      <c r="C1296" t="s">
        <v>3100</v>
      </c>
      <c r="D1296" s="8" t="s">
        <v>2206</v>
      </c>
      <c r="E1296" s="33" t="s">
        <v>2207</v>
      </c>
      <c r="M1296" s="16">
        <v>0.2</v>
      </c>
      <c r="N1296" t="s">
        <v>648</v>
      </c>
      <c r="O1296" t="s">
        <v>649</v>
      </c>
      <c r="P1296" s="17">
        <v>29031.5</v>
      </c>
      <c r="Y1296"/>
      <c r="AC1296" t="s">
        <v>929</v>
      </c>
      <c r="AD1296" t="s">
        <v>3376</v>
      </c>
      <c r="AF1296" s="16">
        <v>0.36322653333333327</v>
      </c>
      <c r="AG1296" s="43">
        <v>21</v>
      </c>
      <c r="AH1296" t="s">
        <v>22</v>
      </c>
      <c r="AI1296" s="8" t="s">
        <v>56</v>
      </c>
      <c r="AK1296" s="17">
        <v>17250</v>
      </c>
      <c r="AL1296" s="19">
        <v>43330</v>
      </c>
      <c r="AM1296" s="19">
        <v>43330</v>
      </c>
      <c r="AN1296" t="s">
        <v>931</v>
      </c>
      <c r="AQ1296" s="17">
        <f>SUMIF(B:B,B1296,P:P)-SUMIF(B:B,B1296,AK:AK)</f>
        <v>3571.5</v>
      </c>
      <c r="AR1296" t="b">
        <f t="shared" si="43"/>
        <v>0</v>
      </c>
      <c r="AS1296" t="b">
        <f t="shared" si="44"/>
        <v>0</v>
      </c>
    </row>
    <row r="1297" spans="2:45" ht="14.25" customHeight="1" x14ac:dyDescent="0.3">
      <c r="B1297" s="7" t="s">
        <v>2205</v>
      </c>
      <c r="C1297" t="s">
        <v>3100</v>
      </c>
      <c r="D1297" s="8" t="s">
        <v>2206</v>
      </c>
      <c r="AG1297" s="43">
        <v>108</v>
      </c>
      <c r="AH1297" t="s">
        <v>102</v>
      </c>
      <c r="AI1297" s="8" t="s">
        <v>103</v>
      </c>
      <c r="AJ1297" t="s">
        <v>118</v>
      </c>
      <c r="AK1297" s="17">
        <v>5000</v>
      </c>
      <c r="AL1297" s="19">
        <v>43330</v>
      </c>
      <c r="AM1297" s="19">
        <v>43330</v>
      </c>
      <c r="AN1297" t="s">
        <v>1343</v>
      </c>
      <c r="AP1297" t="s">
        <v>2208</v>
      </c>
      <c r="AR1297" t="b">
        <f t="shared" si="43"/>
        <v>1</v>
      </c>
      <c r="AS1297" t="b">
        <f t="shared" si="44"/>
        <v>1</v>
      </c>
    </row>
    <row r="1298" spans="2:45" ht="14.25" customHeight="1" x14ac:dyDescent="0.3">
      <c r="B1298" s="7" t="s">
        <v>2205</v>
      </c>
      <c r="C1298" t="s">
        <v>3100</v>
      </c>
      <c r="D1298" s="8" t="s">
        <v>2206</v>
      </c>
      <c r="AG1298" s="43">
        <v>121</v>
      </c>
      <c r="AH1298" t="s">
        <v>102</v>
      </c>
      <c r="AI1298" s="8" t="s">
        <v>1891</v>
      </c>
      <c r="AJ1298" t="s">
        <v>132</v>
      </c>
      <c r="AK1298" s="17">
        <v>1476.6</v>
      </c>
      <c r="AL1298" s="19">
        <v>43330</v>
      </c>
      <c r="AM1298" s="19">
        <v>43330</v>
      </c>
      <c r="AN1298" t="s">
        <v>931</v>
      </c>
      <c r="AR1298" t="b">
        <f t="shared" si="43"/>
        <v>1</v>
      </c>
      <c r="AS1298" t="b">
        <f t="shared" si="44"/>
        <v>1</v>
      </c>
    </row>
    <row r="1299" spans="2:45" ht="14.25" customHeight="1" x14ac:dyDescent="0.3">
      <c r="B1299" s="7" t="s">
        <v>2205</v>
      </c>
      <c r="C1299" t="s">
        <v>3100</v>
      </c>
      <c r="D1299" s="8" t="s">
        <v>2206</v>
      </c>
      <c r="AG1299" s="43">
        <v>126</v>
      </c>
      <c r="AH1299" t="s">
        <v>102</v>
      </c>
      <c r="AI1299" s="8" t="s">
        <v>1892</v>
      </c>
      <c r="AJ1299" t="s">
        <v>138</v>
      </c>
      <c r="AK1299" s="17">
        <v>1733.4</v>
      </c>
      <c r="AL1299" s="19">
        <v>43330</v>
      </c>
      <c r="AM1299" s="19">
        <v>43330</v>
      </c>
      <c r="AN1299" t="s">
        <v>949</v>
      </c>
      <c r="AR1299" t="b">
        <f t="shared" si="43"/>
        <v>1</v>
      </c>
      <c r="AS1299" t="b">
        <f t="shared" si="44"/>
        <v>1</v>
      </c>
    </row>
    <row r="1300" spans="2:45" ht="14.25" customHeight="1" x14ac:dyDescent="0.3">
      <c r="B1300" s="7" t="s">
        <v>2209</v>
      </c>
      <c r="C1300" t="s">
        <v>3100</v>
      </c>
      <c r="D1300" s="8" t="s">
        <v>2210</v>
      </c>
      <c r="E1300" s="33" t="s">
        <v>2211</v>
      </c>
      <c r="M1300" s="16">
        <v>0.2</v>
      </c>
      <c r="N1300" t="s">
        <v>648</v>
      </c>
      <c r="O1300" t="s">
        <v>649</v>
      </c>
      <c r="P1300" s="17">
        <v>8710</v>
      </c>
      <c r="Y1300"/>
      <c r="AC1300" t="s">
        <v>929</v>
      </c>
      <c r="AD1300" t="s">
        <v>3376</v>
      </c>
      <c r="AF1300" s="16">
        <v>0.36987472168284791</v>
      </c>
      <c r="AG1300" s="43">
        <v>121</v>
      </c>
      <c r="AH1300" t="s">
        <v>102</v>
      </c>
      <c r="AI1300" s="8" t="s">
        <v>1891</v>
      </c>
      <c r="AJ1300" t="s">
        <v>132</v>
      </c>
      <c r="AK1300" s="17">
        <v>1359.3</v>
      </c>
      <c r="AL1300" s="19">
        <v>43324</v>
      </c>
      <c r="AM1300" s="19">
        <v>43324</v>
      </c>
      <c r="AN1300" t="s">
        <v>931</v>
      </c>
      <c r="AQ1300" s="17">
        <f>SUMIF(B:B,B1300,P:P)-SUMIF(B:B,B1300,AK:AK)</f>
        <v>3303.1000000000004</v>
      </c>
      <c r="AR1300" t="b">
        <f t="shared" si="43"/>
        <v>0</v>
      </c>
      <c r="AS1300" t="b">
        <f t="shared" si="44"/>
        <v>0</v>
      </c>
    </row>
    <row r="1301" spans="2:45" ht="14.25" customHeight="1" x14ac:dyDescent="0.3">
      <c r="B1301" s="7" t="s">
        <v>2209</v>
      </c>
      <c r="C1301" t="s">
        <v>3100</v>
      </c>
      <c r="D1301" s="8" t="s">
        <v>2210</v>
      </c>
      <c r="AG1301" s="43">
        <v>126</v>
      </c>
      <c r="AH1301" t="s">
        <v>102</v>
      </c>
      <c r="AI1301" s="8" t="s">
        <v>1856</v>
      </c>
      <c r="AJ1301" t="s">
        <v>138</v>
      </c>
      <c r="AK1301" s="17">
        <v>1551.5</v>
      </c>
      <c r="AL1301" s="19">
        <v>43324</v>
      </c>
      <c r="AM1301" s="19">
        <v>43324</v>
      </c>
      <c r="AN1301" t="s">
        <v>949</v>
      </c>
      <c r="AR1301" t="b">
        <f t="shared" si="43"/>
        <v>1</v>
      </c>
      <c r="AS1301" t="b">
        <f t="shared" si="44"/>
        <v>1</v>
      </c>
    </row>
    <row r="1302" spans="2:45" ht="14.25" customHeight="1" x14ac:dyDescent="0.3">
      <c r="B1302" s="7" t="s">
        <v>2209</v>
      </c>
      <c r="C1302" t="s">
        <v>3100</v>
      </c>
      <c r="D1302" s="8" t="s">
        <v>2210</v>
      </c>
      <c r="AG1302" s="43">
        <v>121</v>
      </c>
      <c r="AH1302" t="s">
        <v>102</v>
      </c>
      <c r="AI1302" s="8" t="s">
        <v>1891</v>
      </c>
      <c r="AJ1302" t="s">
        <v>132</v>
      </c>
      <c r="AK1302" s="17">
        <v>1212.0999999999999</v>
      </c>
      <c r="AL1302" s="19">
        <v>43337</v>
      </c>
      <c r="AM1302" s="19">
        <v>43337</v>
      </c>
      <c r="AN1302" t="s">
        <v>931</v>
      </c>
      <c r="AR1302" t="b">
        <f t="shared" si="43"/>
        <v>1</v>
      </c>
      <c r="AS1302" t="b">
        <f t="shared" si="44"/>
        <v>1</v>
      </c>
    </row>
    <row r="1303" spans="2:45" ht="14.25" customHeight="1" x14ac:dyDescent="0.3">
      <c r="B1303" s="7" t="s">
        <v>2209</v>
      </c>
      <c r="C1303" t="s">
        <v>3100</v>
      </c>
      <c r="D1303" s="8" t="s">
        <v>2210</v>
      </c>
      <c r="AG1303" s="43">
        <v>126</v>
      </c>
      <c r="AH1303" t="s">
        <v>102</v>
      </c>
      <c r="AI1303" s="8" t="s">
        <v>1892</v>
      </c>
      <c r="AJ1303" t="s">
        <v>138</v>
      </c>
      <c r="AK1303" s="17">
        <v>1284</v>
      </c>
      <c r="AL1303" s="19">
        <v>43337</v>
      </c>
      <c r="AM1303" s="19">
        <v>43337</v>
      </c>
      <c r="AN1303" t="s">
        <v>949</v>
      </c>
      <c r="AR1303" t="b">
        <f t="shared" si="43"/>
        <v>1</v>
      </c>
      <c r="AS1303" t="b">
        <f t="shared" si="44"/>
        <v>1</v>
      </c>
    </row>
    <row r="1304" spans="2:45" ht="14.25" customHeight="1" x14ac:dyDescent="0.3">
      <c r="B1304" s="7" t="s">
        <v>2212</v>
      </c>
      <c r="C1304" t="s">
        <v>3100</v>
      </c>
      <c r="D1304" s="8" t="s">
        <v>2213</v>
      </c>
      <c r="E1304" s="33" t="s">
        <v>2214</v>
      </c>
      <c r="M1304" s="16">
        <v>0.17</v>
      </c>
      <c r="N1304" t="s">
        <v>648</v>
      </c>
      <c r="O1304" t="s">
        <v>649</v>
      </c>
      <c r="P1304" s="17">
        <v>5041.5999999999995</v>
      </c>
      <c r="Y1304"/>
      <c r="AC1304" t="s">
        <v>929</v>
      </c>
      <c r="AD1304" t="s">
        <v>3376</v>
      </c>
      <c r="AF1304" s="16">
        <v>0.27054244724164722</v>
      </c>
      <c r="AG1304" s="43">
        <v>110</v>
      </c>
      <c r="AH1304" t="s">
        <v>102</v>
      </c>
      <c r="AI1304" s="8" t="s">
        <v>119</v>
      </c>
      <c r="AJ1304" t="s">
        <v>120</v>
      </c>
      <c r="AK1304" s="17">
        <v>1724.9999999999998</v>
      </c>
      <c r="AL1304" s="19">
        <v>43335</v>
      </c>
      <c r="AM1304" s="19">
        <v>43335</v>
      </c>
      <c r="AN1304" t="s">
        <v>931</v>
      </c>
      <c r="AQ1304" s="17">
        <f>SUMIF(B:B,B1304,P:P)-SUMIF(B:B,B1304,AK:AK)</f>
        <v>42.274999999999636</v>
      </c>
      <c r="AR1304" t="b">
        <f t="shared" si="43"/>
        <v>0</v>
      </c>
      <c r="AS1304" t="b">
        <f t="shared" si="44"/>
        <v>0</v>
      </c>
    </row>
    <row r="1305" spans="2:45" ht="14.25" customHeight="1" x14ac:dyDescent="0.3">
      <c r="B1305" s="7" t="s">
        <v>2212</v>
      </c>
      <c r="C1305" t="s">
        <v>3100</v>
      </c>
      <c r="D1305" s="8" t="s">
        <v>2213</v>
      </c>
      <c r="AG1305" s="43">
        <v>113</v>
      </c>
      <c r="AH1305" t="s">
        <v>102</v>
      </c>
      <c r="AI1305" s="8" t="s">
        <v>122</v>
      </c>
      <c r="AJ1305" t="s">
        <v>123</v>
      </c>
      <c r="AK1305" s="17">
        <v>535</v>
      </c>
      <c r="AL1305" s="19">
        <v>43335</v>
      </c>
      <c r="AM1305" s="19">
        <v>43335</v>
      </c>
      <c r="AN1305" t="s">
        <v>949</v>
      </c>
      <c r="AR1305" t="b">
        <f t="shared" si="43"/>
        <v>1</v>
      </c>
      <c r="AS1305" t="b">
        <f t="shared" si="44"/>
        <v>1</v>
      </c>
    </row>
    <row r="1306" spans="2:45" ht="14.25" customHeight="1" x14ac:dyDescent="0.3">
      <c r="B1306" s="7" t="s">
        <v>2212</v>
      </c>
      <c r="C1306" t="s">
        <v>3100</v>
      </c>
      <c r="D1306" s="8" t="s">
        <v>2213</v>
      </c>
      <c r="AG1306" s="43">
        <v>59</v>
      </c>
      <c r="AH1306" t="s">
        <v>57</v>
      </c>
      <c r="AI1306" s="8" t="s">
        <v>64</v>
      </c>
      <c r="AJ1306" t="s">
        <v>323</v>
      </c>
      <c r="AK1306" s="17">
        <v>239.66249999999999</v>
      </c>
      <c r="AL1306" s="19">
        <v>43335</v>
      </c>
      <c r="AM1306" s="19">
        <v>43335</v>
      </c>
      <c r="AN1306" t="s">
        <v>941</v>
      </c>
      <c r="AR1306" t="b">
        <f t="shared" si="43"/>
        <v>1</v>
      </c>
      <c r="AS1306" t="b">
        <f t="shared" si="44"/>
        <v>1</v>
      </c>
    </row>
    <row r="1307" spans="2:45" ht="14.25" customHeight="1" x14ac:dyDescent="0.3">
      <c r="B1307" s="7" t="s">
        <v>2212</v>
      </c>
      <c r="C1307" t="s">
        <v>3100</v>
      </c>
      <c r="D1307" s="8" t="s">
        <v>2213</v>
      </c>
      <c r="AG1307" s="43">
        <v>110</v>
      </c>
      <c r="AH1307" t="s">
        <v>102</v>
      </c>
      <c r="AI1307" s="8" t="s">
        <v>119</v>
      </c>
      <c r="AJ1307" t="s">
        <v>120</v>
      </c>
      <c r="AK1307" s="17">
        <v>1724.9999999999998</v>
      </c>
      <c r="AL1307" s="19">
        <v>43369</v>
      </c>
      <c r="AM1307" s="19">
        <v>43369</v>
      </c>
      <c r="AN1307" t="s">
        <v>931</v>
      </c>
      <c r="AR1307" t="b">
        <f t="shared" si="43"/>
        <v>1</v>
      </c>
      <c r="AS1307" t="b">
        <f t="shared" si="44"/>
        <v>1</v>
      </c>
    </row>
    <row r="1308" spans="2:45" ht="14.25" customHeight="1" x14ac:dyDescent="0.3">
      <c r="B1308" s="7" t="s">
        <v>2212</v>
      </c>
      <c r="C1308" t="s">
        <v>3100</v>
      </c>
      <c r="D1308" s="8" t="s">
        <v>2213</v>
      </c>
      <c r="AG1308" s="43">
        <v>113</v>
      </c>
      <c r="AH1308" t="s">
        <v>102</v>
      </c>
      <c r="AI1308" s="8" t="s">
        <v>122</v>
      </c>
      <c r="AJ1308" t="s">
        <v>123</v>
      </c>
      <c r="AK1308" s="17">
        <v>535</v>
      </c>
      <c r="AL1308" s="19">
        <v>43369</v>
      </c>
      <c r="AM1308" s="19">
        <v>43369</v>
      </c>
      <c r="AN1308" t="s">
        <v>949</v>
      </c>
      <c r="AR1308" t="b">
        <f t="shared" si="43"/>
        <v>1</v>
      </c>
      <c r="AS1308" t="b">
        <f t="shared" si="44"/>
        <v>1</v>
      </c>
    </row>
    <row r="1309" spans="2:45" ht="14.25" customHeight="1" x14ac:dyDescent="0.3">
      <c r="B1309" s="7" t="s">
        <v>2212</v>
      </c>
      <c r="C1309" t="s">
        <v>3100</v>
      </c>
      <c r="D1309" s="8" t="s">
        <v>2213</v>
      </c>
      <c r="AG1309" s="43">
        <v>59</v>
      </c>
      <c r="AH1309" t="s">
        <v>57</v>
      </c>
      <c r="AI1309" s="8" t="s">
        <v>64</v>
      </c>
      <c r="AJ1309" t="s">
        <v>323</v>
      </c>
      <c r="AK1309" s="17">
        <v>239.66249999999999</v>
      </c>
      <c r="AL1309" s="19">
        <v>43343</v>
      </c>
      <c r="AM1309" s="19">
        <v>43343</v>
      </c>
      <c r="AN1309" t="s">
        <v>941</v>
      </c>
      <c r="AR1309" t="b">
        <f t="shared" si="43"/>
        <v>1</v>
      </c>
      <c r="AS1309" t="b">
        <f t="shared" si="44"/>
        <v>1</v>
      </c>
    </row>
    <row r="1310" spans="2:45" ht="14.25" customHeight="1" x14ac:dyDescent="0.3">
      <c r="B1310" s="7" t="s">
        <v>2215</v>
      </c>
      <c r="C1310" t="s">
        <v>3100</v>
      </c>
      <c r="D1310" s="8" t="s">
        <v>2216</v>
      </c>
      <c r="E1310" s="33" t="s">
        <v>3324</v>
      </c>
      <c r="M1310" s="16">
        <v>0.17</v>
      </c>
      <c r="N1310" t="s">
        <v>648</v>
      </c>
      <c r="O1310" t="s">
        <v>649</v>
      </c>
      <c r="P1310" s="17">
        <v>24512.5</v>
      </c>
      <c r="Y1310"/>
      <c r="AC1310" t="s">
        <v>929</v>
      </c>
      <c r="AD1310" t="s">
        <v>3376</v>
      </c>
      <c r="AF1310" s="16">
        <v>0.33407881848192106</v>
      </c>
      <c r="AG1310" s="43">
        <v>59</v>
      </c>
      <c r="AH1310" t="s">
        <v>57</v>
      </c>
      <c r="AI1310" s="8" t="s">
        <v>64</v>
      </c>
      <c r="AJ1310" t="s">
        <v>323</v>
      </c>
      <c r="AK1310" s="17">
        <v>20187.5</v>
      </c>
      <c r="AL1310" s="19">
        <v>43313</v>
      </c>
      <c r="AM1310" s="19">
        <v>43313</v>
      </c>
      <c r="AN1310" t="s">
        <v>941</v>
      </c>
      <c r="AQ1310" s="17">
        <f>SUMIF(B:B,B1310,P:P)-SUMIF(B:B,B1310,AK:AK)</f>
        <v>344.15000000000146</v>
      </c>
      <c r="AR1310" t="b">
        <f t="shared" si="43"/>
        <v>0</v>
      </c>
      <c r="AS1310" t="b">
        <f t="shared" si="44"/>
        <v>0</v>
      </c>
    </row>
    <row r="1311" spans="2:45" ht="14.25" customHeight="1" x14ac:dyDescent="0.3">
      <c r="B1311" s="7" t="s">
        <v>2215</v>
      </c>
      <c r="C1311" t="s">
        <v>3100</v>
      </c>
      <c r="D1311" s="8" t="s">
        <v>2216</v>
      </c>
      <c r="AG1311" s="43">
        <v>121</v>
      </c>
      <c r="AH1311" t="s">
        <v>102</v>
      </c>
      <c r="AI1311" s="8" t="s">
        <v>1890</v>
      </c>
      <c r="AJ1311" t="s">
        <v>132</v>
      </c>
      <c r="AK1311" s="17">
        <v>1240.8499999999999</v>
      </c>
      <c r="AL1311" s="19">
        <v>43344</v>
      </c>
      <c r="AM1311" s="19">
        <v>43344</v>
      </c>
      <c r="AN1311" t="s">
        <v>931</v>
      </c>
      <c r="AR1311" t="b">
        <f t="shared" si="43"/>
        <v>1</v>
      </c>
      <c r="AS1311" t="b">
        <f t="shared" si="44"/>
        <v>1</v>
      </c>
    </row>
    <row r="1312" spans="2:45" ht="14.25" customHeight="1" x14ac:dyDescent="0.3">
      <c r="B1312" s="7" t="s">
        <v>2215</v>
      </c>
      <c r="C1312" t="s">
        <v>3100</v>
      </c>
      <c r="D1312" s="8" t="s">
        <v>2216</v>
      </c>
      <c r="AG1312" s="43">
        <v>126</v>
      </c>
      <c r="AH1312" t="s">
        <v>102</v>
      </c>
      <c r="AI1312" s="8" t="s">
        <v>1856</v>
      </c>
      <c r="AJ1312" t="s">
        <v>138</v>
      </c>
      <c r="AK1312" s="17">
        <v>2140</v>
      </c>
      <c r="AL1312" s="19">
        <v>43344</v>
      </c>
      <c r="AM1312" s="19">
        <v>43344</v>
      </c>
      <c r="AN1312" t="s">
        <v>949</v>
      </c>
      <c r="AR1312" t="b">
        <f t="shared" si="43"/>
        <v>1</v>
      </c>
      <c r="AS1312" t="b">
        <f t="shared" si="44"/>
        <v>1</v>
      </c>
    </row>
    <row r="1313" spans="2:45" ht="14.25" customHeight="1" x14ac:dyDescent="0.3">
      <c r="B1313" s="7" t="s">
        <v>2215</v>
      </c>
      <c r="C1313" t="s">
        <v>3100</v>
      </c>
      <c r="D1313" s="8" t="s">
        <v>2216</v>
      </c>
      <c r="AG1313" s="43">
        <v>120</v>
      </c>
      <c r="AH1313" t="s">
        <v>102</v>
      </c>
      <c r="AI1313" s="8" t="s">
        <v>130</v>
      </c>
      <c r="AJ1313" t="s">
        <v>131</v>
      </c>
      <c r="AK1313" s="17">
        <v>600</v>
      </c>
      <c r="AL1313" s="19">
        <v>43344</v>
      </c>
      <c r="AM1313" s="19">
        <v>43344</v>
      </c>
      <c r="AN1313" t="s">
        <v>1036</v>
      </c>
      <c r="AR1313" t="b">
        <f t="shared" si="43"/>
        <v>1</v>
      </c>
      <c r="AS1313" t="b">
        <f t="shared" si="44"/>
        <v>1</v>
      </c>
    </row>
    <row r="1314" spans="2:45" ht="14.25" customHeight="1" x14ac:dyDescent="0.3">
      <c r="B1314" s="7" t="s">
        <v>2217</v>
      </c>
      <c r="C1314" t="s">
        <v>3100</v>
      </c>
      <c r="D1314" s="8" t="s">
        <v>2218</v>
      </c>
      <c r="E1314" s="33" t="s">
        <v>2219</v>
      </c>
      <c r="M1314" s="16">
        <v>0.17</v>
      </c>
      <c r="N1314" t="s">
        <v>648</v>
      </c>
      <c r="O1314" t="s">
        <v>649</v>
      </c>
      <c r="P1314" s="17">
        <v>25456.7</v>
      </c>
      <c r="Y1314"/>
      <c r="AC1314" t="s">
        <v>929</v>
      </c>
      <c r="AD1314" t="s">
        <v>3376</v>
      </c>
      <c r="AF1314" s="16">
        <v>0.33704013333333332</v>
      </c>
      <c r="AG1314" s="43">
        <v>105</v>
      </c>
      <c r="AH1314" t="s">
        <v>102</v>
      </c>
      <c r="AI1314" s="8" t="s">
        <v>103</v>
      </c>
      <c r="AJ1314" t="s">
        <v>2220</v>
      </c>
      <c r="AK1314" s="17">
        <v>11000</v>
      </c>
      <c r="AL1314" s="19">
        <v>43358</v>
      </c>
      <c r="AM1314" s="19">
        <v>43358</v>
      </c>
      <c r="AN1314" t="s">
        <v>1343</v>
      </c>
      <c r="AQ1314" s="17">
        <f>SUMIF(B:B,B1314,P:P)-SUMIF(B:B,B1314,AK:AK)</f>
        <v>8510.2000000000007</v>
      </c>
      <c r="AR1314" t="b">
        <f t="shared" si="43"/>
        <v>0</v>
      </c>
      <c r="AS1314" t="b">
        <f t="shared" si="44"/>
        <v>0</v>
      </c>
    </row>
    <row r="1315" spans="2:45" ht="14.25" customHeight="1" x14ac:dyDescent="0.3">
      <c r="B1315" s="7" t="s">
        <v>2217</v>
      </c>
      <c r="C1315" t="s">
        <v>3100</v>
      </c>
      <c r="D1315" s="8" t="s">
        <v>2218</v>
      </c>
      <c r="AG1315" s="43">
        <v>122</v>
      </c>
      <c r="AH1315" t="s">
        <v>102</v>
      </c>
      <c r="AI1315" s="8" t="s">
        <v>1891</v>
      </c>
      <c r="AJ1315" t="s">
        <v>133</v>
      </c>
      <c r="AK1315" s="17">
        <v>1210.9499999999998</v>
      </c>
      <c r="AL1315" s="19">
        <v>43358</v>
      </c>
      <c r="AM1315" s="19">
        <v>43358</v>
      </c>
      <c r="AN1315" t="s">
        <v>931</v>
      </c>
      <c r="AR1315" t="b">
        <f t="shared" si="43"/>
        <v>1</v>
      </c>
      <c r="AS1315" t="b">
        <f t="shared" si="44"/>
        <v>1</v>
      </c>
    </row>
    <row r="1316" spans="2:45" ht="14.25" customHeight="1" x14ac:dyDescent="0.3">
      <c r="B1316" s="7" t="s">
        <v>2217</v>
      </c>
      <c r="C1316" t="s">
        <v>3100</v>
      </c>
      <c r="D1316" s="8" t="s">
        <v>2218</v>
      </c>
      <c r="AG1316" s="43">
        <v>126</v>
      </c>
      <c r="AH1316" t="s">
        <v>102</v>
      </c>
      <c r="AI1316" s="8" t="s">
        <v>1892</v>
      </c>
      <c r="AJ1316" t="s">
        <v>138</v>
      </c>
      <c r="AK1316" s="17">
        <v>1391</v>
      </c>
      <c r="AL1316" s="19">
        <v>43358</v>
      </c>
      <c r="AM1316" s="19">
        <v>43358</v>
      </c>
      <c r="AN1316" t="s">
        <v>949</v>
      </c>
      <c r="AR1316" t="b">
        <f t="shared" si="43"/>
        <v>1</v>
      </c>
      <c r="AS1316" t="b">
        <f t="shared" si="44"/>
        <v>1</v>
      </c>
    </row>
    <row r="1317" spans="2:45" ht="14.25" customHeight="1" x14ac:dyDescent="0.3">
      <c r="B1317" s="7" t="s">
        <v>2217</v>
      </c>
      <c r="C1317" t="s">
        <v>3100</v>
      </c>
      <c r="D1317" s="8" t="s">
        <v>2218</v>
      </c>
      <c r="AG1317" s="43">
        <v>121</v>
      </c>
      <c r="AH1317" t="s">
        <v>102</v>
      </c>
      <c r="AI1317" s="8" t="s">
        <v>1891</v>
      </c>
      <c r="AJ1317" t="s">
        <v>132</v>
      </c>
      <c r="AK1317" s="17">
        <v>571.54999999999995</v>
      </c>
      <c r="AL1317" s="19">
        <v>43330</v>
      </c>
      <c r="AM1317" s="19">
        <v>43330</v>
      </c>
      <c r="AN1317" t="s">
        <v>931</v>
      </c>
      <c r="AR1317" t="b">
        <f t="shared" si="43"/>
        <v>1</v>
      </c>
      <c r="AS1317" t="b">
        <f t="shared" si="44"/>
        <v>1</v>
      </c>
    </row>
    <row r="1318" spans="2:45" ht="14.25" customHeight="1" x14ac:dyDescent="0.3">
      <c r="B1318" s="7" t="s">
        <v>2217</v>
      </c>
      <c r="C1318" t="s">
        <v>3100</v>
      </c>
      <c r="D1318" s="8" t="s">
        <v>2218</v>
      </c>
      <c r="AG1318" s="43">
        <v>120</v>
      </c>
      <c r="AH1318" t="s">
        <v>102</v>
      </c>
      <c r="AI1318" s="8" t="s">
        <v>130</v>
      </c>
      <c r="AJ1318" t="s">
        <v>131</v>
      </c>
      <c r="AK1318" s="17">
        <v>115</v>
      </c>
      <c r="AL1318" s="19">
        <v>43330</v>
      </c>
      <c r="AM1318" s="19">
        <v>43330</v>
      </c>
      <c r="AN1318" t="s">
        <v>1036</v>
      </c>
      <c r="AR1318" t="b">
        <f t="shared" si="43"/>
        <v>1</v>
      </c>
      <c r="AS1318" t="b">
        <f t="shared" si="44"/>
        <v>1</v>
      </c>
    </row>
    <row r="1319" spans="2:45" ht="14.25" customHeight="1" x14ac:dyDescent="0.3">
      <c r="B1319" s="7" t="s">
        <v>2217</v>
      </c>
      <c r="C1319" t="s">
        <v>3100</v>
      </c>
      <c r="D1319" s="8" t="s">
        <v>2218</v>
      </c>
      <c r="AG1319" s="43">
        <v>121</v>
      </c>
      <c r="AH1319" t="s">
        <v>102</v>
      </c>
      <c r="AI1319" s="8" t="s">
        <v>1891</v>
      </c>
      <c r="AJ1319" t="s">
        <v>132</v>
      </c>
      <c r="AK1319" s="17">
        <v>804.99999999999989</v>
      </c>
      <c r="AL1319" s="19">
        <v>43337</v>
      </c>
      <c r="AM1319" s="19">
        <v>43337</v>
      </c>
      <c r="AN1319" t="s">
        <v>931</v>
      </c>
      <c r="AR1319" t="b">
        <f t="shared" si="43"/>
        <v>1</v>
      </c>
      <c r="AS1319" t="b">
        <f t="shared" si="44"/>
        <v>1</v>
      </c>
    </row>
    <row r="1320" spans="2:45" ht="14.25" customHeight="1" x14ac:dyDescent="0.3">
      <c r="B1320" s="7" t="s">
        <v>2217</v>
      </c>
      <c r="C1320" t="s">
        <v>3100</v>
      </c>
      <c r="D1320" s="8" t="s">
        <v>2218</v>
      </c>
      <c r="AG1320" s="43">
        <v>120</v>
      </c>
      <c r="AH1320" t="s">
        <v>102</v>
      </c>
      <c r="AI1320" s="8" t="s">
        <v>130</v>
      </c>
      <c r="AJ1320" t="s">
        <v>131</v>
      </c>
      <c r="AK1320" s="17">
        <v>195</v>
      </c>
      <c r="AL1320" s="19">
        <v>43337</v>
      </c>
      <c r="AM1320" s="19">
        <v>43337</v>
      </c>
      <c r="AN1320" t="s">
        <v>1036</v>
      </c>
      <c r="AR1320" t="b">
        <f t="shared" si="43"/>
        <v>1</v>
      </c>
      <c r="AS1320" t="b">
        <f t="shared" si="44"/>
        <v>1</v>
      </c>
    </row>
    <row r="1321" spans="2:45" ht="14.25" customHeight="1" x14ac:dyDescent="0.3">
      <c r="B1321" s="7" t="s">
        <v>2217</v>
      </c>
      <c r="C1321" t="s">
        <v>3100</v>
      </c>
      <c r="D1321" s="8" t="s">
        <v>2218</v>
      </c>
      <c r="AG1321" s="43">
        <v>10</v>
      </c>
      <c r="AH1321" t="s">
        <v>16</v>
      </c>
      <c r="AI1321" s="8" t="s">
        <v>17</v>
      </c>
      <c r="AK1321" s="17">
        <v>1658</v>
      </c>
      <c r="AL1321" s="19">
        <v>43351</v>
      </c>
      <c r="AM1321" s="19">
        <v>43378</v>
      </c>
      <c r="AN1321" t="s">
        <v>1473</v>
      </c>
      <c r="AR1321" t="b">
        <f t="shared" si="43"/>
        <v>1</v>
      </c>
      <c r="AS1321" t="b">
        <f t="shared" si="44"/>
        <v>1</v>
      </c>
    </row>
    <row r="1322" spans="2:45" ht="14.25" customHeight="1" x14ac:dyDescent="0.3">
      <c r="B1322" s="7" t="s">
        <v>2221</v>
      </c>
      <c r="C1322" t="s">
        <v>3100</v>
      </c>
      <c r="D1322" s="8" t="s">
        <v>2222</v>
      </c>
      <c r="E1322" s="33" t="s">
        <v>2223</v>
      </c>
      <c r="M1322" s="16">
        <v>0.17</v>
      </c>
      <c r="N1322" t="s">
        <v>648</v>
      </c>
      <c r="O1322" t="s">
        <v>649</v>
      </c>
      <c r="P1322" s="17">
        <v>8885</v>
      </c>
      <c r="Y1322"/>
      <c r="AC1322" t="s">
        <v>929</v>
      </c>
      <c r="AD1322" t="s">
        <v>3376</v>
      </c>
      <c r="AF1322" s="16">
        <v>0.32254173599999997</v>
      </c>
      <c r="AG1322" s="43">
        <v>121</v>
      </c>
      <c r="AH1322" t="s">
        <v>102</v>
      </c>
      <c r="AI1322" s="8" t="s">
        <v>1890</v>
      </c>
      <c r="AJ1322" t="s">
        <v>132</v>
      </c>
      <c r="AK1322" s="17">
        <v>1277.6499999999999</v>
      </c>
      <c r="AL1322" s="19">
        <v>43330</v>
      </c>
      <c r="AM1322" s="19">
        <v>43330</v>
      </c>
      <c r="AN1322" t="s">
        <v>931</v>
      </c>
      <c r="AQ1322" s="17">
        <f>SUMIF(B:B,B1322,P:P)-SUMIF(B:B,B1322,AK:AK)</f>
        <v>5552.95</v>
      </c>
      <c r="AR1322" t="b">
        <f t="shared" si="43"/>
        <v>0</v>
      </c>
      <c r="AS1322" t="b">
        <f t="shared" si="44"/>
        <v>0</v>
      </c>
    </row>
    <row r="1323" spans="2:45" ht="14.25" customHeight="1" x14ac:dyDescent="0.3">
      <c r="B1323" s="7" t="s">
        <v>2221</v>
      </c>
      <c r="C1323" t="s">
        <v>3100</v>
      </c>
      <c r="D1323" s="8" t="s">
        <v>2222</v>
      </c>
      <c r="AG1323" s="43">
        <v>126</v>
      </c>
      <c r="AH1323" t="s">
        <v>102</v>
      </c>
      <c r="AI1323" s="8" t="s">
        <v>1856</v>
      </c>
      <c r="AJ1323" t="s">
        <v>138</v>
      </c>
      <c r="AK1323" s="17">
        <v>2054.4</v>
      </c>
      <c r="AL1323" s="19">
        <v>43330</v>
      </c>
      <c r="AM1323" s="19">
        <v>43330</v>
      </c>
      <c r="AN1323" t="s">
        <v>949</v>
      </c>
      <c r="AR1323" t="b">
        <f t="shared" si="43"/>
        <v>1</v>
      </c>
      <c r="AS1323" t="b">
        <f t="shared" si="44"/>
        <v>1</v>
      </c>
    </row>
    <row r="1324" spans="2:45" ht="14.25" customHeight="1" x14ac:dyDescent="0.3">
      <c r="B1324" s="7" t="s">
        <v>2224</v>
      </c>
      <c r="C1324" t="s">
        <v>3100</v>
      </c>
      <c r="D1324" s="8" t="s">
        <v>2225</v>
      </c>
      <c r="E1324" s="33" t="s">
        <v>2226</v>
      </c>
      <c r="M1324" s="16">
        <v>0.17</v>
      </c>
      <c r="N1324" t="s">
        <v>648</v>
      </c>
      <c r="O1324" t="s">
        <v>649</v>
      </c>
      <c r="P1324" s="17">
        <v>11362</v>
      </c>
      <c r="Y1324"/>
      <c r="AC1324" t="s">
        <v>929</v>
      </c>
      <c r="AD1324" t="s">
        <v>3376</v>
      </c>
      <c r="AF1324" s="16">
        <v>0.30998554133333334</v>
      </c>
      <c r="AG1324" s="43">
        <v>102</v>
      </c>
      <c r="AH1324" t="s">
        <v>102</v>
      </c>
      <c r="AI1324" s="8" t="s">
        <v>103</v>
      </c>
      <c r="AJ1324" t="s">
        <v>2138</v>
      </c>
      <c r="AK1324" s="17">
        <v>11362</v>
      </c>
      <c r="AL1324" s="19">
        <v>43333</v>
      </c>
      <c r="AM1324" s="19">
        <f>AL1324</f>
        <v>43333</v>
      </c>
      <c r="AN1324" t="s">
        <v>1343</v>
      </c>
      <c r="AQ1324" s="17">
        <f>SUMIF(B:B,B1324,P:P)-SUMIF(B:B,B1324,AK:AK)</f>
        <v>0</v>
      </c>
      <c r="AR1324" t="b">
        <f t="shared" si="43"/>
        <v>0</v>
      </c>
      <c r="AS1324" t="b">
        <f t="shared" si="44"/>
        <v>0</v>
      </c>
    </row>
    <row r="1325" spans="2:45" ht="14.25" customHeight="1" x14ac:dyDescent="0.3">
      <c r="B1325" s="7" t="s">
        <v>2227</v>
      </c>
      <c r="C1325" t="s">
        <v>3100</v>
      </c>
      <c r="D1325" s="8" t="s">
        <v>2228</v>
      </c>
      <c r="E1325" s="33" t="s">
        <v>2229</v>
      </c>
      <c r="M1325" s="16">
        <v>0.17</v>
      </c>
      <c r="N1325" t="s">
        <v>648</v>
      </c>
      <c r="O1325" t="s">
        <v>649</v>
      </c>
      <c r="P1325" s="17">
        <v>18080</v>
      </c>
      <c r="Y1325"/>
      <c r="AC1325" t="s">
        <v>929</v>
      </c>
      <c r="AD1325" t="s">
        <v>3376</v>
      </c>
      <c r="AF1325" s="16">
        <v>0.32565241199999995</v>
      </c>
      <c r="AG1325" s="43">
        <v>21</v>
      </c>
      <c r="AH1325" t="s">
        <v>22</v>
      </c>
      <c r="AI1325" s="8" t="s">
        <v>56</v>
      </c>
      <c r="AK1325" s="17">
        <v>9200</v>
      </c>
      <c r="AL1325" s="19">
        <v>43344</v>
      </c>
      <c r="AM1325" s="19">
        <v>43344</v>
      </c>
      <c r="AN1325" t="s">
        <v>931</v>
      </c>
      <c r="AQ1325" s="17">
        <f>SUMIF(B:B,B1325,P:P)-SUMIF(B:B,B1325,AK:AK)</f>
        <v>2888.3500000000004</v>
      </c>
      <c r="AR1325" t="b">
        <f t="shared" si="43"/>
        <v>0</v>
      </c>
      <c r="AS1325" t="b">
        <f t="shared" si="44"/>
        <v>0</v>
      </c>
    </row>
    <row r="1326" spans="2:45" ht="14.25" customHeight="1" x14ac:dyDescent="0.3">
      <c r="B1326" s="7" t="s">
        <v>2227</v>
      </c>
      <c r="C1326" t="s">
        <v>3100</v>
      </c>
      <c r="D1326" s="8" t="s">
        <v>2228</v>
      </c>
      <c r="AG1326" s="43">
        <v>113</v>
      </c>
      <c r="AH1326" t="s">
        <v>102</v>
      </c>
      <c r="AI1326" s="8" t="s">
        <v>122</v>
      </c>
      <c r="AJ1326" t="s">
        <v>1889</v>
      </c>
      <c r="AK1326" s="17">
        <v>856</v>
      </c>
      <c r="AL1326" s="19">
        <v>43369</v>
      </c>
      <c r="AM1326" s="19">
        <v>43369</v>
      </c>
      <c r="AN1326" t="s">
        <v>949</v>
      </c>
      <c r="AR1326" t="b">
        <f t="shared" si="43"/>
        <v>1</v>
      </c>
      <c r="AS1326" t="b">
        <f t="shared" si="44"/>
        <v>1</v>
      </c>
    </row>
    <row r="1327" spans="2:45" ht="14.25" customHeight="1" x14ac:dyDescent="0.3">
      <c r="B1327" s="7" t="s">
        <v>2227</v>
      </c>
      <c r="C1327" t="s">
        <v>3100</v>
      </c>
      <c r="D1327" s="8" t="s">
        <v>2228</v>
      </c>
      <c r="AG1327" s="43">
        <v>110</v>
      </c>
      <c r="AH1327" t="s">
        <v>102</v>
      </c>
      <c r="AI1327" s="8" t="s">
        <v>119</v>
      </c>
      <c r="AJ1327" t="s">
        <v>120</v>
      </c>
      <c r="AK1327" s="17">
        <v>1150</v>
      </c>
      <c r="AL1327" s="19">
        <v>43369</v>
      </c>
      <c r="AM1327" s="19">
        <v>43369</v>
      </c>
      <c r="AN1327" t="s">
        <v>931</v>
      </c>
      <c r="AR1327" t="b">
        <f t="shared" si="43"/>
        <v>1</v>
      </c>
      <c r="AS1327" t="b">
        <f t="shared" si="44"/>
        <v>1</v>
      </c>
    </row>
    <row r="1328" spans="2:45" ht="14.25" customHeight="1" x14ac:dyDescent="0.3">
      <c r="B1328" s="7" t="s">
        <v>2227</v>
      </c>
      <c r="C1328" t="s">
        <v>3100</v>
      </c>
      <c r="D1328" s="8" t="s">
        <v>2228</v>
      </c>
      <c r="AG1328" s="43">
        <v>121</v>
      </c>
      <c r="AH1328" t="s">
        <v>102</v>
      </c>
      <c r="AI1328" s="8" t="s">
        <v>1891</v>
      </c>
      <c r="AJ1328" t="s">
        <v>132</v>
      </c>
      <c r="AK1328" s="17">
        <v>1404.15</v>
      </c>
      <c r="AL1328" s="19">
        <v>43365</v>
      </c>
      <c r="AM1328" s="19">
        <v>43365</v>
      </c>
      <c r="AN1328" t="s">
        <v>931</v>
      </c>
      <c r="AR1328" t="b">
        <f t="shared" si="43"/>
        <v>1</v>
      </c>
      <c r="AS1328" t="b">
        <f t="shared" si="44"/>
        <v>1</v>
      </c>
    </row>
    <row r="1329" spans="2:45" ht="14.25" customHeight="1" x14ac:dyDescent="0.3">
      <c r="B1329" s="7" t="s">
        <v>2227</v>
      </c>
      <c r="C1329" t="s">
        <v>3100</v>
      </c>
      <c r="D1329" s="8" t="s">
        <v>2228</v>
      </c>
      <c r="AG1329" s="43">
        <v>126</v>
      </c>
      <c r="AH1329" t="s">
        <v>102</v>
      </c>
      <c r="AI1329" s="8" t="s">
        <v>1856</v>
      </c>
      <c r="AJ1329" t="s">
        <v>138</v>
      </c>
      <c r="AK1329" s="17">
        <v>2086.5</v>
      </c>
      <c r="AL1329" s="19">
        <v>43365</v>
      </c>
      <c r="AM1329" s="19">
        <v>43365</v>
      </c>
      <c r="AN1329" t="s">
        <v>949</v>
      </c>
      <c r="AR1329" t="b">
        <f t="shared" si="43"/>
        <v>1</v>
      </c>
      <c r="AS1329" t="b">
        <f t="shared" si="44"/>
        <v>1</v>
      </c>
    </row>
    <row r="1330" spans="2:45" ht="14.25" customHeight="1" x14ac:dyDescent="0.3">
      <c r="B1330" s="7" t="s">
        <v>2227</v>
      </c>
      <c r="C1330" t="s">
        <v>3100</v>
      </c>
      <c r="D1330" s="8" t="s">
        <v>2228</v>
      </c>
      <c r="AG1330" s="43">
        <v>120</v>
      </c>
      <c r="AH1330" t="s">
        <v>102</v>
      </c>
      <c r="AI1330" s="8" t="s">
        <v>130</v>
      </c>
      <c r="AJ1330" t="s">
        <v>131</v>
      </c>
      <c r="AK1330" s="17">
        <v>495</v>
      </c>
      <c r="AL1330" s="19">
        <v>43365</v>
      </c>
      <c r="AM1330" s="19">
        <v>43365</v>
      </c>
      <c r="AN1330" t="s">
        <v>1036</v>
      </c>
      <c r="AR1330" t="b">
        <f t="shared" si="43"/>
        <v>1</v>
      </c>
      <c r="AS1330" t="b">
        <f t="shared" si="44"/>
        <v>1</v>
      </c>
    </row>
    <row r="1331" spans="2:45" ht="14.25" customHeight="1" x14ac:dyDescent="0.3">
      <c r="B1331" s="7" t="s">
        <v>2230</v>
      </c>
      <c r="C1331" t="s">
        <v>3100</v>
      </c>
      <c r="D1331" s="8" t="s">
        <v>2231</v>
      </c>
      <c r="E1331" s="33" t="s">
        <v>2232</v>
      </c>
      <c r="M1331" s="16">
        <v>0.17</v>
      </c>
      <c r="N1331" t="s">
        <v>648</v>
      </c>
      <c r="O1331" t="s">
        <v>649</v>
      </c>
      <c r="P1331" s="17">
        <v>19342</v>
      </c>
      <c r="Y1331"/>
      <c r="AC1331" t="s">
        <v>929</v>
      </c>
      <c r="AD1331" t="s">
        <v>3376</v>
      </c>
      <c r="AF1331" s="16">
        <v>0.324839392</v>
      </c>
      <c r="AG1331" s="43">
        <v>21</v>
      </c>
      <c r="AH1331" t="s">
        <v>22</v>
      </c>
      <c r="AI1331" s="8" t="s">
        <v>56</v>
      </c>
      <c r="AK1331" s="17">
        <v>13799.999999999998</v>
      </c>
      <c r="AL1331" s="19">
        <v>43358</v>
      </c>
      <c r="AM1331" s="19">
        <v>43358</v>
      </c>
      <c r="AN1331" t="s">
        <v>931</v>
      </c>
      <c r="AQ1331" s="17">
        <f>SUMIF(B:B,B1331,P:P)-SUMIF(B:B,B1331,AK:AK)</f>
        <v>523.80000000000291</v>
      </c>
      <c r="AR1331" t="b">
        <f t="shared" si="43"/>
        <v>0</v>
      </c>
      <c r="AS1331" t="b">
        <f t="shared" si="44"/>
        <v>0</v>
      </c>
    </row>
    <row r="1332" spans="2:45" ht="14.25" customHeight="1" x14ac:dyDescent="0.3">
      <c r="B1332" s="7" t="s">
        <v>2230</v>
      </c>
      <c r="C1332" t="s">
        <v>3100</v>
      </c>
      <c r="D1332" s="8" t="s">
        <v>2231</v>
      </c>
      <c r="AG1332" s="43">
        <v>100</v>
      </c>
      <c r="AH1332" t="s">
        <v>102</v>
      </c>
      <c r="AI1332" s="8" t="s">
        <v>103</v>
      </c>
      <c r="AJ1332" t="s">
        <v>110</v>
      </c>
      <c r="AK1332" s="17">
        <v>1150</v>
      </c>
      <c r="AL1332" s="19">
        <v>43358</v>
      </c>
      <c r="AM1332" s="19">
        <v>43358</v>
      </c>
      <c r="AN1332" t="s">
        <v>931</v>
      </c>
      <c r="AR1332" t="b">
        <f t="shared" si="43"/>
        <v>1</v>
      </c>
      <c r="AS1332" t="b">
        <f t="shared" si="44"/>
        <v>1</v>
      </c>
    </row>
    <row r="1333" spans="2:45" ht="14.25" customHeight="1" x14ac:dyDescent="0.3">
      <c r="B1333" s="7" t="s">
        <v>2230</v>
      </c>
      <c r="C1333" t="s">
        <v>3100</v>
      </c>
      <c r="D1333" s="8" t="s">
        <v>2231</v>
      </c>
      <c r="AG1333" s="43">
        <v>121</v>
      </c>
      <c r="AH1333" t="s">
        <v>102</v>
      </c>
      <c r="AI1333" s="8" t="s">
        <v>1890</v>
      </c>
      <c r="AJ1333" t="s">
        <v>132</v>
      </c>
      <c r="AK1333" s="17">
        <v>1155.75</v>
      </c>
      <c r="AL1333" s="19">
        <v>43358</v>
      </c>
      <c r="AM1333" s="19">
        <v>43358</v>
      </c>
      <c r="AN1333" t="s">
        <v>931</v>
      </c>
      <c r="AR1333" t="b">
        <f t="shared" si="43"/>
        <v>1</v>
      </c>
      <c r="AS1333" t="b">
        <f t="shared" si="44"/>
        <v>1</v>
      </c>
    </row>
    <row r="1334" spans="2:45" ht="14.25" customHeight="1" x14ac:dyDescent="0.3">
      <c r="B1334" s="7" t="s">
        <v>2230</v>
      </c>
      <c r="C1334" t="s">
        <v>3100</v>
      </c>
      <c r="D1334" s="8" t="s">
        <v>2231</v>
      </c>
      <c r="AG1334" s="43">
        <v>126</v>
      </c>
      <c r="AH1334" t="s">
        <v>102</v>
      </c>
      <c r="AI1334" s="8" t="s">
        <v>1856</v>
      </c>
      <c r="AJ1334" t="s">
        <v>138</v>
      </c>
      <c r="AK1334" s="17">
        <v>2712.45</v>
      </c>
      <c r="AL1334" s="19">
        <v>43358</v>
      </c>
      <c r="AM1334" s="19">
        <v>43358</v>
      </c>
      <c r="AN1334" t="s">
        <v>949</v>
      </c>
      <c r="AR1334" t="b">
        <f t="shared" si="43"/>
        <v>1</v>
      </c>
      <c r="AS1334" t="b">
        <f t="shared" si="44"/>
        <v>1</v>
      </c>
    </row>
    <row r="1335" spans="2:45" ht="14.25" customHeight="1" x14ac:dyDescent="0.3">
      <c r="B1335" s="7" t="s">
        <v>1073</v>
      </c>
      <c r="C1335" t="s">
        <v>3326</v>
      </c>
      <c r="D1335" t="s">
        <v>1074</v>
      </c>
      <c r="E1335" s="33" t="s">
        <v>1075</v>
      </c>
      <c r="M1335" s="16">
        <v>0.18</v>
      </c>
      <c r="N1335" t="s">
        <v>648</v>
      </c>
      <c r="O1335" t="s">
        <v>649</v>
      </c>
      <c r="P1335" s="17">
        <v>41880</v>
      </c>
      <c r="U1335"/>
      <c r="Y1335"/>
      <c r="Z1335"/>
      <c r="AC1335" t="s">
        <v>929</v>
      </c>
      <c r="AD1335" t="s">
        <v>3378</v>
      </c>
      <c r="AF1335" s="16">
        <v>0.38926981456592191</v>
      </c>
      <c r="AG1335" s="43">
        <v>75</v>
      </c>
      <c r="AH1335" t="s">
        <v>83</v>
      </c>
      <c r="AI1335" s="8" t="s">
        <v>863</v>
      </c>
      <c r="AK1335" s="17">
        <v>38640</v>
      </c>
      <c r="AL1335" s="19">
        <v>43191</v>
      </c>
      <c r="AM1335" s="19">
        <v>43191</v>
      </c>
      <c r="AN1335" t="s">
        <v>931</v>
      </c>
      <c r="AQ1335" s="17">
        <f>SUMIF(B:B,B1335,P:P)-SUMIF(B:B,B1335,AK:AK)</f>
        <v>3240</v>
      </c>
      <c r="AR1335" t="b">
        <f t="shared" si="43"/>
        <v>0</v>
      </c>
      <c r="AS1335" t="b">
        <f t="shared" si="44"/>
        <v>0</v>
      </c>
    </row>
    <row r="1336" spans="2:45" ht="14.25" customHeight="1" x14ac:dyDescent="0.3">
      <c r="B1336" s="7" t="s">
        <v>2233</v>
      </c>
      <c r="C1336" t="s">
        <v>3100</v>
      </c>
      <c r="D1336" s="8" t="s">
        <v>2236</v>
      </c>
      <c r="E1336" s="33" t="s">
        <v>2234</v>
      </c>
      <c r="M1336" s="16">
        <v>0.17</v>
      </c>
      <c r="N1336" t="s">
        <v>648</v>
      </c>
      <c r="O1336" t="s">
        <v>649</v>
      </c>
      <c r="P1336" s="17">
        <v>48203.25</v>
      </c>
      <c r="Y1336"/>
      <c r="AC1336" t="s">
        <v>929</v>
      </c>
      <c r="AD1336" t="s">
        <v>3376</v>
      </c>
      <c r="AF1336" s="16">
        <v>0.34753159471746026</v>
      </c>
      <c r="AG1336" s="43">
        <v>98</v>
      </c>
      <c r="AH1336" t="s">
        <v>102</v>
      </c>
      <c r="AI1336" s="8" t="s">
        <v>103</v>
      </c>
      <c r="AJ1336" t="s">
        <v>1574</v>
      </c>
      <c r="AK1336" s="17">
        <v>10800</v>
      </c>
      <c r="AL1336" s="19">
        <v>43358</v>
      </c>
      <c r="AM1336" s="19">
        <v>43358</v>
      </c>
      <c r="AN1336" t="s">
        <v>1343</v>
      </c>
      <c r="AP1336" t="s">
        <v>2235</v>
      </c>
      <c r="AQ1336" s="17">
        <f>SUMIF(B:B,B1336,P:P)-SUMIF(B:B,B1336,AK:AK)</f>
        <v>6160.5</v>
      </c>
      <c r="AR1336" t="b">
        <f t="shared" si="43"/>
        <v>0</v>
      </c>
      <c r="AS1336" t="b">
        <f t="shared" si="44"/>
        <v>0</v>
      </c>
    </row>
    <row r="1337" spans="2:45" ht="14.25" customHeight="1" x14ac:dyDescent="0.3">
      <c r="B1337" s="7" t="s">
        <v>2233</v>
      </c>
      <c r="C1337" t="s">
        <v>3100</v>
      </c>
      <c r="D1337" s="8" t="s">
        <v>2236</v>
      </c>
      <c r="AG1337" s="43">
        <v>121</v>
      </c>
      <c r="AH1337" t="s">
        <v>102</v>
      </c>
      <c r="AI1337" s="8" t="s">
        <v>1891</v>
      </c>
      <c r="AJ1337" t="s">
        <v>132</v>
      </c>
      <c r="AK1337" s="17">
        <v>1712.35</v>
      </c>
      <c r="AL1337" s="19">
        <v>43358</v>
      </c>
      <c r="AM1337" s="19">
        <v>43358</v>
      </c>
      <c r="AN1337" t="s">
        <v>931</v>
      </c>
      <c r="AQ1337"/>
      <c r="AR1337" t="b">
        <f t="shared" si="43"/>
        <v>1</v>
      </c>
      <c r="AS1337" t="b">
        <f t="shared" si="44"/>
        <v>1</v>
      </c>
    </row>
    <row r="1338" spans="2:45" ht="14.25" customHeight="1" x14ac:dyDescent="0.3">
      <c r="B1338" s="7" t="s">
        <v>2233</v>
      </c>
      <c r="C1338" t="s">
        <v>3100</v>
      </c>
      <c r="D1338" s="8" t="s">
        <v>2236</v>
      </c>
      <c r="AG1338" s="43">
        <v>126</v>
      </c>
      <c r="AH1338" t="s">
        <v>102</v>
      </c>
      <c r="AI1338" s="8" t="s">
        <v>1856</v>
      </c>
      <c r="AJ1338" t="s">
        <v>138</v>
      </c>
      <c r="AK1338" s="17">
        <v>2156.0500000000002</v>
      </c>
      <c r="AL1338" s="19">
        <v>43358</v>
      </c>
      <c r="AM1338" s="19">
        <v>43358</v>
      </c>
      <c r="AN1338" t="s">
        <v>949</v>
      </c>
      <c r="AR1338" t="b">
        <f t="shared" si="43"/>
        <v>1</v>
      </c>
      <c r="AS1338" t="b">
        <f t="shared" si="44"/>
        <v>1</v>
      </c>
    </row>
    <row r="1339" spans="2:45" ht="14.25" customHeight="1" x14ac:dyDescent="0.3">
      <c r="B1339" s="7" t="s">
        <v>2233</v>
      </c>
      <c r="C1339" t="s">
        <v>3100</v>
      </c>
      <c r="D1339" s="8" t="s">
        <v>2236</v>
      </c>
      <c r="AG1339" s="43">
        <v>98</v>
      </c>
      <c r="AH1339" t="s">
        <v>102</v>
      </c>
      <c r="AI1339" s="8" t="s">
        <v>103</v>
      </c>
      <c r="AJ1339" t="s">
        <v>1574</v>
      </c>
      <c r="AK1339" s="17">
        <v>14374.999999999998</v>
      </c>
      <c r="AL1339" s="19">
        <v>43365</v>
      </c>
      <c r="AM1339" s="19">
        <v>43365</v>
      </c>
      <c r="AN1339" t="s">
        <v>931</v>
      </c>
      <c r="AP1339" t="s">
        <v>2164</v>
      </c>
      <c r="AR1339" t="b">
        <f t="shared" si="43"/>
        <v>1</v>
      </c>
      <c r="AS1339" t="b">
        <f t="shared" si="44"/>
        <v>1</v>
      </c>
    </row>
    <row r="1340" spans="2:45" ht="14.25" customHeight="1" x14ac:dyDescent="0.3">
      <c r="B1340" s="7" t="s">
        <v>2233</v>
      </c>
      <c r="C1340" t="s">
        <v>3100</v>
      </c>
      <c r="D1340" s="8" t="s">
        <v>2236</v>
      </c>
      <c r="AG1340" s="43">
        <v>121</v>
      </c>
      <c r="AH1340" t="s">
        <v>102</v>
      </c>
      <c r="AI1340" s="8" t="s">
        <v>1891</v>
      </c>
      <c r="AJ1340" t="s">
        <v>132</v>
      </c>
      <c r="AK1340" s="17">
        <v>1839.9999999999998</v>
      </c>
      <c r="AL1340" s="19">
        <v>43365</v>
      </c>
      <c r="AM1340" s="19">
        <v>43365</v>
      </c>
      <c r="AN1340" t="s">
        <v>931</v>
      </c>
      <c r="AR1340" t="b">
        <f t="shared" si="43"/>
        <v>1</v>
      </c>
      <c r="AS1340" t="b">
        <f t="shared" si="44"/>
        <v>1</v>
      </c>
    </row>
    <row r="1341" spans="2:45" ht="14.25" customHeight="1" x14ac:dyDescent="0.3">
      <c r="B1341" s="7" t="s">
        <v>2233</v>
      </c>
      <c r="C1341" t="s">
        <v>3100</v>
      </c>
      <c r="D1341" s="8" t="s">
        <v>2236</v>
      </c>
      <c r="AG1341" s="43">
        <v>126</v>
      </c>
      <c r="AH1341" t="s">
        <v>102</v>
      </c>
      <c r="AI1341" s="8" t="s">
        <v>1892</v>
      </c>
      <c r="AJ1341" t="s">
        <v>138</v>
      </c>
      <c r="AK1341" s="17">
        <v>1738.75</v>
      </c>
      <c r="AL1341" s="19">
        <v>43365</v>
      </c>
      <c r="AM1341" s="19">
        <v>43365</v>
      </c>
      <c r="AN1341" t="s">
        <v>949</v>
      </c>
      <c r="AR1341" t="b">
        <f t="shared" si="43"/>
        <v>1</v>
      </c>
      <c r="AS1341" t="b">
        <f t="shared" si="44"/>
        <v>1</v>
      </c>
    </row>
    <row r="1342" spans="2:45" ht="14.25" customHeight="1" x14ac:dyDescent="0.3">
      <c r="B1342" s="7" t="s">
        <v>2233</v>
      </c>
      <c r="C1342" t="s">
        <v>3100</v>
      </c>
      <c r="D1342" s="8" t="s">
        <v>2236</v>
      </c>
      <c r="AG1342" s="43">
        <v>121</v>
      </c>
      <c r="AH1342" t="s">
        <v>102</v>
      </c>
      <c r="AI1342" s="8" t="s">
        <v>1891</v>
      </c>
      <c r="AJ1342" t="s">
        <v>132</v>
      </c>
      <c r="AK1342" s="17">
        <v>1772.15</v>
      </c>
      <c r="AL1342" s="19">
        <v>43358</v>
      </c>
      <c r="AM1342" s="19">
        <v>43358</v>
      </c>
      <c r="AN1342" t="s">
        <v>931</v>
      </c>
      <c r="AR1342" t="b">
        <f t="shared" si="43"/>
        <v>1</v>
      </c>
      <c r="AS1342" t="b">
        <f t="shared" si="44"/>
        <v>1</v>
      </c>
    </row>
    <row r="1343" spans="2:45" ht="14.25" customHeight="1" x14ac:dyDescent="0.3">
      <c r="B1343" s="7" t="s">
        <v>2233</v>
      </c>
      <c r="C1343" t="s">
        <v>3100</v>
      </c>
      <c r="D1343" s="8" t="s">
        <v>2236</v>
      </c>
      <c r="AG1343" s="43">
        <v>125</v>
      </c>
      <c r="AH1343" t="s">
        <v>102</v>
      </c>
      <c r="AI1343" s="8" t="s">
        <v>135</v>
      </c>
      <c r="AJ1343" t="s">
        <v>865</v>
      </c>
      <c r="AK1343" s="17">
        <v>1070</v>
      </c>
      <c r="AL1343" s="19">
        <v>43358</v>
      </c>
      <c r="AM1343" s="19">
        <v>43358</v>
      </c>
      <c r="AN1343" t="s">
        <v>949</v>
      </c>
      <c r="AR1343" t="b">
        <f t="shared" si="43"/>
        <v>1</v>
      </c>
      <c r="AS1343" t="b">
        <f t="shared" si="44"/>
        <v>1</v>
      </c>
    </row>
    <row r="1344" spans="2:45" ht="14.25" customHeight="1" x14ac:dyDescent="0.3">
      <c r="B1344" s="7" t="s">
        <v>2233</v>
      </c>
      <c r="C1344" t="s">
        <v>3100</v>
      </c>
      <c r="D1344" s="8" t="s">
        <v>2236</v>
      </c>
      <c r="AG1344" s="43">
        <v>120</v>
      </c>
      <c r="AH1344" t="s">
        <v>102</v>
      </c>
      <c r="AI1344" s="8" t="s">
        <v>130</v>
      </c>
      <c r="AJ1344" t="s">
        <v>131</v>
      </c>
      <c r="AK1344" s="17">
        <v>1750</v>
      </c>
      <c r="AL1344" s="19">
        <v>43358</v>
      </c>
      <c r="AM1344" s="19">
        <v>43358</v>
      </c>
      <c r="AN1344" t="s">
        <v>1036</v>
      </c>
      <c r="AR1344" t="b">
        <f t="shared" si="43"/>
        <v>1</v>
      </c>
      <c r="AS1344" t="b">
        <f t="shared" si="44"/>
        <v>1</v>
      </c>
    </row>
    <row r="1345" spans="2:45" ht="14.25" customHeight="1" x14ac:dyDescent="0.3">
      <c r="B1345" s="7" t="s">
        <v>2233</v>
      </c>
      <c r="C1345" t="s">
        <v>3100</v>
      </c>
      <c r="D1345" s="8" t="s">
        <v>2236</v>
      </c>
      <c r="AG1345" s="43">
        <v>121</v>
      </c>
      <c r="AH1345" t="s">
        <v>102</v>
      </c>
      <c r="AI1345" s="8" t="s">
        <v>1891</v>
      </c>
      <c r="AJ1345" t="s">
        <v>132</v>
      </c>
      <c r="AK1345" s="17">
        <v>1705.4499999999998</v>
      </c>
      <c r="AL1345" s="19">
        <v>43365</v>
      </c>
      <c r="AM1345" s="19">
        <v>43365</v>
      </c>
      <c r="AN1345" t="s">
        <v>931</v>
      </c>
      <c r="AR1345" t="b">
        <f t="shared" si="43"/>
        <v>1</v>
      </c>
      <c r="AS1345" t="b">
        <f t="shared" si="44"/>
        <v>1</v>
      </c>
    </row>
    <row r="1346" spans="2:45" ht="14.25" customHeight="1" x14ac:dyDescent="0.3">
      <c r="B1346" s="7" t="s">
        <v>2233</v>
      </c>
      <c r="C1346" t="s">
        <v>3100</v>
      </c>
      <c r="D1346" s="8" t="s">
        <v>2236</v>
      </c>
      <c r="AG1346" s="43">
        <v>125</v>
      </c>
      <c r="AH1346" t="s">
        <v>102</v>
      </c>
      <c r="AI1346" s="8" t="s">
        <v>135</v>
      </c>
      <c r="AJ1346" t="s">
        <v>865</v>
      </c>
      <c r="AK1346" s="17">
        <v>428</v>
      </c>
      <c r="AL1346" s="19">
        <v>43365</v>
      </c>
      <c r="AM1346" s="19">
        <v>43365</v>
      </c>
      <c r="AN1346" t="s">
        <v>949</v>
      </c>
      <c r="AR1346" t="b">
        <f t="shared" si="43"/>
        <v>1</v>
      </c>
      <c r="AS1346" t="b">
        <f t="shared" si="44"/>
        <v>1</v>
      </c>
    </row>
    <row r="1347" spans="2:45" ht="14.25" customHeight="1" x14ac:dyDescent="0.3">
      <c r="B1347" s="7" t="s">
        <v>2233</v>
      </c>
      <c r="C1347" t="s">
        <v>3100</v>
      </c>
      <c r="D1347" s="8" t="s">
        <v>2236</v>
      </c>
      <c r="AG1347" s="43">
        <v>120</v>
      </c>
      <c r="AH1347" t="s">
        <v>102</v>
      </c>
      <c r="AI1347" s="8" t="s">
        <v>130</v>
      </c>
      <c r="AJ1347" t="s">
        <v>131</v>
      </c>
      <c r="AK1347" s="17">
        <v>1400</v>
      </c>
      <c r="AL1347" s="19">
        <v>43365</v>
      </c>
      <c r="AM1347" s="19">
        <v>43365</v>
      </c>
      <c r="AN1347" t="s">
        <v>1036</v>
      </c>
      <c r="AR1347" t="b">
        <f t="shared" si="43"/>
        <v>1</v>
      </c>
      <c r="AS1347" t="b">
        <f t="shared" si="44"/>
        <v>1</v>
      </c>
    </row>
    <row r="1348" spans="2:45" ht="14.25" customHeight="1" x14ac:dyDescent="0.3">
      <c r="B1348" s="7" t="s">
        <v>2233</v>
      </c>
      <c r="C1348" t="s">
        <v>3100</v>
      </c>
      <c r="D1348" s="8" t="s">
        <v>2236</v>
      </c>
      <c r="AG1348" s="43">
        <v>10</v>
      </c>
      <c r="AH1348" t="s">
        <v>16</v>
      </c>
      <c r="AI1348" s="8" t="s">
        <v>17</v>
      </c>
      <c r="AK1348" s="17">
        <v>1295</v>
      </c>
      <c r="AL1348" s="19">
        <v>43365</v>
      </c>
      <c r="AM1348" s="19">
        <v>43371</v>
      </c>
      <c r="AN1348" t="s">
        <v>1473</v>
      </c>
      <c r="AR1348" t="b">
        <f t="shared" si="43"/>
        <v>1</v>
      </c>
      <c r="AS1348" t="b">
        <f t="shared" si="44"/>
        <v>1</v>
      </c>
    </row>
    <row r="1349" spans="2:45" ht="14.25" customHeight="1" x14ac:dyDescent="0.3">
      <c r="B1349" s="7" t="s">
        <v>2237</v>
      </c>
      <c r="C1349" t="s">
        <v>3100</v>
      </c>
      <c r="D1349" s="8" t="s">
        <v>2238</v>
      </c>
      <c r="E1349" s="33" t="s">
        <v>2239</v>
      </c>
      <c r="M1349" s="16">
        <v>0.12</v>
      </c>
      <c r="N1349" t="s">
        <v>648</v>
      </c>
      <c r="O1349" t="s">
        <v>649</v>
      </c>
      <c r="P1349" s="17">
        <v>4200</v>
      </c>
      <c r="Y1349"/>
      <c r="AC1349" t="s">
        <v>929</v>
      </c>
      <c r="AD1349" t="s">
        <v>3376</v>
      </c>
      <c r="AF1349" s="16">
        <v>0.15867346138909633</v>
      </c>
      <c r="AG1349" s="43">
        <v>126</v>
      </c>
      <c r="AH1349" t="s">
        <v>102</v>
      </c>
      <c r="AI1349" s="8" t="s">
        <v>1856</v>
      </c>
      <c r="AJ1349" t="s">
        <v>138</v>
      </c>
      <c r="AK1349" s="17">
        <v>1926</v>
      </c>
      <c r="AL1349" s="19">
        <v>43351</v>
      </c>
      <c r="AM1349" s="19">
        <v>43351</v>
      </c>
      <c r="AN1349" t="s">
        <v>949</v>
      </c>
      <c r="AQ1349" s="17">
        <f>SUMIF(B:B,B1349,P:P)-SUMIF(B:B,B1349,AK:AK)</f>
        <v>843.40000000000009</v>
      </c>
      <c r="AR1349" t="b">
        <f t="shared" ref="AR1349:AR1412" si="45">B1349=B1348</f>
        <v>0</v>
      </c>
      <c r="AS1349" t="b">
        <f t="shared" ref="AS1349:AS1412" si="46">D1349=D1348</f>
        <v>0</v>
      </c>
    </row>
    <row r="1350" spans="2:45" ht="14.25" customHeight="1" x14ac:dyDescent="0.3">
      <c r="B1350" s="7" t="s">
        <v>2237</v>
      </c>
      <c r="C1350" t="s">
        <v>3100</v>
      </c>
      <c r="D1350" s="8" t="s">
        <v>2238</v>
      </c>
      <c r="AG1350" s="43">
        <v>121</v>
      </c>
      <c r="AH1350" t="s">
        <v>102</v>
      </c>
      <c r="AI1350" s="8" t="s">
        <v>1891</v>
      </c>
      <c r="AJ1350" t="s">
        <v>132</v>
      </c>
      <c r="AK1350" s="17">
        <v>1430.6</v>
      </c>
      <c r="AL1350" s="19">
        <v>43351</v>
      </c>
      <c r="AM1350" s="19">
        <v>43351</v>
      </c>
      <c r="AN1350" t="s">
        <v>931</v>
      </c>
      <c r="AR1350" t="b">
        <f t="shared" si="45"/>
        <v>1</v>
      </c>
      <c r="AS1350" t="b">
        <f t="shared" si="46"/>
        <v>1</v>
      </c>
    </row>
    <row r="1351" spans="2:45" ht="14.25" customHeight="1" x14ac:dyDescent="0.3">
      <c r="B1351" s="7" t="s">
        <v>2240</v>
      </c>
      <c r="C1351" t="s">
        <v>3100</v>
      </c>
      <c r="D1351" s="8" t="s">
        <v>2241</v>
      </c>
      <c r="E1351" s="33" t="s">
        <v>2242</v>
      </c>
      <c r="M1351" s="16">
        <v>0.2</v>
      </c>
      <c r="N1351" t="s">
        <v>648</v>
      </c>
      <c r="O1351" t="s">
        <v>649</v>
      </c>
      <c r="P1351" s="17">
        <v>7562.5</v>
      </c>
      <c r="Y1351"/>
      <c r="AC1351" t="s">
        <v>929</v>
      </c>
      <c r="AD1351" t="s">
        <v>3376</v>
      </c>
      <c r="AF1351" s="16">
        <v>0.36108816000000005</v>
      </c>
      <c r="AG1351" s="43">
        <v>113</v>
      </c>
      <c r="AH1351" t="s">
        <v>102</v>
      </c>
      <c r="AI1351" s="8" t="s">
        <v>122</v>
      </c>
      <c r="AJ1351" t="s">
        <v>123</v>
      </c>
      <c r="AK1351" s="17">
        <v>535</v>
      </c>
      <c r="AL1351" s="19">
        <v>43357</v>
      </c>
      <c r="AM1351" s="19">
        <v>43357</v>
      </c>
      <c r="AN1351" t="s">
        <v>949</v>
      </c>
      <c r="AQ1351" s="17">
        <f>SUMIF(B:B,B1351,P:P)-SUMIF(B:B,B1351,AK:AK)</f>
        <v>770.72500000000036</v>
      </c>
      <c r="AR1351" t="b">
        <f t="shared" si="45"/>
        <v>0</v>
      </c>
      <c r="AS1351" t="b">
        <f t="shared" si="46"/>
        <v>0</v>
      </c>
    </row>
    <row r="1352" spans="2:45" ht="14.25" customHeight="1" x14ac:dyDescent="0.3">
      <c r="B1352" s="7" t="s">
        <v>2240</v>
      </c>
      <c r="C1352" t="s">
        <v>3100</v>
      </c>
      <c r="D1352" s="8" t="s">
        <v>2241</v>
      </c>
      <c r="AG1352" s="43">
        <v>110</v>
      </c>
      <c r="AH1352" t="s">
        <v>102</v>
      </c>
      <c r="AI1352" s="8" t="s">
        <v>119</v>
      </c>
      <c r="AJ1352" t="s">
        <v>120</v>
      </c>
      <c r="AK1352" s="17">
        <v>800.97499999999991</v>
      </c>
      <c r="AL1352" s="19">
        <v>43357</v>
      </c>
      <c r="AM1352" s="19">
        <v>43357</v>
      </c>
      <c r="AN1352" t="s">
        <v>931</v>
      </c>
      <c r="AR1352" t="b">
        <f t="shared" si="45"/>
        <v>1</v>
      </c>
      <c r="AS1352" t="b">
        <f t="shared" si="46"/>
        <v>1</v>
      </c>
    </row>
    <row r="1353" spans="2:45" ht="14.25" customHeight="1" x14ac:dyDescent="0.3">
      <c r="B1353" s="7" t="s">
        <v>2240</v>
      </c>
      <c r="C1353" t="s">
        <v>3100</v>
      </c>
      <c r="D1353" s="8" t="s">
        <v>2241</v>
      </c>
      <c r="AG1353" s="43">
        <v>121</v>
      </c>
      <c r="AH1353" t="s">
        <v>102</v>
      </c>
      <c r="AI1353" s="8" t="s">
        <v>1891</v>
      </c>
      <c r="AJ1353" t="s">
        <v>132</v>
      </c>
      <c r="AK1353" s="17">
        <v>1485.8</v>
      </c>
      <c r="AL1353" s="19">
        <v>43358</v>
      </c>
      <c r="AM1353" s="19">
        <v>43358</v>
      </c>
      <c r="AN1353" t="s">
        <v>931</v>
      </c>
      <c r="AR1353" t="b">
        <f t="shared" si="45"/>
        <v>1</v>
      </c>
      <c r="AS1353" t="b">
        <f t="shared" si="46"/>
        <v>1</v>
      </c>
    </row>
    <row r="1354" spans="2:45" ht="14.25" customHeight="1" x14ac:dyDescent="0.3">
      <c r="B1354" s="7" t="s">
        <v>2240</v>
      </c>
      <c r="C1354" t="s">
        <v>3100</v>
      </c>
      <c r="D1354" s="8" t="s">
        <v>2241</v>
      </c>
      <c r="AG1354" s="43">
        <v>120</v>
      </c>
      <c r="AH1354" t="s">
        <v>102</v>
      </c>
      <c r="AI1354" s="8" t="s">
        <v>130</v>
      </c>
      <c r="AJ1354" t="s">
        <v>131</v>
      </c>
      <c r="AK1354" s="17">
        <v>1750</v>
      </c>
      <c r="AL1354" s="19">
        <v>43358</v>
      </c>
      <c r="AM1354" s="19">
        <v>43358</v>
      </c>
      <c r="AN1354" t="s">
        <v>1036</v>
      </c>
      <c r="AR1354" t="b">
        <f t="shared" si="45"/>
        <v>1</v>
      </c>
      <c r="AS1354" t="b">
        <f t="shared" si="46"/>
        <v>1</v>
      </c>
    </row>
    <row r="1355" spans="2:45" ht="14.25" customHeight="1" x14ac:dyDescent="0.3">
      <c r="B1355" s="7" t="s">
        <v>2240</v>
      </c>
      <c r="C1355" t="s">
        <v>3100</v>
      </c>
      <c r="D1355" s="8" t="s">
        <v>2241</v>
      </c>
      <c r="AG1355" s="43">
        <v>125</v>
      </c>
      <c r="AH1355" t="s">
        <v>102</v>
      </c>
      <c r="AI1355" s="8" t="s">
        <v>135</v>
      </c>
      <c r="AJ1355" t="s">
        <v>865</v>
      </c>
      <c r="AK1355" s="17">
        <v>1070</v>
      </c>
      <c r="AL1355" s="19">
        <v>43358</v>
      </c>
      <c r="AM1355" s="19">
        <v>43358</v>
      </c>
      <c r="AN1355" t="s">
        <v>949</v>
      </c>
      <c r="AR1355" t="b">
        <f t="shared" si="45"/>
        <v>1</v>
      </c>
      <c r="AS1355" t="b">
        <f t="shared" si="46"/>
        <v>1</v>
      </c>
    </row>
    <row r="1356" spans="2:45" ht="14.25" customHeight="1" x14ac:dyDescent="0.3">
      <c r="B1356" s="7" t="s">
        <v>2240</v>
      </c>
      <c r="C1356" t="s">
        <v>3100</v>
      </c>
      <c r="D1356" s="8" t="s">
        <v>2241</v>
      </c>
      <c r="AG1356" s="43">
        <v>113</v>
      </c>
      <c r="AH1356" t="s">
        <v>102</v>
      </c>
      <c r="AI1356" s="8" t="s">
        <v>122</v>
      </c>
      <c r="AJ1356" t="s">
        <v>1444</v>
      </c>
      <c r="AK1356" s="17">
        <v>1150</v>
      </c>
      <c r="AL1356" s="19">
        <v>43358</v>
      </c>
      <c r="AM1356" s="19">
        <v>43358</v>
      </c>
      <c r="AN1356" t="s">
        <v>949</v>
      </c>
      <c r="AR1356" t="b">
        <f t="shared" si="45"/>
        <v>1</v>
      </c>
      <c r="AS1356" t="b">
        <f t="shared" si="46"/>
        <v>1</v>
      </c>
    </row>
    <row r="1357" spans="2:45" ht="14.25" customHeight="1" x14ac:dyDescent="0.3">
      <c r="B1357" s="7" t="s">
        <v>2243</v>
      </c>
      <c r="C1357" t="s">
        <v>3100</v>
      </c>
      <c r="D1357" s="8" t="s">
        <v>2244</v>
      </c>
      <c r="E1357" s="33" t="s">
        <v>2341</v>
      </c>
      <c r="M1357" s="16">
        <v>0.17</v>
      </c>
      <c r="N1357" t="s">
        <v>648</v>
      </c>
      <c r="O1357" t="s">
        <v>649</v>
      </c>
      <c r="P1357" s="17">
        <v>20828</v>
      </c>
      <c r="AC1357" t="s">
        <v>929</v>
      </c>
      <c r="AD1357" t="s">
        <v>3376</v>
      </c>
      <c r="AF1357" s="16">
        <v>0.38788878389261744</v>
      </c>
      <c r="AG1357" s="43">
        <v>113</v>
      </c>
      <c r="AH1357" t="s">
        <v>102</v>
      </c>
      <c r="AI1357" s="8" t="s">
        <v>122</v>
      </c>
      <c r="AJ1357" t="s">
        <v>1889</v>
      </c>
      <c r="AK1357" s="17">
        <v>535</v>
      </c>
      <c r="AL1357" s="19">
        <v>43357</v>
      </c>
      <c r="AM1357" s="19">
        <v>43357</v>
      </c>
      <c r="AN1357" t="s">
        <v>949</v>
      </c>
      <c r="AQ1357" s="17">
        <f>SUMIF(B:B,B1357,P:P)-SUMIF(B:B,B1357,AK:AK)</f>
        <v>1290.1749999999993</v>
      </c>
      <c r="AR1357" t="b">
        <f t="shared" si="45"/>
        <v>0</v>
      </c>
      <c r="AS1357" t="b">
        <f t="shared" si="46"/>
        <v>0</v>
      </c>
    </row>
    <row r="1358" spans="2:45" ht="14.25" customHeight="1" x14ac:dyDescent="0.3">
      <c r="B1358" s="7" t="s">
        <v>2243</v>
      </c>
      <c r="C1358" t="s">
        <v>3100</v>
      </c>
      <c r="D1358" s="8" t="s">
        <v>2244</v>
      </c>
      <c r="AG1358" s="43">
        <v>110</v>
      </c>
      <c r="AH1358" t="s">
        <v>102</v>
      </c>
      <c r="AI1358" s="8" t="s">
        <v>119</v>
      </c>
      <c r="AJ1358" t="s">
        <v>120</v>
      </c>
      <c r="AK1358" s="17">
        <v>799.82500000000005</v>
      </c>
      <c r="AL1358" s="19">
        <v>43357</v>
      </c>
      <c r="AM1358" s="19">
        <v>43357</v>
      </c>
      <c r="AN1358" t="s">
        <v>931</v>
      </c>
      <c r="AR1358" t="b">
        <f t="shared" si="45"/>
        <v>1</v>
      </c>
      <c r="AS1358" t="b">
        <f t="shared" si="46"/>
        <v>1</v>
      </c>
    </row>
    <row r="1359" spans="2:45" ht="14.25" customHeight="1" x14ac:dyDescent="0.3">
      <c r="B1359" s="7" t="s">
        <v>2243</v>
      </c>
      <c r="C1359" t="s">
        <v>3100</v>
      </c>
      <c r="D1359" s="8" t="s">
        <v>2244</v>
      </c>
      <c r="AG1359" s="43">
        <v>126</v>
      </c>
      <c r="AH1359" t="s">
        <v>102</v>
      </c>
      <c r="AI1359" s="8" t="s">
        <v>135</v>
      </c>
      <c r="AJ1359" t="s">
        <v>138</v>
      </c>
      <c r="AK1359" s="17">
        <v>5885</v>
      </c>
      <c r="AL1359" s="19">
        <v>43356</v>
      </c>
      <c r="AM1359" s="19">
        <v>43766</v>
      </c>
      <c r="AN1359" t="s">
        <v>949</v>
      </c>
      <c r="AR1359" t="b">
        <f t="shared" si="45"/>
        <v>1</v>
      </c>
      <c r="AS1359" t="b">
        <f t="shared" si="46"/>
        <v>1</v>
      </c>
    </row>
    <row r="1360" spans="2:45" ht="14.25" customHeight="1" x14ac:dyDescent="0.3">
      <c r="B1360" s="7" t="s">
        <v>2243</v>
      </c>
      <c r="C1360" t="s">
        <v>3100</v>
      </c>
      <c r="D1360" s="8" t="s">
        <v>2244</v>
      </c>
      <c r="AG1360" s="43">
        <v>100</v>
      </c>
      <c r="AH1360" t="s">
        <v>102</v>
      </c>
      <c r="AI1360" s="8" t="s">
        <v>3305</v>
      </c>
      <c r="AJ1360" t="s">
        <v>110</v>
      </c>
      <c r="AK1360" s="17">
        <v>6000</v>
      </c>
      <c r="AL1360" s="19">
        <v>43766</v>
      </c>
      <c r="AM1360" s="19">
        <v>43766</v>
      </c>
      <c r="AN1360" t="s">
        <v>931</v>
      </c>
      <c r="AR1360" t="b">
        <f t="shared" si="45"/>
        <v>1</v>
      </c>
      <c r="AS1360" t="b">
        <f t="shared" si="46"/>
        <v>1</v>
      </c>
    </row>
    <row r="1361" spans="2:45" ht="14.25" customHeight="1" x14ac:dyDescent="0.3">
      <c r="B1361" s="7" t="s">
        <v>2243</v>
      </c>
      <c r="C1361" t="s">
        <v>3100</v>
      </c>
      <c r="D1361" s="8" t="s">
        <v>2244</v>
      </c>
      <c r="AG1361" s="43">
        <v>100</v>
      </c>
      <c r="AH1361" t="s">
        <v>102</v>
      </c>
      <c r="AI1361" s="8" t="s">
        <v>3305</v>
      </c>
      <c r="AJ1361" t="s">
        <v>110</v>
      </c>
      <c r="AK1361" s="17">
        <v>6318</v>
      </c>
      <c r="AL1361" s="19">
        <v>43766</v>
      </c>
      <c r="AM1361" s="19">
        <v>43766</v>
      </c>
      <c r="AN1361" t="s">
        <v>1343</v>
      </c>
      <c r="AR1361" t="b">
        <f t="shared" si="45"/>
        <v>1</v>
      </c>
      <c r="AS1361" t="b">
        <f t="shared" si="46"/>
        <v>1</v>
      </c>
    </row>
    <row r="1362" spans="2:45" ht="14.25" customHeight="1" x14ac:dyDescent="0.3">
      <c r="B1362" s="7" t="s">
        <v>2245</v>
      </c>
      <c r="C1362" t="s">
        <v>3100</v>
      </c>
      <c r="D1362" s="8" t="s">
        <v>2247</v>
      </c>
      <c r="E1362" s="33" t="s">
        <v>2246</v>
      </c>
      <c r="M1362" s="16">
        <v>0.17</v>
      </c>
      <c r="N1362" t="s">
        <v>648</v>
      </c>
      <c r="O1362" t="s">
        <v>649</v>
      </c>
      <c r="P1362" s="17">
        <v>12451.25</v>
      </c>
      <c r="Y1362"/>
      <c r="AC1362" t="s">
        <v>929</v>
      </c>
      <c r="AD1362" t="s">
        <v>3376</v>
      </c>
      <c r="AF1362" s="16">
        <v>0.38186722000000001</v>
      </c>
      <c r="AG1362" s="43">
        <v>60</v>
      </c>
      <c r="AH1362" t="s">
        <v>57</v>
      </c>
      <c r="AI1362" s="8" t="s">
        <v>64</v>
      </c>
      <c r="AJ1362" t="s">
        <v>449</v>
      </c>
      <c r="AK1362" s="17">
        <v>8986.0999999999985</v>
      </c>
      <c r="AL1362" s="19">
        <v>43344</v>
      </c>
      <c r="AM1362" s="19">
        <v>43344</v>
      </c>
      <c r="AN1362" t="s">
        <v>931</v>
      </c>
      <c r="AQ1362" s="17">
        <f>SUMIF(B:B,B1362,P:P)-SUMIF(B:B,B1362,AK:AK)</f>
        <v>781.70000000000073</v>
      </c>
      <c r="AR1362" t="b">
        <f t="shared" si="45"/>
        <v>0</v>
      </c>
      <c r="AS1362" t="b">
        <f t="shared" si="46"/>
        <v>0</v>
      </c>
    </row>
    <row r="1363" spans="2:45" ht="14.25" customHeight="1" x14ac:dyDescent="0.3">
      <c r="B1363" s="7" t="s">
        <v>2245</v>
      </c>
      <c r="C1363" t="s">
        <v>3100</v>
      </c>
      <c r="D1363" s="8" t="s">
        <v>2247</v>
      </c>
      <c r="AC1363" t="s">
        <v>929</v>
      </c>
      <c r="AD1363" t="s">
        <v>3376</v>
      </c>
      <c r="AF1363" s="16">
        <v>0.38186722000000001</v>
      </c>
      <c r="AG1363" s="43">
        <v>59</v>
      </c>
      <c r="AH1363" t="s">
        <v>57</v>
      </c>
      <c r="AI1363" s="8" t="s">
        <v>64</v>
      </c>
      <c r="AJ1363" t="s">
        <v>323</v>
      </c>
      <c r="AK1363" s="17">
        <v>2683.45</v>
      </c>
      <c r="AL1363" s="19">
        <v>43344</v>
      </c>
      <c r="AM1363" s="19">
        <v>43344</v>
      </c>
      <c r="AN1363" t="s">
        <v>941</v>
      </c>
      <c r="AQ1363"/>
      <c r="AR1363" t="b">
        <f t="shared" si="45"/>
        <v>1</v>
      </c>
      <c r="AS1363" t="b">
        <f t="shared" si="46"/>
        <v>1</v>
      </c>
    </row>
    <row r="1364" spans="2:45" ht="14.25" customHeight="1" x14ac:dyDescent="0.3">
      <c r="B1364" s="7" t="s">
        <v>2248</v>
      </c>
      <c r="C1364" t="s">
        <v>3100</v>
      </c>
      <c r="D1364" s="8" t="s">
        <v>2249</v>
      </c>
      <c r="E1364" s="33" t="s">
        <v>2250</v>
      </c>
      <c r="M1364" s="16">
        <v>0.17</v>
      </c>
      <c r="N1364" t="s">
        <v>648</v>
      </c>
      <c r="O1364" t="s">
        <v>649</v>
      </c>
      <c r="P1364" s="17">
        <v>13685.349999999999</v>
      </c>
      <c r="Y1364"/>
      <c r="AC1364" t="s">
        <v>929</v>
      </c>
      <c r="AD1364" t="s">
        <v>3376</v>
      </c>
      <c r="AF1364" s="16">
        <v>0.38976358399999994</v>
      </c>
      <c r="AG1364" s="43">
        <v>59</v>
      </c>
      <c r="AH1364" t="s">
        <v>57</v>
      </c>
      <c r="AI1364" s="8" t="s">
        <v>64</v>
      </c>
      <c r="AJ1364" t="s">
        <v>323</v>
      </c>
      <c r="AK1364" s="17">
        <v>7448.6</v>
      </c>
      <c r="AL1364" s="19">
        <v>43344</v>
      </c>
      <c r="AM1364" s="19">
        <v>43344</v>
      </c>
      <c r="AN1364" t="s">
        <v>941</v>
      </c>
      <c r="AQ1364" s="17">
        <f>SUMIF(B:B,B1364,P:P)-SUMIF(B:B,B1364,AK:AK)</f>
        <v>1123.3499999999967</v>
      </c>
      <c r="AR1364" t="b">
        <f t="shared" si="45"/>
        <v>0</v>
      </c>
      <c r="AS1364" t="b">
        <f t="shared" si="46"/>
        <v>0</v>
      </c>
    </row>
    <row r="1365" spans="2:45" ht="14.25" customHeight="1" x14ac:dyDescent="0.3">
      <c r="B1365" s="7" t="s">
        <v>2248</v>
      </c>
      <c r="C1365" t="s">
        <v>3100</v>
      </c>
      <c r="D1365" s="8" t="s">
        <v>2249</v>
      </c>
      <c r="AG1365" s="43">
        <v>121</v>
      </c>
      <c r="AH1365" t="s">
        <v>102</v>
      </c>
      <c r="AI1365" s="8" t="s">
        <v>1891</v>
      </c>
      <c r="AJ1365" t="s">
        <v>132</v>
      </c>
      <c r="AK1365" s="17">
        <v>669.3</v>
      </c>
      <c r="AL1365" s="19">
        <v>43374</v>
      </c>
      <c r="AM1365" s="19">
        <v>43374</v>
      </c>
      <c r="AN1365" t="s">
        <v>931</v>
      </c>
      <c r="AR1365" t="b">
        <f t="shared" si="45"/>
        <v>1</v>
      </c>
      <c r="AS1365" t="b">
        <f t="shared" si="46"/>
        <v>1</v>
      </c>
    </row>
    <row r="1366" spans="2:45" ht="14.25" customHeight="1" x14ac:dyDescent="0.3">
      <c r="B1366" s="7" t="s">
        <v>2248</v>
      </c>
      <c r="C1366" t="s">
        <v>3100</v>
      </c>
      <c r="D1366" s="8" t="s">
        <v>2249</v>
      </c>
      <c r="AG1366" s="43">
        <v>126</v>
      </c>
      <c r="AH1366" t="s">
        <v>102</v>
      </c>
      <c r="AI1366" s="8" t="s">
        <v>1856</v>
      </c>
      <c r="AJ1366" t="s">
        <v>138</v>
      </c>
      <c r="AK1366" s="17">
        <v>535</v>
      </c>
      <c r="AL1366" s="19">
        <v>43374</v>
      </c>
      <c r="AM1366" s="19">
        <v>43374</v>
      </c>
      <c r="AN1366" t="s">
        <v>949</v>
      </c>
      <c r="AR1366" t="b">
        <f t="shared" si="45"/>
        <v>1</v>
      </c>
      <c r="AS1366" t="b">
        <f t="shared" si="46"/>
        <v>1</v>
      </c>
    </row>
    <row r="1367" spans="2:45" ht="14.25" customHeight="1" x14ac:dyDescent="0.3">
      <c r="B1367" s="7" t="s">
        <v>2248</v>
      </c>
      <c r="C1367" t="s">
        <v>3100</v>
      </c>
      <c r="D1367" s="8" t="s">
        <v>2249</v>
      </c>
      <c r="AG1367" s="43">
        <v>120</v>
      </c>
      <c r="AH1367" t="s">
        <v>102</v>
      </c>
      <c r="AI1367" s="8" t="s">
        <v>130</v>
      </c>
      <c r="AJ1367" t="s">
        <v>131</v>
      </c>
      <c r="AK1367" s="17">
        <v>300</v>
      </c>
      <c r="AL1367" s="19">
        <v>43374</v>
      </c>
      <c r="AM1367" s="19">
        <v>43374</v>
      </c>
      <c r="AN1367" t="s">
        <v>1036</v>
      </c>
      <c r="AR1367" t="b">
        <f t="shared" si="45"/>
        <v>1</v>
      </c>
      <c r="AS1367" t="b">
        <f t="shared" si="46"/>
        <v>1</v>
      </c>
    </row>
    <row r="1368" spans="2:45" ht="14.25" customHeight="1" x14ac:dyDescent="0.3">
      <c r="B1368" s="7" t="s">
        <v>2248</v>
      </c>
      <c r="C1368" t="s">
        <v>3100</v>
      </c>
      <c r="D1368" s="8" t="s">
        <v>2249</v>
      </c>
      <c r="AG1368" s="43">
        <v>121</v>
      </c>
      <c r="AH1368" t="s">
        <v>102</v>
      </c>
      <c r="AI1368" s="8" t="s">
        <v>1890</v>
      </c>
      <c r="AJ1368" t="s">
        <v>132</v>
      </c>
      <c r="AK1368" s="17">
        <v>1522.6</v>
      </c>
      <c r="AL1368" s="19">
        <v>43380</v>
      </c>
      <c r="AM1368" s="19">
        <v>43380</v>
      </c>
      <c r="AN1368" t="s">
        <v>931</v>
      </c>
      <c r="AR1368" t="b">
        <f t="shared" si="45"/>
        <v>1</v>
      </c>
      <c r="AS1368" t="b">
        <f t="shared" si="46"/>
        <v>1</v>
      </c>
    </row>
    <row r="1369" spans="2:45" ht="14.25" customHeight="1" x14ac:dyDescent="0.3">
      <c r="B1369" s="7" t="s">
        <v>2248</v>
      </c>
      <c r="C1369" t="s">
        <v>3100</v>
      </c>
      <c r="D1369" s="8" t="s">
        <v>2249</v>
      </c>
      <c r="AG1369" s="43">
        <v>126</v>
      </c>
      <c r="AH1369" t="s">
        <v>102</v>
      </c>
      <c r="AI1369" s="8" t="s">
        <v>1235</v>
      </c>
      <c r="AJ1369" t="s">
        <v>138</v>
      </c>
      <c r="AK1369" s="17">
        <v>2086.5</v>
      </c>
      <c r="AL1369" s="19">
        <v>43380</v>
      </c>
      <c r="AM1369" s="19">
        <v>43380</v>
      </c>
      <c r="AN1369" t="s">
        <v>949</v>
      </c>
      <c r="AR1369" t="b">
        <f t="shared" si="45"/>
        <v>1</v>
      </c>
      <c r="AS1369" t="b">
        <f t="shared" si="46"/>
        <v>1</v>
      </c>
    </row>
    <row r="1370" spans="2:45" ht="14.25" customHeight="1" x14ac:dyDescent="0.3">
      <c r="B1370" s="7" t="s">
        <v>1076</v>
      </c>
      <c r="C1370" t="s">
        <v>3326</v>
      </c>
      <c r="D1370" t="s">
        <v>1077</v>
      </c>
      <c r="E1370" s="33" t="s">
        <v>1078</v>
      </c>
      <c r="M1370" s="16">
        <v>0.18</v>
      </c>
      <c r="N1370" t="s">
        <v>648</v>
      </c>
      <c r="O1370" t="s">
        <v>649</v>
      </c>
      <c r="P1370" s="17">
        <v>27599.999999999996</v>
      </c>
      <c r="U1370"/>
      <c r="Y1370"/>
      <c r="Z1370"/>
      <c r="AC1370" t="s">
        <v>929</v>
      </c>
      <c r="AD1370" t="s">
        <v>3378</v>
      </c>
      <c r="AF1370" s="16">
        <v>0.3759868472652837</v>
      </c>
      <c r="AG1370" s="43">
        <v>75</v>
      </c>
      <c r="AH1370" t="s">
        <v>83</v>
      </c>
      <c r="AI1370" s="8" t="s">
        <v>863</v>
      </c>
      <c r="AK1370" s="17">
        <v>27599.999999999996</v>
      </c>
      <c r="AL1370" s="19">
        <v>43191</v>
      </c>
      <c r="AM1370" s="19">
        <v>43191</v>
      </c>
      <c r="AN1370" t="s">
        <v>931</v>
      </c>
      <c r="AQ1370" s="17">
        <f>SUMIF(B:B,B1370,P:P)-SUMIF(B:B,B1370,AK:AK)</f>
        <v>0</v>
      </c>
      <c r="AR1370" t="b">
        <f t="shared" si="45"/>
        <v>0</v>
      </c>
      <c r="AS1370" t="b">
        <f t="shared" si="46"/>
        <v>0</v>
      </c>
    </row>
    <row r="1371" spans="2:45" ht="14.25" customHeight="1" x14ac:dyDescent="0.3">
      <c r="B1371" s="7" t="s">
        <v>2251</v>
      </c>
      <c r="C1371" t="s">
        <v>3100</v>
      </c>
      <c r="D1371" s="8" t="s">
        <v>2252</v>
      </c>
      <c r="E1371" s="33" t="s">
        <v>2253</v>
      </c>
      <c r="M1371" s="16">
        <v>0.17</v>
      </c>
      <c r="N1371" t="s">
        <v>648</v>
      </c>
      <c r="O1371" t="s">
        <v>649</v>
      </c>
      <c r="P1371" s="17">
        <v>8880</v>
      </c>
      <c r="Y1371"/>
      <c r="AC1371" t="s">
        <v>929</v>
      </c>
      <c r="AD1371" t="s">
        <v>3376</v>
      </c>
      <c r="AF1371" s="16">
        <v>0.32047180915395279</v>
      </c>
      <c r="AG1371" s="43">
        <v>121</v>
      </c>
      <c r="AH1371" t="s">
        <v>102</v>
      </c>
      <c r="AI1371" s="8" t="s">
        <v>1891</v>
      </c>
      <c r="AJ1371" t="s">
        <v>132</v>
      </c>
      <c r="AK1371" s="17">
        <v>1429.4499999999998</v>
      </c>
      <c r="AL1371" s="19">
        <v>43365</v>
      </c>
      <c r="AM1371" s="19">
        <v>43365</v>
      </c>
      <c r="AN1371" t="s">
        <v>931</v>
      </c>
      <c r="AQ1371" s="17">
        <f>SUMIF(B:B,B1371,P:P)-SUMIF(B:B,B1371,AK:AK)</f>
        <v>4884.05</v>
      </c>
      <c r="AR1371" t="b">
        <f t="shared" si="45"/>
        <v>0</v>
      </c>
      <c r="AS1371" t="b">
        <f t="shared" si="46"/>
        <v>0</v>
      </c>
    </row>
    <row r="1372" spans="2:45" ht="14.25" customHeight="1" x14ac:dyDescent="0.3">
      <c r="B1372" s="7" t="s">
        <v>2251</v>
      </c>
      <c r="C1372" t="s">
        <v>3100</v>
      </c>
      <c r="D1372" s="8" t="s">
        <v>2252</v>
      </c>
      <c r="AG1372" s="43">
        <v>126</v>
      </c>
      <c r="AH1372" t="s">
        <v>102</v>
      </c>
      <c r="AI1372" s="8" t="s">
        <v>1856</v>
      </c>
      <c r="AJ1372" t="s">
        <v>138</v>
      </c>
      <c r="AK1372" s="17">
        <v>2086.5</v>
      </c>
      <c r="AL1372" s="19">
        <v>43365</v>
      </c>
      <c r="AM1372" s="19">
        <v>43365</v>
      </c>
      <c r="AN1372" t="s">
        <v>949</v>
      </c>
      <c r="AR1372" t="b">
        <f t="shared" si="45"/>
        <v>1</v>
      </c>
      <c r="AS1372" t="b">
        <f t="shared" si="46"/>
        <v>1</v>
      </c>
    </row>
    <row r="1373" spans="2:45" ht="14.25" customHeight="1" x14ac:dyDescent="0.3">
      <c r="B1373" s="7" t="s">
        <v>2251</v>
      </c>
      <c r="C1373" t="s">
        <v>3100</v>
      </c>
      <c r="D1373" s="8" t="s">
        <v>2252</v>
      </c>
      <c r="AG1373" s="43">
        <v>120</v>
      </c>
      <c r="AH1373" t="s">
        <v>102</v>
      </c>
      <c r="AI1373" s="8" t="s">
        <v>130</v>
      </c>
      <c r="AJ1373" t="s">
        <v>131</v>
      </c>
      <c r="AK1373" s="17">
        <v>480</v>
      </c>
      <c r="AL1373" s="19">
        <v>43365</v>
      </c>
      <c r="AM1373" s="19">
        <v>43365</v>
      </c>
      <c r="AN1373" t="s">
        <v>1036</v>
      </c>
      <c r="AR1373" t="b">
        <f t="shared" si="45"/>
        <v>1</v>
      </c>
      <c r="AS1373" t="b">
        <f t="shared" si="46"/>
        <v>1</v>
      </c>
    </row>
    <row r="1374" spans="2:45" ht="14.25" customHeight="1" x14ac:dyDescent="0.3">
      <c r="B1374" s="7" t="s">
        <v>2255</v>
      </c>
      <c r="C1374" t="s">
        <v>3100</v>
      </c>
      <c r="D1374" s="8" t="s">
        <v>2256</v>
      </c>
      <c r="E1374" s="33" t="s">
        <v>2257</v>
      </c>
      <c r="M1374" s="16">
        <v>0.12</v>
      </c>
      <c r="N1374" t="s">
        <v>648</v>
      </c>
      <c r="O1374" t="s">
        <v>649</v>
      </c>
      <c r="P1374" s="17">
        <v>4826</v>
      </c>
      <c r="Y1374"/>
      <c r="AC1374" t="s">
        <v>929</v>
      </c>
      <c r="AD1374" t="s">
        <v>3376</v>
      </c>
      <c r="AF1374" s="16">
        <v>0.2208</v>
      </c>
      <c r="AG1374" s="43">
        <v>125</v>
      </c>
      <c r="AH1374" t="s">
        <v>102</v>
      </c>
      <c r="AI1374" s="8" t="s">
        <v>135</v>
      </c>
      <c r="AJ1374" t="s">
        <v>865</v>
      </c>
      <c r="AK1374" s="17">
        <v>856</v>
      </c>
      <c r="AL1374" s="19">
        <v>43365</v>
      </c>
      <c r="AM1374" s="19">
        <v>43365</v>
      </c>
      <c r="AN1374" t="s">
        <v>949</v>
      </c>
      <c r="AQ1374" s="17">
        <f>SUMIF(B:B,B1374,P:P)-SUMIF(B:B,B1374,AK:AK)</f>
        <v>380</v>
      </c>
      <c r="AR1374" t="b">
        <f t="shared" si="45"/>
        <v>0</v>
      </c>
      <c r="AS1374" t="b">
        <f t="shared" si="46"/>
        <v>0</v>
      </c>
    </row>
    <row r="1375" spans="2:45" ht="14.25" customHeight="1" x14ac:dyDescent="0.3">
      <c r="B1375" s="7" t="s">
        <v>2255</v>
      </c>
      <c r="C1375" t="s">
        <v>3100</v>
      </c>
      <c r="D1375" s="8" t="s">
        <v>2256</v>
      </c>
      <c r="AG1375" s="43">
        <v>120</v>
      </c>
      <c r="AH1375" t="s">
        <v>102</v>
      </c>
      <c r="AI1375" s="8" t="s">
        <v>130</v>
      </c>
      <c r="AJ1375" t="s">
        <v>131</v>
      </c>
      <c r="AK1375" s="17">
        <v>1520</v>
      </c>
      <c r="AL1375" s="19">
        <v>43365</v>
      </c>
      <c r="AM1375" s="19">
        <v>43365</v>
      </c>
      <c r="AN1375" t="s">
        <v>1036</v>
      </c>
      <c r="AR1375" t="b">
        <f t="shared" si="45"/>
        <v>1</v>
      </c>
      <c r="AS1375" t="b">
        <f t="shared" si="46"/>
        <v>1</v>
      </c>
    </row>
    <row r="1376" spans="2:45" ht="14.25" customHeight="1" x14ac:dyDescent="0.3">
      <c r="B1376" s="7" t="s">
        <v>2255</v>
      </c>
      <c r="C1376" t="s">
        <v>3100</v>
      </c>
      <c r="D1376" s="8" t="s">
        <v>2256</v>
      </c>
      <c r="AG1376" s="43">
        <v>121</v>
      </c>
      <c r="AH1376" t="s">
        <v>102</v>
      </c>
      <c r="AI1376" s="8" t="s">
        <v>1890</v>
      </c>
      <c r="AJ1376" t="s">
        <v>132</v>
      </c>
      <c r="AK1376" s="17">
        <v>2070</v>
      </c>
      <c r="AL1376" s="19">
        <v>43365</v>
      </c>
      <c r="AM1376" s="19">
        <v>43365</v>
      </c>
      <c r="AN1376" t="s">
        <v>931</v>
      </c>
      <c r="AR1376" t="b">
        <f t="shared" si="45"/>
        <v>1</v>
      </c>
      <c r="AS1376" t="b">
        <f t="shared" si="46"/>
        <v>1</v>
      </c>
    </row>
    <row r="1377" spans="2:45" ht="14.25" customHeight="1" x14ac:dyDescent="0.3">
      <c r="B1377" s="7" t="s">
        <v>2258</v>
      </c>
      <c r="C1377" t="s">
        <v>3100</v>
      </c>
      <c r="D1377" s="8" t="s">
        <v>2259</v>
      </c>
      <c r="E1377" s="33" t="s">
        <v>2260</v>
      </c>
      <c r="M1377" s="16">
        <v>0.18</v>
      </c>
      <c r="N1377" t="s">
        <v>648</v>
      </c>
      <c r="O1377" t="s">
        <v>649</v>
      </c>
      <c r="P1377" s="17">
        <v>4596</v>
      </c>
      <c r="Y1377"/>
      <c r="AC1377" t="s">
        <v>929</v>
      </c>
      <c r="AD1377" t="s">
        <v>3376</v>
      </c>
      <c r="AF1377" s="16">
        <v>0.25240000000000001</v>
      </c>
      <c r="AG1377" s="43">
        <v>125</v>
      </c>
      <c r="AH1377" t="s">
        <v>102</v>
      </c>
      <c r="AI1377" s="8" t="s">
        <v>135</v>
      </c>
      <c r="AJ1377" t="s">
        <v>865</v>
      </c>
      <c r="AK1377" s="17">
        <v>856</v>
      </c>
      <c r="AL1377" s="19">
        <v>43366</v>
      </c>
      <c r="AM1377" s="19">
        <v>43366</v>
      </c>
      <c r="AN1377" t="s">
        <v>949</v>
      </c>
      <c r="AQ1377" s="17">
        <f>SUMIF(B:B,B1377,P:P)-SUMIF(B:B,B1377,AK:AK)</f>
        <v>0</v>
      </c>
      <c r="AR1377" t="b">
        <f t="shared" si="45"/>
        <v>0</v>
      </c>
      <c r="AS1377" t="b">
        <f t="shared" si="46"/>
        <v>0</v>
      </c>
    </row>
    <row r="1378" spans="2:45" ht="14.25" customHeight="1" x14ac:dyDescent="0.3">
      <c r="B1378" s="7" t="s">
        <v>2258</v>
      </c>
      <c r="C1378" t="s">
        <v>3100</v>
      </c>
      <c r="D1378" s="8" t="s">
        <v>2259</v>
      </c>
      <c r="AG1378" s="43">
        <v>120</v>
      </c>
      <c r="AH1378" t="s">
        <v>102</v>
      </c>
      <c r="AI1378" s="8" t="s">
        <v>130</v>
      </c>
      <c r="AJ1378" t="s">
        <v>131</v>
      </c>
      <c r="AK1378" s="17">
        <v>1900</v>
      </c>
      <c r="AL1378" s="19">
        <v>43366</v>
      </c>
      <c r="AM1378" s="19">
        <v>43366</v>
      </c>
      <c r="AN1378" t="s">
        <v>1036</v>
      </c>
      <c r="AR1378" t="b">
        <f t="shared" si="45"/>
        <v>1</v>
      </c>
      <c r="AS1378" t="b">
        <f t="shared" si="46"/>
        <v>1</v>
      </c>
    </row>
    <row r="1379" spans="2:45" ht="14.25" customHeight="1" x14ac:dyDescent="0.3">
      <c r="B1379" s="7" t="s">
        <v>2258</v>
      </c>
      <c r="C1379" t="s">
        <v>3100</v>
      </c>
      <c r="D1379" s="8" t="s">
        <v>2259</v>
      </c>
      <c r="AG1379" s="43">
        <v>121</v>
      </c>
      <c r="AH1379" t="s">
        <v>102</v>
      </c>
      <c r="AI1379" s="8" t="s">
        <v>1891</v>
      </c>
      <c r="AJ1379" t="s">
        <v>132</v>
      </c>
      <c r="AK1379" s="17">
        <v>1839.9999999999998</v>
      </c>
      <c r="AL1379" s="19">
        <v>43366</v>
      </c>
      <c r="AM1379" s="19">
        <v>43366</v>
      </c>
      <c r="AN1379" t="s">
        <v>931</v>
      </c>
      <c r="AR1379" t="b">
        <f t="shared" si="45"/>
        <v>1</v>
      </c>
      <c r="AS1379" t="b">
        <f t="shared" si="46"/>
        <v>1</v>
      </c>
    </row>
    <row r="1380" spans="2:45" ht="14.25" customHeight="1" x14ac:dyDescent="0.3">
      <c r="B1380" s="7" t="s">
        <v>2261</v>
      </c>
      <c r="C1380" t="s">
        <v>3100</v>
      </c>
      <c r="D1380" s="8" t="s">
        <v>2262</v>
      </c>
      <c r="E1380" s="33" t="s">
        <v>2263</v>
      </c>
      <c r="M1380" s="16">
        <v>0.17</v>
      </c>
      <c r="N1380" t="s">
        <v>648</v>
      </c>
      <c r="O1380" t="s">
        <v>649</v>
      </c>
      <c r="P1380" s="17">
        <v>7676.5499999999993</v>
      </c>
      <c r="Y1380"/>
      <c r="AC1380" t="s">
        <v>929</v>
      </c>
      <c r="AD1380" t="s">
        <v>3376</v>
      </c>
      <c r="AF1380" s="16">
        <v>0.31109547200000004</v>
      </c>
      <c r="AG1380" s="43">
        <v>60</v>
      </c>
      <c r="AH1380" t="s">
        <v>57</v>
      </c>
      <c r="AI1380" s="8" t="s">
        <v>64</v>
      </c>
      <c r="AJ1380" t="s">
        <v>449</v>
      </c>
      <c r="AK1380" s="17">
        <v>1743.4</v>
      </c>
      <c r="AL1380" s="19">
        <v>43344</v>
      </c>
      <c r="AM1380" s="19">
        <v>43344</v>
      </c>
      <c r="AN1380" t="s">
        <v>931</v>
      </c>
      <c r="AQ1380" s="17">
        <f>SUMIF(B:B,B1380,P:P)-SUMIF(B:B,B1380,AK:AK)</f>
        <v>2534.5625</v>
      </c>
      <c r="AR1380" t="b">
        <f t="shared" si="45"/>
        <v>0</v>
      </c>
      <c r="AS1380" t="b">
        <f t="shared" si="46"/>
        <v>0</v>
      </c>
    </row>
    <row r="1381" spans="2:45" ht="14.25" customHeight="1" x14ac:dyDescent="0.3">
      <c r="B1381" s="7" t="s">
        <v>2261</v>
      </c>
      <c r="C1381" t="s">
        <v>3100</v>
      </c>
      <c r="D1381" s="8" t="s">
        <v>2262</v>
      </c>
      <c r="AG1381" s="43">
        <v>59</v>
      </c>
      <c r="AH1381" t="s">
        <v>57</v>
      </c>
      <c r="AI1381" s="8" t="s">
        <v>64</v>
      </c>
      <c r="AJ1381" t="s">
        <v>323</v>
      </c>
      <c r="AK1381" s="17">
        <v>3398.5874999999996</v>
      </c>
      <c r="AL1381" s="19">
        <v>43344</v>
      </c>
      <c r="AM1381" s="19">
        <v>43344</v>
      </c>
      <c r="AN1381" t="s">
        <v>941</v>
      </c>
      <c r="AR1381" t="b">
        <f t="shared" si="45"/>
        <v>1</v>
      </c>
      <c r="AS1381" t="b">
        <f t="shared" si="46"/>
        <v>1</v>
      </c>
    </row>
    <row r="1382" spans="2:45" ht="14.25" customHeight="1" x14ac:dyDescent="0.3">
      <c r="B1382" s="7" t="s">
        <v>2264</v>
      </c>
      <c r="C1382" t="s">
        <v>3100</v>
      </c>
      <c r="D1382" s="8" t="s">
        <v>2265</v>
      </c>
      <c r="E1382" s="33" t="s">
        <v>2266</v>
      </c>
      <c r="M1382" s="16">
        <v>0.17</v>
      </c>
      <c r="N1382" t="s">
        <v>648</v>
      </c>
      <c r="O1382" t="s">
        <v>649</v>
      </c>
      <c r="P1382" s="17">
        <v>40955</v>
      </c>
      <c r="Y1382"/>
      <c r="AC1382" t="s">
        <v>929</v>
      </c>
      <c r="AD1382" t="s">
        <v>3376</v>
      </c>
      <c r="AF1382" s="16">
        <v>0.34749169116279072</v>
      </c>
      <c r="AG1382" s="43">
        <v>126</v>
      </c>
      <c r="AH1382" t="s">
        <v>102</v>
      </c>
      <c r="AI1382" s="8" t="s">
        <v>1856</v>
      </c>
      <c r="AJ1382" t="s">
        <v>138</v>
      </c>
      <c r="AK1382" s="17">
        <v>1605</v>
      </c>
      <c r="AL1382" s="19">
        <v>43374</v>
      </c>
      <c r="AM1382" s="19">
        <v>43374</v>
      </c>
      <c r="AN1382" t="s">
        <v>949</v>
      </c>
      <c r="AQ1382" s="17">
        <f>SUMIF(B:B,B1382,P:P)-SUMIF(B:B,B1382,AK:AK)</f>
        <v>0</v>
      </c>
      <c r="AR1382" t="b">
        <f t="shared" si="45"/>
        <v>0</v>
      </c>
      <c r="AS1382" t="b">
        <f t="shared" si="46"/>
        <v>0</v>
      </c>
    </row>
    <row r="1383" spans="2:45" ht="14.25" customHeight="1" x14ac:dyDescent="0.3">
      <c r="B1383" s="7" t="s">
        <v>2264</v>
      </c>
      <c r="C1383" t="s">
        <v>3100</v>
      </c>
      <c r="D1383" s="8" t="s">
        <v>2265</v>
      </c>
      <c r="AG1383" s="43">
        <v>98</v>
      </c>
      <c r="AH1383" t="s">
        <v>102</v>
      </c>
      <c r="AI1383" s="8" t="s">
        <v>103</v>
      </c>
      <c r="AJ1383" t="s">
        <v>108</v>
      </c>
      <c r="AK1383" s="17">
        <v>29000</v>
      </c>
      <c r="AL1383" s="19">
        <v>43374</v>
      </c>
      <c r="AM1383" s="19">
        <v>43374</v>
      </c>
      <c r="AN1383" t="s">
        <v>1337</v>
      </c>
      <c r="AP1383" t="s">
        <v>2267</v>
      </c>
      <c r="AR1383" t="b">
        <f t="shared" si="45"/>
        <v>1</v>
      </c>
      <c r="AS1383" t="b">
        <f t="shared" si="46"/>
        <v>1</v>
      </c>
    </row>
    <row r="1384" spans="2:45" ht="14.25" customHeight="1" x14ac:dyDescent="0.3">
      <c r="B1384" s="7" t="s">
        <v>2264</v>
      </c>
      <c r="C1384" t="s">
        <v>3100</v>
      </c>
      <c r="D1384" s="8" t="s">
        <v>2265</v>
      </c>
      <c r="AG1384" s="43">
        <v>125</v>
      </c>
      <c r="AH1384" t="s">
        <v>102</v>
      </c>
      <c r="AI1384" s="8" t="s">
        <v>135</v>
      </c>
      <c r="AJ1384" t="s">
        <v>865</v>
      </c>
      <c r="AK1384" s="17">
        <v>6899.9999999999991</v>
      </c>
      <c r="AL1384" s="19">
        <v>43374</v>
      </c>
      <c r="AM1384" s="19">
        <v>43374</v>
      </c>
      <c r="AN1384" t="s">
        <v>931</v>
      </c>
      <c r="AR1384" t="b">
        <f t="shared" si="45"/>
        <v>1</v>
      </c>
      <c r="AS1384" t="b">
        <f t="shared" si="46"/>
        <v>1</v>
      </c>
    </row>
    <row r="1385" spans="2:45" ht="14.25" customHeight="1" x14ac:dyDescent="0.3">
      <c r="B1385" s="7" t="s">
        <v>2264</v>
      </c>
      <c r="C1385" t="s">
        <v>3100</v>
      </c>
      <c r="D1385" s="8" t="s">
        <v>2265</v>
      </c>
      <c r="AG1385" s="43">
        <v>21</v>
      </c>
      <c r="AH1385" t="s">
        <v>22</v>
      </c>
      <c r="AI1385" s="8" t="s">
        <v>56</v>
      </c>
      <c r="AK1385" s="17">
        <v>3449.9999999999995</v>
      </c>
      <c r="AL1385" s="19">
        <v>43374</v>
      </c>
      <c r="AM1385" s="19">
        <v>43374</v>
      </c>
      <c r="AN1385" t="s">
        <v>931</v>
      </c>
      <c r="AR1385" t="b">
        <f t="shared" si="45"/>
        <v>1</v>
      </c>
      <c r="AS1385" t="b">
        <f t="shared" si="46"/>
        <v>1</v>
      </c>
    </row>
    <row r="1386" spans="2:45" ht="14.25" customHeight="1" x14ac:dyDescent="0.3">
      <c r="B1386" s="7" t="s">
        <v>2268</v>
      </c>
      <c r="C1386" t="s">
        <v>3100</v>
      </c>
      <c r="D1386" s="8" t="s">
        <v>2269</v>
      </c>
      <c r="E1386" s="33" t="s">
        <v>2270</v>
      </c>
      <c r="M1386" s="16">
        <v>0.17</v>
      </c>
      <c r="N1386" t="s">
        <v>648</v>
      </c>
      <c r="O1386" t="s">
        <v>649</v>
      </c>
      <c r="P1386" s="17">
        <v>33760.800000000003</v>
      </c>
      <c r="Y1386"/>
      <c r="AC1386" t="s">
        <v>929</v>
      </c>
      <c r="AD1386" t="s">
        <v>3376</v>
      </c>
      <c r="AF1386" s="16">
        <v>0.37434962933333332</v>
      </c>
      <c r="AG1386" s="43">
        <v>114</v>
      </c>
      <c r="AH1386" t="s">
        <v>102</v>
      </c>
      <c r="AI1386" s="8" t="s">
        <v>3303</v>
      </c>
      <c r="AJ1386" t="s">
        <v>125</v>
      </c>
      <c r="AK1386" s="17">
        <v>7624.8</v>
      </c>
      <c r="AL1386" s="19">
        <v>43374</v>
      </c>
      <c r="AM1386" s="19">
        <v>43374</v>
      </c>
      <c r="AN1386" t="s">
        <v>1337</v>
      </c>
      <c r="AQ1386" s="17">
        <f>SUMIF(B:B,B1386,P:P)-SUMIF(B:B,B1386,AK:AK)</f>
        <v>-3524.6499999999942</v>
      </c>
      <c r="AR1386" t="b">
        <f t="shared" si="45"/>
        <v>0</v>
      </c>
      <c r="AS1386" t="b">
        <f t="shared" si="46"/>
        <v>0</v>
      </c>
    </row>
    <row r="1387" spans="2:45" ht="14.25" customHeight="1" x14ac:dyDescent="0.3">
      <c r="B1387" s="7" t="s">
        <v>2268</v>
      </c>
      <c r="C1387" t="s">
        <v>3100</v>
      </c>
      <c r="D1387" s="8" t="s">
        <v>2269</v>
      </c>
      <c r="AC1387" t="s">
        <v>929</v>
      </c>
      <c r="AD1387" t="s">
        <v>3376</v>
      </c>
      <c r="AF1387" s="16">
        <v>0.37434962933333332</v>
      </c>
      <c r="AG1387" s="43">
        <v>105</v>
      </c>
      <c r="AH1387" t="s">
        <v>102</v>
      </c>
      <c r="AI1387" s="8" t="s">
        <v>103</v>
      </c>
      <c r="AJ1387" t="s">
        <v>115</v>
      </c>
      <c r="AK1387" s="17">
        <v>16170</v>
      </c>
      <c r="AL1387" s="19">
        <v>43374</v>
      </c>
      <c r="AM1387" s="19">
        <v>43374</v>
      </c>
      <c r="AN1387" t="s">
        <v>1337</v>
      </c>
      <c r="AR1387" t="b">
        <f t="shared" si="45"/>
        <v>1</v>
      </c>
      <c r="AS1387" t="b">
        <f t="shared" si="46"/>
        <v>1</v>
      </c>
    </row>
    <row r="1388" spans="2:45" ht="14.25" customHeight="1" x14ac:dyDescent="0.3">
      <c r="B1388" s="7" t="s">
        <v>2268</v>
      </c>
      <c r="C1388" t="s">
        <v>3100</v>
      </c>
      <c r="D1388" s="8" t="s">
        <v>2269</v>
      </c>
      <c r="AG1388" s="43">
        <v>121</v>
      </c>
      <c r="AH1388" t="s">
        <v>102</v>
      </c>
      <c r="AI1388" s="8" t="s">
        <v>1891</v>
      </c>
      <c r="AJ1388" t="s">
        <v>132</v>
      </c>
      <c r="AK1388" s="17">
        <v>1649.1</v>
      </c>
      <c r="AL1388" s="19">
        <v>43374</v>
      </c>
      <c r="AM1388" s="19">
        <v>43374</v>
      </c>
      <c r="AN1388" t="s">
        <v>931</v>
      </c>
      <c r="AR1388" t="b">
        <f t="shared" si="45"/>
        <v>1</v>
      </c>
      <c r="AS1388" t="b">
        <f t="shared" si="46"/>
        <v>1</v>
      </c>
    </row>
    <row r="1389" spans="2:45" ht="14.25" customHeight="1" x14ac:dyDescent="0.3">
      <c r="B1389" s="7" t="s">
        <v>2268</v>
      </c>
      <c r="C1389" t="s">
        <v>3100</v>
      </c>
      <c r="D1389" s="8" t="s">
        <v>2269</v>
      </c>
      <c r="AG1389" s="43">
        <v>126</v>
      </c>
      <c r="AH1389" t="s">
        <v>102</v>
      </c>
      <c r="AI1389" s="8" t="s">
        <v>1856</v>
      </c>
      <c r="AJ1389" t="s">
        <v>138</v>
      </c>
      <c r="AK1389" s="17">
        <v>856</v>
      </c>
      <c r="AL1389" s="19">
        <v>43374</v>
      </c>
      <c r="AM1389" s="19">
        <v>43374</v>
      </c>
      <c r="AN1389" t="s">
        <v>949</v>
      </c>
      <c r="AR1389" t="b">
        <f t="shared" si="45"/>
        <v>1</v>
      </c>
      <c r="AS1389" t="b">
        <f t="shared" si="46"/>
        <v>1</v>
      </c>
    </row>
    <row r="1390" spans="2:45" ht="14.25" customHeight="1" x14ac:dyDescent="0.3">
      <c r="B1390" s="7" t="s">
        <v>2268</v>
      </c>
      <c r="C1390" t="s">
        <v>3100</v>
      </c>
      <c r="D1390" s="8" t="s">
        <v>2269</v>
      </c>
      <c r="AG1390" s="43">
        <v>120</v>
      </c>
      <c r="AH1390" t="s">
        <v>102</v>
      </c>
      <c r="AI1390" s="8" t="s">
        <v>130</v>
      </c>
      <c r="AJ1390" t="s">
        <v>131</v>
      </c>
      <c r="AK1390" s="17">
        <v>600</v>
      </c>
      <c r="AL1390" s="19">
        <v>43374</v>
      </c>
      <c r="AM1390" s="19">
        <v>43374</v>
      </c>
      <c r="AN1390" t="s">
        <v>1036</v>
      </c>
      <c r="AR1390" t="b">
        <f t="shared" si="45"/>
        <v>1</v>
      </c>
      <c r="AS1390" t="b">
        <f t="shared" si="46"/>
        <v>1</v>
      </c>
    </row>
    <row r="1391" spans="2:45" ht="14.25" customHeight="1" x14ac:dyDescent="0.3">
      <c r="B1391" s="7" t="s">
        <v>2268</v>
      </c>
      <c r="C1391" t="s">
        <v>3100</v>
      </c>
      <c r="D1391" s="8" t="s">
        <v>2269</v>
      </c>
      <c r="AG1391" s="43">
        <v>121</v>
      </c>
      <c r="AH1391" t="s">
        <v>102</v>
      </c>
      <c r="AI1391" s="8" t="s">
        <v>1890</v>
      </c>
      <c r="AJ1391" t="s">
        <v>132</v>
      </c>
      <c r="AK1391" s="17">
        <v>1155.75</v>
      </c>
      <c r="AL1391" s="19">
        <v>43435</v>
      </c>
      <c r="AM1391" s="19">
        <v>43435</v>
      </c>
      <c r="AN1391" t="s">
        <v>931</v>
      </c>
      <c r="AR1391" t="b">
        <f t="shared" si="45"/>
        <v>1</v>
      </c>
      <c r="AS1391" t="b">
        <f t="shared" si="46"/>
        <v>1</v>
      </c>
    </row>
    <row r="1392" spans="2:45" ht="14.25" customHeight="1" x14ac:dyDescent="0.3">
      <c r="B1392" s="7" t="s">
        <v>2268</v>
      </c>
      <c r="C1392" t="s">
        <v>3100</v>
      </c>
      <c r="D1392" s="8" t="s">
        <v>2269</v>
      </c>
      <c r="AG1392" s="43">
        <v>126</v>
      </c>
      <c r="AH1392" t="s">
        <v>102</v>
      </c>
      <c r="AI1392" s="8" t="s">
        <v>1235</v>
      </c>
      <c r="AJ1392" t="s">
        <v>138</v>
      </c>
      <c r="AK1392" s="17">
        <v>1605</v>
      </c>
      <c r="AL1392" s="19">
        <v>43435</v>
      </c>
      <c r="AM1392" s="19">
        <v>43435</v>
      </c>
      <c r="AN1392" t="s">
        <v>949</v>
      </c>
      <c r="AR1392" t="b">
        <f t="shared" si="45"/>
        <v>1</v>
      </c>
      <c r="AS1392" t="b">
        <f t="shared" si="46"/>
        <v>1</v>
      </c>
    </row>
    <row r="1393" spans="2:45" ht="14.25" customHeight="1" x14ac:dyDescent="0.3">
      <c r="B1393" s="7" t="s">
        <v>2268</v>
      </c>
      <c r="C1393" t="s">
        <v>3100</v>
      </c>
      <c r="D1393" s="8" t="s">
        <v>2269</v>
      </c>
      <c r="AG1393" s="43">
        <v>113</v>
      </c>
      <c r="AH1393" t="s">
        <v>102</v>
      </c>
      <c r="AI1393" s="8" t="s">
        <v>122</v>
      </c>
      <c r="AJ1393" t="s">
        <v>123</v>
      </c>
      <c r="AK1393" s="17">
        <v>7624.8</v>
      </c>
      <c r="AL1393" s="19">
        <v>43374</v>
      </c>
      <c r="AM1393" s="19">
        <v>43374</v>
      </c>
      <c r="AN1393" t="s">
        <v>1337</v>
      </c>
      <c r="AR1393" t="b">
        <f t="shared" si="45"/>
        <v>1</v>
      </c>
      <c r="AS1393" t="b">
        <f t="shared" si="46"/>
        <v>1</v>
      </c>
    </row>
    <row r="1394" spans="2:45" ht="14.25" customHeight="1" x14ac:dyDescent="0.3">
      <c r="B1394" s="7" t="s">
        <v>2271</v>
      </c>
      <c r="C1394" t="s">
        <v>3100</v>
      </c>
      <c r="D1394" s="8" t="s">
        <v>2272</v>
      </c>
      <c r="E1394" s="33" t="s">
        <v>2273</v>
      </c>
      <c r="M1394" s="16">
        <v>0.2</v>
      </c>
      <c r="N1394" t="s">
        <v>648</v>
      </c>
      <c r="O1394" t="s">
        <v>649</v>
      </c>
      <c r="P1394" s="17">
        <v>14381.25</v>
      </c>
      <c r="Y1394"/>
      <c r="AC1394" t="s">
        <v>929</v>
      </c>
      <c r="AD1394" t="s">
        <v>3376</v>
      </c>
      <c r="AF1394" s="16">
        <v>0.34024389600000005</v>
      </c>
      <c r="AG1394" s="43">
        <v>121</v>
      </c>
      <c r="AH1394" t="s">
        <v>102</v>
      </c>
      <c r="AI1394" s="8" t="s">
        <v>1890</v>
      </c>
      <c r="AJ1394" t="s">
        <v>132</v>
      </c>
      <c r="AK1394" s="17">
        <v>669.3</v>
      </c>
      <c r="AL1394" s="19">
        <v>43374</v>
      </c>
      <c r="AM1394" s="19">
        <v>43374</v>
      </c>
      <c r="AN1394" t="s">
        <v>931</v>
      </c>
      <c r="AQ1394" s="17">
        <f>SUMIF(B:B,B1394,P:P)-SUMIF(B:B,B1394,AK:AK)</f>
        <v>5208.7875000000004</v>
      </c>
      <c r="AR1394" t="b">
        <f t="shared" si="45"/>
        <v>0</v>
      </c>
      <c r="AS1394" t="b">
        <f t="shared" si="46"/>
        <v>0</v>
      </c>
    </row>
    <row r="1395" spans="2:45" ht="14.25" customHeight="1" x14ac:dyDescent="0.3">
      <c r="B1395" s="7" t="s">
        <v>2271</v>
      </c>
      <c r="C1395" t="s">
        <v>3100</v>
      </c>
      <c r="D1395" s="8" t="s">
        <v>2272</v>
      </c>
      <c r="AC1395" t="s">
        <v>929</v>
      </c>
      <c r="AD1395" t="s">
        <v>3376</v>
      </c>
      <c r="AF1395" s="16">
        <v>0.34024389600000005</v>
      </c>
      <c r="AG1395" s="43">
        <v>126</v>
      </c>
      <c r="AH1395" t="s">
        <v>102</v>
      </c>
      <c r="AI1395" s="8" t="s">
        <v>1856</v>
      </c>
      <c r="AJ1395" t="s">
        <v>138</v>
      </c>
      <c r="AK1395" s="17">
        <v>535</v>
      </c>
      <c r="AL1395" s="19">
        <v>43374</v>
      </c>
      <c r="AM1395" s="19">
        <v>43374</v>
      </c>
      <c r="AN1395" t="s">
        <v>949</v>
      </c>
      <c r="AR1395" t="b">
        <f t="shared" si="45"/>
        <v>1</v>
      </c>
      <c r="AS1395" t="b">
        <f t="shared" si="46"/>
        <v>1</v>
      </c>
    </row>
    <row r="1396" spans="2:45" ht="14.25" customHeight="1" x14ac:dyDescent="0.3">
      <c r="B1396" s="7" t="s">
        <v>2271</v>
      </c>
      <c r="C1396" t="s">
        <v>3100</v>
      </c>
      <c r="D1396" s="8" t="s">
        <v>2272</v>
      </c>
      <c r="AG1396" s="43">
        <v>120</v>
      </c>
      <c r="AH1396" t="s">
        <v>102</v>
      </c>
      <c r="AI1396" s="8" t="s">
        <v>130</v>
      </c>
      <c r="AJ1396" t="s">
        <v>131</v>
      </c>
      <c r="AK1396" s="17">
        <v>375</v>
      </c>
      <c r="AL1396" s="19">
        <v>43374</v>
      </c>
      <c r="AM1396" s="19">
        <v>43374</v>
      </c>
      <c r="AN1396" t="s">
        <v>1036</v>
      </c>
      <c r="AR1396" t="b">
        <f t="shared" si="45"/>
        <v>1</v>
      </c>
      <c r="AS1396" t="b">
        <f t="shared" si="46"/>
        <v>1</v>
      </c>
    </row>
    <row r="1397" spans="2:45" ht="14.25" customHeight="1" x14ac:dyDescent="0.3">
      <c r="B1397" s="7" t="s">
        <v>2271</v>
      </c>
      <c r="C1397" t="s">
        <v>3100</v>
      </c>
      <c r="D1397" s="8" t="s">
        <v>2272</v>
      </c>
      <c r="AG1397" s="43">
        <v>59</v>
      </c>
      <c r="AH1397" t="s">
        <v>57</v>
      </c>
      <c r="AI1397" s="8" t="s">
        <v>64</v>
      </c>
      <c r="AJ1397" t="s">
        <v>323</v>
      </c>
      <c r="AK1397" s="17">
        <v>7593.1624999999995</v>
      </c>
      <c r="AL1397" s="19">
        <v>43374</v>
      </c>
      <c r="AM1397" s="19">
        <v>43374</v>
      </c>
      <c r="AN1397" t="s">
        <v>941</v>
      </c>
      <c r="AR1397" t="b">
        <f t="shared" si="45"/>
        <v>1</v>
      </c>
      <c r="AS1397" t="b">
        <f t="shared" si="46"/>
        <v>1</v>
      </c>
    </row>
    <row r="1398" spans="2:45" ht="14.25" customHeight="1" x14ac:dyDescent="0.3">
      <c r="B1398" s="7" t="s">
        <v>1079</v>
      </c>
      <c r="C1398" t="s">
        <v>3326</v>
      </c>
      <c r="D1398" t="s">
        <v>1080</v>
      </c>
      <c r="E1398" s="33" t="s">
        <v>1081</v>
      </c>
      <c r="M1398" s="16">
        <v>0.18</v>
      </c>
      <c r="N1398" t="s">
        <v>648</v>
      </c>
      <c r="O1398" t="s">
        <v>649</v>
      </c>
      <c r="P1398" s="17">
        <v>31263.9</v>
      </c>
      <c r="U1398"/>
      <c r="Y1398"/>
      <c r="Z1398"/>
      <c r="AC1398" t="s">
        <v>929</v>
      </c>
      <c r="AD1398" t="s">
        <v>3378</v>
      </c>
      <c r="AF1398" s="16">
        <v>0.38299124954269975</v>
      </c>
      <c r="AG1398" s="43">
        <v>97</v>
      </c>
      <c r="AH1398" t="s">
        <v>102</v>
      </c>
      <c r="AI1398" s="8" t="s">
        <v>103</v>
      </c>
      <c r="AJ1398" t="s">
        <v>1020</v>
      </c>
      <c r="AK1398" s="17">
        <v>19186</v>
      </c>
      <c r="AL1398" s="19">
        <v>43233</v>
      </c>
      <c r="AM1398" s="19">
        <v>43233</v>
      </c>
      <c r="AN1398" t="s">
        <v>931</v>
      </c>
      <c r="AQ1398" s="17">
        <f>SUMIF(B:B,B1398,P:P)-SUMIF(B:B,B1398,AK:AK)</f>
        <v>5177.9000000000015</v>
      </c>
      <c r="AR1398" t="b">
        <f t="shared" si="45"/>
        <v>0</v>
      </c>
      <c r="AS1398" t="b">
        <f t="shared" si="46"/>
        <v>0</v>
      </c>
    </row>
    <row r="1399" spans="2:45" ht="14.25" customHeight="1" x14ac:dyDescent="0.3">
      <c r="B1399" s="7" t="s">
        <v>1079</v>
      </c>
      <c r="C1399" t="s">
        <v>3326</v>
      </c>
      <c r="D1399" t="s">
        <v>1080</v>
      </c>
      <c r="E1399" s="33" t="s">
        <v>936</v>
      </c>
      <c r="U1399"/>
      <c r="Y1399"/>
      <c r="Z1399"/>
      <c r="AG1399" s="43">
        <v>21</v>
      </c>
      <c r="AH1399" t="s">
        <v>22</v>
      </c>
      <c r="AI1399" s="8" t="s">
        <v>56</v>
      </c>
      <c r="AK1399" s="17">
        <v>3449.9999999999995</v>
      </c>
      <c r="AL1399" s="19">
        <v>43233</v>
      </c>
      <c r="AM1399" s="19">
        <v>43233</v>
      </c>
      <c r="AN1399" t="s">
        <v>931</v>
      </c>
      <c r="AQ1399"/>
      <c r="AR1399" t="b">
        <f t="shared" si="45"/>
        <v>1</v>
      </c>
      <c r="AS1399" t="b">
        <f t="shared" si="46"/>
        <v>1</v>
      </c>
    </row>
    <row r="1400" spans="2:45" ht="14.25" customHeight="1" x14ac:dyDescent="0.3">
      <c r="B1400" s="7" t="s">
        <v>1079</v>
      </c>
      <c r="C1400" t="s">
        <v>3326</v>
      </c>
      <c r="D1400" t="s">
        <v>1080</v>
      </c>
      <c r="E1400" s="33" t="s">
        <v>936</v>
      </c>
      <c r="U1400"/>
      <c r="Y1400"/>
      <c r="Z1400"/>
      <c r="AG1400" s="43">
        <v>121</v>
      </c>
      <c r="AH1400" t="s">
        <v>102</v>
      </c>
      <c r="AI1400" s="8" t="s">
        <v>130</v>
      </c>
      <c r="AJ1400" t="s">
        <v>132</v>
      </c>
      <c r="AK1400" s="17">
        <v>3449.9999999999995</v>
      </c>
      <c r="AL1400" s="19">
        <v>43233</v>
      </c>
      <c r="AM1400" s="19">
        <v>43233</v>
      </c>
      <c r="AN1400" t="s">
        <v>931</v>
      </c>
      <c r="AQ1400"/>
      <c r="AR1400" t="b">
        <f t="shared" si="45"/>
        <v>1</v>
      </c>
      <c r="AS1400" t="b">
        <f t="shared" si="46"/>
        <v>1</v>
      </c>
    </row>
    <row r="1401" spans="2:45" ht="14.25" customHeight="1" x14ac:dyDescent="0.3">
      <c r="B1401" s="7" t="s">
        <v>2274</v>
      </c>
      <c r="C1401" t="s">
        <v>3100</v>
      </c>
      <c r="D1401" s="8" t="s">
        <v>2275</v>
      </c>
      <c r="E1401" s="33" t="s">
        <v>2276</v>
      </c>
      <c r="M1401" s="16">
        <v>0.17</v>
      </c>
      <c r="N1401" t="s">
        <v>648</v>
      </c>
      <c r="O1401" t="s">
        <v>649</v>
      </c>
      <c r="P1401" s="17">
        <v>8595</v>
      </c>
      <c r="Y1401"/>
      <c r="AC1401" t="s">
        <v>929</v>
      </c>
      <c r="AD1401" t="s">
        <v>3376</v>
      </c>
      <c r="AF1401" s="16">
        <v>0.29514028676923082</v>
      </c>
      <c r="AG1401" s="43">
        <v>110</v>
      </c>
      <c r="AH1401" t="s">
        <v>102</v>
      </c>
      <c r="AI1401" s="8" t="s">
        <v>119</v>
      </c>
      <c r="AJ1401" t="s">
        <v>120</v>
      </c>
      <c r="AK1401" s="17">
        <v>1724.9999999999998</v>
      </c>
      <c r="AL1401" s="19">
        <v>43391</v>
      </c>
      <c r="AM1401" s="19">
        <v>43391</v>
      </c>
      <c r="AN1401" t="s">
        <v>931</v>
      </c>
      <c r="AQ1401" s="17">
        <f>SUMIF(B:B,B1401,P:P)-SUMIF(B:B,B1401,AK:AK)</f>
        <v>5509.0125000000007</v>
      </c>
      <c r="AR1401" t="b">
        <f t="shared" si="45"/>
        <v>0</v>
      </c>
      <c r="AS1401" t="b">
        <f t="shared" si="46"/>
        <v>0</v>
      </c>
    </row>
    <row r="1402" spans="2:45" ht="14.25" customHeight="1" x14ac:dyDescent="0.3">
      <c r="B1402" s="7" t="s">
        <v>2274</v>
      </c>
      <c r="C1402" t="s">
        <v>3100</v>
      </c>
      <c r="D1402" s="8" t="s">
        <v>2275</v>
      </c>
      <c r="AG1402" s="43">
        <v>113</v>
      </c>
      <c r="AH1402" t="s">
        <v>102</v>
      </c>
      <c r="AI1402" s="8" t="s">
        <v>122</v>
      </c>
      <c r="AJ1402" t="s">
        <v>123</v>
      </c>
      <c r="AK1402" s="17">
        <v>642</v>
      </c>
      <c r="AL1402" s="19">
        <v>43391</v>
      </c>
      <c r="AM1402" s="19">
        <v>43391</v>
      </c>
      <c r="AN1402" t="s">
        <v>949</v>
      </c>
      <c r="AR1402" t="b">
        <f t="shared" si="45"/>
        <v>1</v>
      </c>
      <c r="AS1402" t="b">
        <f t="shared" si="46"/>
        <v>1</v>
      </c>
    </row>
    <row r="1403" spans="2:45" ht="14.25" customHeight="1" x14ac:dyDescent="0.3">
      <c r="B1403" s="7" t="s">
        <v>2274</v>
      </c>
      <c r="C1403" t="s">
        <v>3100</v>
      </c>
      <c r="D1403" s="8" t="s">
        <v>2275</v>
      </c>
      <c r="AG1403" s="43">
        <v>59</v>
      </c>
      <c r="AH1403" t="s">
        <v>57</v>
      </c>
      <c r="AI1403" s="8" t="s">
        <v>64</v>
      </c>
      <c r="AJ1403" t="s">
        <v>323</v>
      </c>
      <c r="AK1403" s="17">
        <v>239.66249999999999</v>
      </c>
      <c r="AL1403" s="19">
        <v>43374</v>
      </c>
      <c r="AM1403" s="19">
        <v>43374</v>
      </c>
      <c r="AN1403" t="s">
        <v>941</v>
      </c>
      <c r="AR1403" t="b">
        <f t="shared" si="45"/>
        <v>1</v>
      </c>
      <c r="AS1403" t="b">
        <f t="shared" si="46"/>
        <v>1</v>
      </c>
    </row>
    <row r="1404" spans="2:45" ht="14.25" customHeight="1" x14ac:dyDescent="0.3">
      <c r="B1404" s="7" t="s">
        <v>2274</v>
      </c>
      <c r="C1404" t="s">
        <v>3100</v>
      </c>
      <c r="D1404" s="8" t="s">
        <v>2275</v>
      </c>
      <c r="AG1404" s="43">
        <v>59</v>
      </c>
      <c r="AH1404" t="s">
        <v>57</v>
      </c>
      <c r="AI1404" s="8" t="s">
        <v>64</v>
      </c>
      <c r="AJ1404" t="s">
        <v>323</v>
      </c>
      <c r="AK1404" s="17">
        <v>239.66249999999999</v>
      </c>
      <c r="AL1404" s="19">
        <v>43374</v>
      </c>
      <c r="AM1404" s="19">
        <v>43374</v>
      </c>
      <c r="AN1404" t="s">
        <v>941</v>
      </c>
      <c r="AR1404" t="b">
        <f t="shared" si="45"/>
        <v>1</v>
      </c>
      <c r="AS1404" t="b">
        <f t="shared" si="46"/>
        <v>1</v>
      </c>
    </row>
    <row r="1405" spans="2:45" ht="14.25" customHeight="1" x14ac:dyDescent="0.3">
      <c r="B1405" s="7" t="s">
        <v>2274</v>
      </c>
      <c r="C1405" t="s">
        <v>3100</v>
      </c>
      <c r="D1405" s="8" t="s">
        <v>2275</v>
      </c>
      <c r="AG1405" s="43">
        <v>59</v>
      </c>
      <c r="AH1405" t="s">
        <v>57</v>
      </c>
      <c r="AI1405" s="8" t="s">
        <v>64</v>
      </c>
      <c r="AJ1405" t="s">
        <v>323</v>
      </c>
      <c r="AK1405" s="17">
        <v>239.66249999999999</v>
      </c>
      <c r="AL1405" s="19">
        <v>43374</v>
      </c>
      <c r="AM1405" s="19">
        <v>43374</v>
      </c>
      <c r="AN1405" t="s">
        <v>941</v>
      </c>
      <c r="AR1405" t="b">
        <f t="shared" si="45"/>
        <v>1</v>
      </c>
      <c r="AS1405" t="b">
        <f t="shared" si="46"/>
        <v>1</v>
      </c>
    </row>
    <row r="1406" spans="2:45" ht="14.25" customHeight="1" x14ac:dyDescent="0.3">
      <c r="B1406" s="7" t="s">
        <v>2277</v>
      </c>
      <c r="C1406" t="s">
        <v>3100</v>
      </c>
      <c r="D1406" s="8" t="s">
        <v>2278</v>
      </c>
      <c r="E1406" s="33" t="s">
        <v>2279</v>
      </c>
      <c r="M1406" s="16">
        <v>0.17</v>
      </c>
      <c r="N1406" t="s">
        <v>648</v>
      </c>
      <c r="O1406" t="s">
        <v>649</v>
      </c>
      <c r="P1406" s="17">
        <v>5730</v>
      </c>
      <c r="Y1406"/>
      <c r="AC1406" t="s">
        <v>929</v>
      </c>
      <c r="AD1406" t="s">
        <v>3376</v>
      </c>
      <c r="AF1406" s="16">
        <v>0.25979922514285719</v>
      </c>
      <c r="AG1406" s="43">
        <v>110</v>
      </c>
      <c r="AH1406" t="s">
        <v>102</v>
      </c>
      <c r="AI1406" s="8" t="s">
        <v>119</v>
      </c>
      <c r="AJ1406" t="s">
        <v>120</v>
      </c>
      <c r="AK1406" s="17">
        <v>1724.9999999999998</v>
      </c>
      <c r="AL1406" s="19">
        <v>43385</v>
      </c>
      <c r="AM1406" s="19">
        <v>43385</v>
      </c>
      <c r="AN1406" t="s">
        <v>931</v>
      </c>
      <c r="AQ1406" s="17">
        <f>SUMIF(B:B,B1406,P:P)-SUMIF(B:B,B1406,AK:AK)</f>
        <v>516.67500000000018</v>
      </c>
      <c r="AR1406" t="b">
        <f t="shared" si="45"/>
        <v>0</v>
      </c>
      <c r="AS1406" t="b">
        <f t="shared" si="46"/>
        <v>0</v>
      </c>
    </row>
    <row r="1407" spans="2:45" ht="14.25" customHeight="1" x14ac:dyDescent="0.3">
      <c r="B1407" s="7" t="s">
        <v>2277</v>
      </c>
      <c r="C1407" t="s">
        <v>3100</v>
      </c>
      <c r="D1407" s="8" t="s">
        <v>2278</v>
      </c>
      <c r="AG1407" s="43">
        <v>113</v>
      </c>
      <c r="AH1407" t="s">
        <v>102</v>
      </c>
      <c r="AI1407" s="8" t="s">
        <v>122</v>
      </c>
      <c r="AJ1407" t="s">
        <v>123</v>
      </c>
      <c r="AK1407" s="17">
        <v>642</v>
      </c>
      <c r="AL1407" s="19">
        <v>43385</v>
      </c>
      <c r="AM1407" s="19">
        <v>43385</v>
      </c>
      <c r="AN1407" t="s">
        <v>949</v>
      </c>
      <c r="AR1407" t="b">
        <f t="shared" si="45"/>
        <v>1</v>
      </c>
      <c r="AS1407" t="b">
        <f t="shared" si="46"/>
        <v>1</v>
      </c>
    </row>
    <row r="1408" spans="2:45" ht="14.25" customHeight="1" x14ac:dyDescent="0.3">
      <c r="B1408" s="7" t="s">
        <v>2277</v>
      </c>
      <c r="C1408" t="s">
        <v>3100</v>
      </c>
      <c r="D1408" s="8" t="s">
        <v>2278</v>
      </c>
      <c r="AG1408" s="43">
        <v>59</v>
      </c>
      <c r="AH1408" t="s">
        <v>57</v>
      </c>
      <c r="AI1408" s="8" t="s">
        <v>64</v>
      </c>
      <c r="AJ1408" t="s">
        <v>323</v>
      </c>
      <c r="AK1408" s="17">
        <v>239.66249999999999</v>
      </c>
      <c r="AL1408" s="19">
        <v>43374</v>
      </c>
      <c r="AM1408" s="19">
        <v>43374</v>
      </c>
      <c r="AN1408" t="s">
        <v>941</v>
      </c>
      <c r="AR1408" t="b">
        <f t="shared" si="45"/>
        <v>1</v>
      </c>
      <c r="AS1408" t="b">
        <f t="shared" si="46"/>
        <v>1</v>
      </c>
    </row>
    <row r="1409" spans="2:45" ht="14.25" customHeight="1" x14ac:dyDescent="0.3">
      <c r="B1409" s="7" t="s">
        <v>2277</v>
      </c>
      <c r="C1409" t="s">
        <v>3100</v>
      </c>
      <c r="D1409" s="8" t="s">
        <v>2278</v>
      </c>
      <c r="AG1409" s="43">
        <v>110</v>
      </c>
      <c r="AH1409" t="s">
        <v>102</v>
      </c>
      <c r="AI1409" s="8" t="s">
        <v>119</v>
      </c>
      <c r="AJ1409" t="s">
        <v>120</v>
      </c>
      <c r="AK1409" s="17">
        <v>1724.9999999999998</v>
      </c>
      <c r="AL1409" s="19">
        <v>43385</v>
      </c>
      <c r="AM1409" s="19">
        <v>43385</v>
      </c>
      <c r="AN1409" t="s">
        <v>931</v>
      </c>
      <c r="AR1409" t="b">
        <f t="shared" si="45"/>
        <v>1</v>
      </c>
      <c r="AS1409" t="b">
        <f t="shared" si="46"/>
        <v>1</v>
      </c>
    </row>
    <row r="1410" spans="2:45" ht="14.25" customHeight="1" x14ac:dyDescent="0.3">
      <c r="B1410" s="7" t="s">
        <v>2277</v>
      </c>
      <c r="C1410" t="s">
        <v>3100</v>
      </c>
      <c r="D1410" s="8" t="s">
        <v>2278</v>
      </c>
      <c r="AG1410" s="43">
        <v>113</v>
      </c>
      <c r="AH1410" t="s">
        <v>102</v>
      </c>
      <c r="AI1410" s="8" t="s">
        <v>122</v>
      </c>
      <c r="AJ1410" t="s">
        <v>123</v>
      </c>
      <c r="AK1410" s="17">
        <v>642</v>
      </c>
      <c r="AL1410" s="19">
        <v>43385</v>
      </c>
      <c r="AM1410" s="19">
        <v>43385</v>
      </c>
      <c r="AN1410" t="s">
        <v>949</v>
      </c>
      <c r="AR1410" t="b">
        <f t="shared" si="45"/>
        <v>1</v>
      </c>
      <c r="AS1410" t="b">
        <f t="shared" si="46"/>
        <v>1</v>
      </c>
    </row>
    <row r="1411" spans="2:45" ht="14.25" customHeight="1" x14ac:dyDescent="0.3">
      <c r="B1411" s="7" t="s">
        <v>2277</v>
      </c>
      <c r="C1411" t="s">
        <v>3100</v>
      </c>
      <c r="D1411" s="8" t="s">
        <v>2278</v>
      </c>
      <c r="AG1411" s="43">
        <v>59</v>
      </c>
      <c r="AH1411" t="s">
        <v>57</v>
      </c>
      <c r="AI1411" s="8" t="s">
        <v>64</v>
      </c>
      <c r="AJ1411" t="s">
        <v>323</v>
      </c>
      <c r="AK1411" s="17">
        <v>239.66249999999999</v>
      </c>
      <c r="AL1411" s="19">
        <v>43374</v>
      </c>
      <c r="AM1411" s="19">
        <v>43374</v>
      </c>
      <c r="AN1411" t="s">
        <v>941</v>
      </c>
      <c r="AR1411" t="b">
        <f t="shared" si="45"/>
        <v>1</v>
      </c>
      <c r="AS1411" t="b">
        <f t="shared" si="46"/>
        <v>1</v>
      </c>
    </row>
    <row r="1412" spans="2:45" ht="14.25" customHeight="1" x14ac:dyDescent="0.3">
      <c r="B1412" s="7" t="s">
        <v>2280</v>
      </c>
      <c r="C1412" t="s">
        <v>3100</v>
      </c>
      <c r="D1412" s="8" t="s">
        <v>2281</v>
      </c>
      <c r="E1412" s="33" t="s">
        <v>2282</v>
      </c>
      <c r="M1412" s="16">
        <v>0.2</v>
      </c>
      <c r="N1412" t="s">
        <v>648</v>
      </c>
      <c r="O1412" t="s">
        <v>649</v>
      </c>
      <c r="P1412" s="17">
        <v>8880</v>
      </c>
      <c r="Y1412"/>
      <c r="AC1412" t="s">
        <v>929</v>
      </c>
      <c r="AD1412" t="s">
        <v>3376</v>
      </c>
      <c r="AF1412" s="16">
        <v>0.36603901418969381</v>
      </c>
      <c r="AG1412" s="43">
        <v>121</v>
      </c>
      <c r="AH1412" t="s">
        <v>102</v>
      </c>
      <c r="AI1412" s="8" t="s">
        <v>1891</v>
      </c>
      <c r="AJ1412" t="s">
        <v>132</v>
      </c>
      <c r="AK1412" s="17">
        <v>1609.9999999999998</v>
      </c>
      <c r="AL1412" s="19">
        <v>43376</v>
      </c>
      <c r="AM1412" s="19">
        <v>43376</v>
      </c>
      <c r="AN1412" t="s">
        <v>931</v>
      </c>
      <c r="AQ1412" s="17">
        <f>SUMIF(B:B,B1412,P:P)-SUMIF(B:B,B1412,AK:AK)</f>
        <v>2305.5500000000002</v>
      </c>
      <c r="AR1412" t="b">
        <f t="shared" si="45"/>
        <v>0</v>
      </c>
      <c r="AS1412" t="b">
        <f t="shared" si="46"/>
        <v>0</v>
      </c>
    </row>
    <row r="1413" spans="2:45" ht="14.25" customHeight="1" x14ac:dyDescent="0.3">
      <c r="B1413" s="7" t="s">
        <v>2280</v>
      </c>
      <c r="C1413" t="s">
        <v>3100</v>
      </c>
      <c r="D1413" s="8" t="s">
        <v>2281</v>
      </c>
      <c r="AG1413" s="43">
        <v>126</v>
      </c>
      <c r="AH1413" t="s">
        <v>102</v>
      </c>
      <c r="AI1413" s="8" t="s">
        <v>1856</v>
      </c>
      <c r="AJ1413" t="s">
        <v>138</v>
      </c>
      <c r="AK1413" s="17">
        <v>1765.5</v>
      </c>
      <c r="AL1413" s="19">
        <v>43376</v>
      </c>
      <c r="AM1413" s="19">
        <v>43376</v>
      </c>
      <c r="AN1413" t="s">
        <v>949</v>
      </c>
      <c r="AR1413" t="b">
        <f t="shared" ref="AR1413:AR1476" si="47">B1413=B1412</f>
        <v>1</v>
      </c>
      <c r="AS1413" t="b">
        <f t="shared" ref="AS1413:AS1476" si="48">D1413=D1412</f>
        <v>1</v>
      </c>
    </row>
    <row r="1414" spans="2:45" ht="14.25" customHeight="1" x14ac:dyDescent="0.3">
      <c r="B1414" s="7" t="s">
        <v>2280</v>
      </c>
      <c r="C1414" t="s">
        <v>3100</v>
      </c>
      <c r="D1414" s="8" t="s">
        <v>2281</v>
      </c>
      <c r="AG1414" s="43">
        <v>121</v>
      </c>
      <c r="AH1414" t="s">
        <v>102</v>
      </c>
      <c r="AI1414" s="8" t="s">
        <v>1891</v>
      </c>
      <c r="AJ1414" t="s">
        <v>132</v>
      </c>
      <c r="AK1414" s="17">
        <v>1609.9999999999998</v>
      </c>
      <c r="AL1414" s="19">
        <v>43377</v>
      </c>
      <c r="AM1414" s="19">
        <v>43377</v>
      </c>
      <c r="AN1414" t="s">
        <v>931</v>
      </c>
      <c r="AR1414" t="b">
        <f t="shared" si="47"/>
        <v>1</v>
      </c>
      <c r="AS1414" t="b">
        <f t="shared" si="48"/>
        <v>1</v>
      </c>
    </row>
    <row r="1415" spans="2:45" ht="14.25" customHeight="1" x14ac:dyDescent="0.3">
      <c r="B1415" s="7" t="s">
        <v>2280</v>
      </c>
      <c r="C1415" t="s">
        <v>3100</v>
      </c>
      <c r="D1415" s="8" t="s">
        <v>2281</v>
      </c>
      <c r="AG1415" s="43">
        <v>126</v>
      </c>
      <c r="AH1415" t="s">
        <v>102</v>
      </c>
      <c r="AI1415" s="8" t="s">
        <v>1856</v>
      </c>
      <c r="AJ1415" t="s">
        <v>138</v>
      </c>
      <c r="AK1415" s="17">
        <v>1588.95</v>
      </c>
      <c r="AL1415" s="19">
        <v>43377</v>
      </c>
      <c r="AM1415" s="19">
        <v>43377</v>
      </c>
      <c r="AN1415" t="s">
        <v>949</v>
      </c>
      <c r="AR1415" t="b">
        <f t="shared" si="47"/>
        <v>1</v>
      </c>
      <c r="AS1415" t="b">
        <f t="shared" si="48"/>
        <v>1</v>
      </c>
    </row>
    <row r="1416" spans="2:45" ht="14.25" customHeight="1" x14ac:dyDescent="0.3">
      <c r="B1416" s="7" t="s">
        <v>2283</v>
      </c>
      <c r="C1416" t="s">
        <v>3100</v>
      </c>
      <c r="D1416" s="8" t="s">
        <v>2284</v>
      </c>
      <c r="E1416" s="33" t="s">
        <v>2285</v>
      </c>
      <c r="M1416" s="16">
        <v>0.17</v>
      </c>
      <c r="N1416" t="s">
        <v>648</v>
      </c>
      <c r="O1416" t="s">
        <v>649</v>
      </c>
      <c r="P1416" s="17">
        <v>5296</v>
      </c>
      <c r="Y1416"/>
      <c r="AC1416" t="s">
        <v>929</v>
      </c>
      <c r="AD1416" t="s">
        <v>3376</v>
      </c>
      <c r="AF1416" s="16">
        <v>0.27088926472491914</v>
      </c>
      <c r="AG1416" s="43">
        <v>121</v>
      </c>
      <c r="AH1416" t="s">
        <v>102</v>
      </c>
      <c r="AI1416" s="8" t="s">
        <v>1891</v>
      </c>
      <c r="AJ1416" t="s">
        <v>132</v>
      </c>
      <c r="AK1416" s="17">
        <v>1292.5999999999999</v>
      </c>
      <c r="AL1416" s="19">
        <v>43375</v>
      </c>
      <c r="AM1416" s="19">
        <v>43375</v>
      </c>
      <c r="AN1416" t="s">
        <v>931</v>
      </c>
      <c r="AQ1416" s="17">
        <f>SUMIF(B:B,B1416,P:P)-SUMIF(B:B,B1416,AK:AK)</f>
        <v>682.29999999999927</v>
      </c>
      <c r="AR1416" t="b">
        <f t="shared" si="47"/>
        <v>0</v>
      </c>
      <c r="AS1416" t="b">
        <f t="shared" si="48"/>
        <v>0</v>
      </c>
    </row>
    <row r="1417" spans="2:45" ht="14.25" customHeight="1" x14ac:dyDescent="0.3">
      <c r="B1417" s="7" t="s">
        <v>2283</v>
      </c>
      <c r="C1417" t="s">
        <v>3100</v>
      </c>
      <c r="D1417" s="8" t="s">
        <v>2284</v>
      </c>
      <c r="AG1417" s="43">
        <v>126</v>
      </c>
      <c r="AH1417" t="s">
        <v>102</v>
      </c>
      <c r="AI1417" s="8" t="s">
        <v>1856</v>
      </c>
      <c r="AJ1417" t="s">
        <v>138</v>
      </c>
      <c r="AK1417" s="17">
        <v>2921.1000000000004</v>
      </c>
      <c r="AL1417" s="19">
        <v>43375</v>
      </c>
      <c r="AM1417" s="19">
        <v>43375</v>
      </c>
      <c r="AN1417" t="s">
        <v>949</v>
      </c>
      <c r="AR1417" t="b">
        <f t="shared" si="47"/>
        <v>1</v>
      </c>
      <c r="AS1417" t="b">
        <f t="shared" si="48"/>
        <v>1</v>
      </c>
    </row>
    <row r="1418" spans="2:45" ht="14.25" customHeight="1" x14ac:dyDescent="0.3">
      <c r="B1418" s="7" t="s">
        <v>2283</v>
      </c>
      <c r="C1418" t="s">
        <v>3100</v>
      </c>
      <c r="D1418" s="8" t="s">
        <v>2284</v>
      </c>
      <c r="AG1418" s="43">
        <v>120</v>
      </c>
      <c r="AH1418" t="s">
        <v>102</v>
      </c>
      <c r="AI1418" s="8" t="s">
        <v>130</v>
      </c>
      <c r="AJ1418" t="s">
        <v>131</v>
      </c>
      <c r="AK1418" s="17">
        <v>400</v>
      </c>
      <c r="AL1418" s="19">
        <v>43375</v>
      </c>
      <c r="AM1418" s="19">
        <v>43375</v>
      </c>
      <c r="AN1418" t="s">
        <v>1036</v>
      </c>
      <c r="AR1418" t="b">
        <f t="shared" si="47"/>
        <v>1</v>
      </c>
      <c r="AS1418" t="b">
        <f t="shared" si="48"/>
        <v>1</v>
      </c>
    </row>
    <row r="1419" spans="2:45" ht="14.25" customHeight="1" x14ac:dyDescent="0.3">
      <c r="B1419" s="7" t="s">
        <v>2286</v>
      </c>
      <c r="C1419" t="s">
        <v>3100</v>
      </c>
      <c r="D1419" s="8" t="s">
        <v>2287</v>
      </c>
      <c r="E1419" s="33" t="s">
        <v>2342</v>
      </c>
      <c r="M1419" s="16">
        <v>0.2</v>
      </c>
      <c r="N1419" t="s">
        <v>648</v>
      </c>
      <c r="O1419" t="s">
        <v>649</v>
      </c>
      <c r="P1419" s="17">
        <v>43794</v>
      </c>
      <c r="AC1419" t="s">
        <v>929</v>
      </c>
      <c r="AD1419" t="s">
        <v>3376</v>
      </c>
      <c r="AF1419" s="16">
        <v>0.34300195729230765</v>
      </c>
      <c r="AG1419" s="43">
        <v>121</v>
      </c>
      <c r="AH1419" t="s">
        <v>102</v>
      </c>
      <c r="AI1419" s="8" t="s">
        <v>2288</v>
      </c>
      <c r="AJ1419" t="s">
        <v>132</v>
      </c>
      <c r="AK1419" s="17">
        <v>1476.6</v>
      </c>
      <c r="AL1419" s="19">
        <v>43376</v>
      </c>
      <c r="AM1419" s="19">
        <v>43376</v>
      </c>
      <c r="AN1419" t="s">
        <v>931</v>
      </c>
      <c r="AQ1419" s="17">
        <f>SUMIF(B:B,B1419,P:P)-SUMIF(B:B,B1419,AK:AK)</f>
        <v>30328.9</v>
      </c>
      <c r="AR1419" t="b">
        <f t="shared" si="47"/>
        <v>0</v>
      </c>
      <c r="AS1419" t="b">
        <f t="shared" si="48"/>
        <v>0</v>
      </c>
    </row>
    <row r="1420" spans="2:45" ht="14.25" customHeight="1" x14ac:dyDescent="0.3">
      <c r="B1420" s="7" t="s">
        <v>2286</v>
      </c>
      <c r="C1420" t="s">
        <v>3100</v>
      </c>
      <c r="D1420" s="8" t="s">
        <v>2287</v>
      </c>
      <c r="AG1420" s="43">
        <v>126</v>
      </c>
      <c r="AH1420" t="s">
        <v>102</v>
      </c>
      <c r="AI1420" s="8" t="s">
        <v>1856</v>
      </c>
      <c r="AJ1420" t="s">
        <v>138</v>
      </c>
      <c r="AK1420" s="17">
        <v>2942.5</v>
      </c>
      <c r="AL1420" s="19">
        <v>43376</v>
      </c>
      <c r="AM1420" s="19">
        <v>43376</v>
      </c>
      <c r="AN1420" t="s">
        <v>949</v>
      </c>
      <c r="AR1420" t="b">
        <f t="shared" si="47"/>
        <v>1</v>
      </c>
      <c r="AS1420" t="b">
        <f t="shared" si="48"/>
        <v>1</v>
      </c>
    </row>
    <row r="1421" spans="2:45" ht="14.25" customHeight="1" x14ac:dyDescent="0.3">
      <c r="B1421" s="7" t="s">
        <v>2286</v>
      </c>
      <c r="C1421" t="s">
        <v>3100</v>
      </c>
      <c r="D1421" s="8" t="s">
        <v>2287</v>
      </c>
      <c r="AG1421" s="43">
        <v>116</v>
      </c>
      <c r="AH1421" t="s">
        <v>102</v>
      </c>
      <c r="AI1421" s="8" t="s">
        <v>122</v>
      </c>
      <c r="AJ1421" t="s">
        <v>127</v>
      </c>
      <c r="AK1421" s="17">
        <v>1415</v>
      </c>
      <c r="AL1421" s="19">
        <v>43393</v>
      </c>
      <c r="AM1421" s="19">
        <v>43393</v>
      </c>
      <c r="AN1421" t="s">
        <v>1337</v>
      </c>
      <c r="AR1421" t="b">
        <f t="shared" si="47"/>
        <v>1</v>
      </c>
      <c r="AS1421" t="b">
        <f t="shared" si="48"/>
        <v>1</v>
      </c>
    </row>
    <row r="1422" spans="2:45" ht="14.25" customHeight="1" x14ac:dyDescent="0.3">
      <c r="B1422" s="7" t="s">
        <v>2286</v>
      </c>
      <c r="C1422" t="s">
        <v>3100</v>
      </c>
      <c r="D1422" s="8" t="s">
        <v>2287</v>
      </c>
      <c r="AG1422" s="43">
        <v>116</v>
      </c>
      <c r="AH1422" t="s">
        <v>102</v>
      </c>
      <c r="AI1422" s="8" t="s">
        <v>122</v>
      </c>
      <c r="AJ1422" t="s">
        <v>127</v>
      </c>
      <c r="AK1422" s="17">
        <v>1415</v>
      </c>
      <c r="AL1422" s="19">
        <v>43393</v>
      </c>
      <c r="AM1422" s="19">
        <v>43393</v>
      </c>
      <c r="AN1422" t="s">
        <v>1337</v>
      </c>
      <c r="AR1422" t="b">
        <f t="shared" si="47"/>
        <v>1</v>
      </c>
      <c r="AS1422" t="b">
        <f t="shared" si="48"/>
        <v>1</v>
      </c>
    </row>
    <row r="1423" spans="2:45" ht="14.25" customHeight="1" x14ac:dyDescent="0.3">
      <c r="B1423" s="7" t="s">
        <v>2286</v>
      </c>
      <c r="C1423" t="s">
        <v>3100</v>
      </c>
      <c r="D1423" s="8" t="s">
        <v>2287</v>
      </c>
      <c r="AG1423" s="43">
        <v>10</v>
      </c>
      <c r="AH1423" t="s">
        <v>3306</v>
      </c>
      <c r="AI1423" s="8" t="s">
        <v>17</v>
      </c>
      <c r="AK1423" s="17">
        <v>6216</v>
      </c>
      <c r="AL1423" s="19">
        <v>43386</v>
      </c>
      <c r="AM1423" s="19">
        <v>43413</v>
      </c>
      <c r="AN1423" t="s">
        <v>1473</v>
      </c>
      <c r="AR1423" t="b">
        <f t="shared" si="47"/>
        <v>1</v>
      </c>
      <c r="AS1423" t="b">
        <f t="shared" si="48"/>
        <v>1</v>
      </c>
    </row>
    <row r="1424" spans="2:45" ht="14.25" customHeight="1" x14ac:dyDescent="0.3">
      <c r="B1424" s="7" t="s">
        <v>2289</v>
      </c>
      <c r="C1424" t="s">
        <v>3100</v>
      </c>
      <c r="D1424" s="8" t="s">
        <v>2290</v>
      </c>
      <c r="E1424" s="33" t="s">
        <v>2291</v>
      </c>
      <c r="M1424" s="16">
        <v>0.2</v>
      </c>
      <c r="N1424" t="s">
        <v>648</v>
      </c>
      <c r="O1424" t="s">
        <v>649</v>
      </c>
      <c r="P1424" s="17">
        <v>6660</v>
      </c>
      <c r="Y1424"/>
      <c r="AC1424" t="s">
        <v>929</v>
      </c>
      <c r="AD1424" t="s">
        <v>3376</v>
      </c>
      <c r="AF1424" s="16">
        <v>0.30738905145454543</v>
      </c>
      <c r="AG1424" s="43">
        <v>121</v>
      </c>
      <c r="AH1424" t="s">
        <v>102</v>
      </c>
      <c r="AI1424" s="8" t="s">
        <v>1891</v>
      </c>
      <c r="AJ1424" t="s">
        <v>132</v>
      </c>
      <c r="AK1424" s="17">
        <v>1155.75</v>
      </c>
      <c r="AL1424" s="19">
        <v>43374</v>
      </c>
      <c r="AM1424" s="19">
        <v>43374</v>
      </c>
      <c r="AN1424" t="s">
        <v>931</v>
      </c>
      <c r="AQ1424" s="17">
        <f>SUMIF(B:B,B1424,P:P)-SUMIF(B:B,B1424,AK:AK)</f>
        <v>3738.75</v>
      </c>
      <c r="AR1424" t="b">
        <f t="shared" si="47"/>
        <v>0</v>
      </c>
      <c r="AS1424" t="b">
        <f t="shared" si="48"/>
        <v>0</v>
      </c>
    </row>
    <row r="1425" spans="2:45" ht="14.25" customHeight="1" x14ac:dyDescent="0.3">
      <c r="B1425" s="7" t="s">
        <v>2289</v>
      </c>
      <c r="C1425" t="s">
        <v>3100</v>
      </c>
      <c r="D1425" s="8" t="s">
        <v>2290</v>
      </c>
      <c r="AG1425" s="43">
        <v>126</v>
      </c>
      <c r="AH1425" t="s">
        <v>102</v>
      </c>
      <c r="AI1425" s="8" t="s">
        <v>1892</v>
      </c>
      <c r="AJ1425" t="s">
        <v>138</v>
      </c>
      <c r="AK1425" s="17">
        <v>1765.5</v>
      </c>
      <c r="AL1425" s="19">
        <v>43374</v>
      </c>
      <c r="AM1425" s="19">
        <v>43374</v>
      </c>
      <c r="AN1425" t="s">
        <v>949</v>
      </c>
      <c r="AR1425" t="b">
        <f t="shared" si="47"/>
        <v>1</v>
      </c>
      <c r="AS1425" t="b">
        <f t="shared" si="48"/>
        <v>1</v>
      </c>
    </row>
    <row r="1426" spans="2:45" ht="14.25" customHeight="1" x14ac:dyDescent="0.3">
      <c r="B1426" s="7" t="s">
        <v>2292</v>
      </c>
      <c r="C1426" t="s">
        <v>3100</v>
      </c>
      <c r="D1426" s="8" t="s">
        <v>2293</v>
      </c>
      <c r="E1426" s="33" t="s">
        <v>3313</v>
      </c>
      <c r="M1426" s="16">
        <v>0.17</v>
      </c>
      <c r="N1426" t="s">
        <v>648</v>
      </c>
      <c r="O1426" t="s">
        <v>649</v>
      </c>
      <c r="P1426" s="17">
        <v>18288</v>
      </c>
      <c r="AC1426" t="s">
        <v>929</v>
      </c>
      <c r="AD1426" t="s">
        <v>3376</v>
      </c>
      <c r="AF1426" s="16">
        <v>0.36156539514529912</v>
      </c>
      <c r="AG1426" s="43">
        <v>126</v>
      </c>
      <c r="AH1426" t="s">
        <v>102</v>
      </c>
      <c r="AI1426" s="8" t="s">
        <v>2294</v>
      </c>
      <c r="AJ1426" t="s">
        <v>138</v>
      </c>
      <c r="AK1426" s="17">
        <v>1926</v>
      </c>
      <c r="AL1426" s="19">
        <v>43374</v>
      </c>
      <c r="AM1426" s="19">
        <v>43374</v>
      </c>
      <c r="AN1426" t="s">
        <v>949</v>
      </c>
      <c r="AQ1426" s="17">
        <f>SUMIF(B:B,B1426,P:P)-SUMIF(B:B,B1426,AK:AK)</f>
        <v>6812.5499999999993</v>
      </c>
      <c r="AR1426" t="b">
        <f t="shared" si="47"/>
        <v>0</v>
      </c>
      <c r="AS1426" t="b">
        <f t="shared" si="48"/>
        <v>0</v>
      </c>
    </row>
    <row r="1427" spans="2:45" ht="14.25" customHeight="1" x14ac:dyDescent="0.3">
      <c r="B1427" s="7" t="s">
        <v>2292</v>
      </c>
      <c r="C1427" t="s">
        <v>3100</v>
      </c>
      <c r="D1427" s="8" t="s">
        <v>2293</v>
      </c>
      <c r="AG1427" s="43">
        <v>121</v>
      </c>
      <c r="AH1427" t="s">
        <v>102</v>
      </c>
      <c r="AI1427" s="8" t="s">
        <v>1891</v>
      </c>
      <c r="AJ1427" t="s">
        <v>132</v>
      </c>
      <c r="AK1427" s="17">
        <v>1320.1999999999998</v>
      </c>
      <c r="AL1427" s="19">
        <v>43375</v>
      </c>
      <c r="AM1427" s="19">
        <v>43375</v>
      </c>
      <c r="AN1427" t="s">
        <v>931</v>
      </c>
      <c r="AR1427" t="b">
        <f t="shared" si="47"/>
        <v>1</v>
      </c>
      <c r="AS1427" t="b">
        <f t="shared" si="48"/>
        <v>1</v>
      </c>
    </row>
    <row r="1428" spans="2:45" ht="14.25" customHeight="1" x14ac:dyDescent="0.3">
      <c r="B1428" s="7" t="s">
        <v>2292</v>
      </c>
      <c r="C1428" t="s">
        <v>3100</v>
      </c>
      <c r="D1428" s="8" t="s">
        <v>2293</v>
      </c>
      <c r="AG1428" s="43">
        <v>126</v>
      </c>
      <c r="AH1428" t="s">
        <v>102</v>
      </c>
      <c r="AI1428" s="8" t="s">
        <v>1856</v>
      </c>
      <c r="AJ1428" t="s">
        <v>138</v>
      </c>
      <c r="AK1428" s="17">
        <v>1926</v>
      </c>
      <c r="AL1428" s="19">
        <v>43375</v>
      </c>
      <c r="AM1428" s="19">
        <v>43375</v>
      </c>
      <c r="AN1428" t="s">
        <v>949</v>
      </c>
      <c r="AR1428" t="b">
        <f t="shared" si="47"/>
        <v>1</v>
      </c>
      <c r="AS1428" t="b">
        <f t="shared" si="48"/>
        <v>1</v>
      </c>
    </row>
    <row r="1429" spans="2:45" ht="14.25" customHeight="1" x14ac:dyDescent="0.3">
      <c r="B1429" s="7" t="s">
        <v>2292</v>
      </c>
      <c r="C1429" t="s">
        <v>3100</v>
      </c>
      <c r="D1429" s="8" t="s">
        <v>2293</v>
      </c>
      <c r="AG1429" s="43">
        <v>121</v>
      </c>
      <c r="AH1429" t="s">
        <v>102</v>
      </c>
      <c r="AI1429" s="8" t="s">
        <v>1891</v>
      </c>
      <c r="AJ1429" t="s">
        <v>132</v>
      </c>
      <c r="AK1429" s="17">
        <v>1324.8</v>
      </c>
      <c r="AL1429" s="19">
        <v>43377</v>
      </c>
      <c r="AM1429" s="19">
        <v>43377</v>
      </c>
      <c r="AN1429" t="s">
        <v>931</v>
      </c>
      <c r="AR1429" t="b">
        <f t="shared" si="47"/>
        <v>1</v>
      </c>
      <c r="AS1429" t="b">
        <f t="shared" si="48"/>
        <v>1</v>
      </c>
    </row>
    <row r="1430" spans="2:45" ht="14.25" customHeight="1" x14ac:dyDescent="0.3">
      <c r="B1430" s="7" t="s">
        <v>2292</v>
      </c>
      <c r="C1430" t="s">
        <v>3100</v>
      </c>
      <c r="D1430" s="8" t="s">
        <v>2293</v>
      </c>
      <c r="AG1430" s="43">
        <v>126</v>
      </c>
      <c r="AH1430" t="s">
        <v>102</v>
      </c>
      <c r="AI1430" s="8" t="s">
        <v>1856</v>
      </c>
      <c r="AJ1430" t="s">
        <v>138</v>
      </c>
      <c r="AK1430" s="17">
        <v>1797.6</v>
      </c>
      <c r="AL1430" s="19">
        <v>43377</v>
      </c>
      <c r="AM1430" s="19">
        <v>43377</v>
      </c>
      <c r="AN1430" t="s">
        <v>949</v>
      </c>
      <c r="AR1430" t="b">
        <f t="shared" si="47"/>
        <v>1</v>
      </c>
      <c r="AS1430" t="b">
        <f t="shared" si="48"/>
        <v>1</v>
      </c>
    </row>
    <row r="1431" spans="2:45" ht="14.25" customHeight="1" x14ac:dyDescent="0.3">
      <c r="B1431" s="7" t="s">
        <v>2292</v>
      </c>
      <c r="C1431" t="s">
        <v>3100</v>
      </c>
      <c r="D1431" s="8" t="s">
        <v>2293</v>
      </c>
      <c r="AG1431" s="43">
        <v>121</v>
      </c>
      <c r="AH1431" t="s">
        <v>102</v>
      </c>
      <c r="AI1431" s="8" t="s">
        <v>1891</v>
      </c>
      <c r="AJ1431" t="s">
        <v>132</v>
      </c>
      <c r="AK1431" s="17">
        <v>1319.05</v>
      </c>
      <c r="AL1431" s="19">
        <v>43380</v>
      </c>
      <c r="AM1431" s="19">
        <v>43380</v>
      </c>
      <c r="AN1431" t="s">
        <v>931</v>
      </c>
      <c r="AR1431" t="b">
        <f t="shared" si="47"/>
        <v>1</v>
      </c>
      <c r="AS1431" t="b">
        <f t="shared" si="48"/>
        <v>1</v>
      </c>
    </row>
    <row r="1432" spans="2:45" ht="14.25" customHeight="1" x14ac:dyDescent="0.3">
      <c r="B1432" s="7" t="s">
        <v>2292</v>
      </c>
      <c r="C1432" t="s">
        <v>3100</v>
      </c>
      <c r="D1432" s="8" t="s">
        <v>2293</v>
      </c>
      <c r="AG1432" s="43">
        <v>126</v>
      </c>
      <c r="AH1432" t="s">
        <v>102</v>
      </c>
      <c r="AI1432" s="8" t="s">
        <v>1856</v>
      </c>
      <c r="AJ1432" t="s">
        <v>138</v>
      </c>
      <c r="AK1432" s="17">
        <v>1861.8000000000002</v>
      </c>
      <c r="AL1432" s="19">
        <v>43380</v>
      </c>
      <c r="AM1432" s="19">
        <v>43380</v>
      </c>
      <c r="AN1432" t="s">
        <v>949</v>
      </c>
      <c r="AR1432" t="b">
        <f t="shared" si="47"/>
        <v>1</v>
      </c>
      <c r="AS1432" t="b">
        <f t="shared" si="48"/>
        <v>1</v>
      </c>
    </row>
    <row r="1433" spans="2:45" ht="14.25" customHeight="1" x14ac:dyDescent="0.3">
      <c r="B1433" s="7" t="s">
        <v>2295</v>
      </c>
      <c r="C1433" t="s">
        <v>3100</v>
      </c>
      <c r="D1433" s="8" t="s">
        <v>2296</v>
      </c>
      <c r="E1433" s="33" t="s">
        <v>2297</v>
      </c>
      <c r="M1433" s="16">
        <v>0.17</v>
      </c>
      <c r="N1433" t="s">
        <v>648</v>
      </c>
      <c r="O1433" t="s">
        <v>649</v>
      </c>
      <c r="P1433" s="17">
        <v>4622</v>
      </c>
      <c r="Y1433"/>
      <c r="AC1433" t="s">
        <v>929</v>
      </c>
      <c r="AD1433" t="s">
        <v>3376</v>
      </c>
      <c r="AF1433" s="16">
        <v>0.28232149514563104</v>
      </c>
      <c r="AG1433" s="43">
        <v>121</v>
      </c>
      <c r="AH1433" t="s">
        <v>102</v>
      </c>
      <c r="AI1433" s="8" t="s">
        <v>1891</v>
      </c>
      <c r="AJ1433" t="s">
        <v>132</v>
      </c>
      <c r="AK1433" s="17">
        <v>669.3</v>
      </c>
      <c r="AL1433" s="19">
        <v>43374</v>
      </c>
      <c r="AM1433" s="19">
        <v>43374</v>
      </c>
      <c r="AN1433" t="s">
        <v>931</v>
      </c>
      <c r="AQ1433" s="17">
        <f>SUMIF(B:B,B1433,P:P)-SUMIF(B:B,B1433,AK:AK)</f>
        <v>3417.7</v>
      </c>
      <c r="AR1433" t="b">
        <f t="shared" si="47"/>
        <v>0</v>
      </c>
      <c r="AS1433" t="b">
        <f t="shared" si="48"/>
        <v>0</v>
      </c>
    </row>
    <row r="1434" spans="2:45" ht="14.25" customHeight="1" x14ac:dyDescent="0.3">
      <c r="B1434" s="7" t="s">
        <v>2295</v>
      </c>
      <c r="C1434" t="s">
        <v>3100</v>
      </c>
      <c r="D1434" s="8" t="s">
        <v>2296</v>
      </c>
      <c r="AC1434" t="s">
        <v>929</v>
      </c>
      <c r="AD1434" t="s">
        <v>3376</v>
      </c>
      <c r="AF1434" s="16">
        <v>0.2823</v>
      </c>
      <c r="AG1434" s="43">
        <v>126</v>
      </c>
      <c r="AH1434" t="s">
        <v>102</v>
      </c>
      <c r="AI1434" s="8" t="s">
        <v>1856</v>
      </c>
      <c r="AJ1434" t="s">
        <v>138</v>
      </c>
      <c r="AK1434" s="17">
        <v>535</v>
      </c>
      <c r="AL1434" s="19">
        <v>43374</v>
      </c>
      <c r="AM1434" s="19">
        <v>43374</v>
      </c>
      <c r="AN1434" t="s">
        <v>949</v>
      </c>
      <c r="AR1434" t="b">
        <f t="shared" si="47"/>
        <v>1</v>
      </c>
      <c r="AS1434" t="b">
        <f t="shared" si="48"/>
        <v>1</v>
      </c>
    </row>
    <row r="1435" spans="2:45" ht="14.25" customHeight="1" x14ac:dyDescent="0.3">
      <c r="B1435" s="7" t="s">
        <v>1082</v>
      </c>
      <c r="C1435" t="s">
        <v>3326</v>
      </c>
      <c r="D1435" t="s">
        <v>1083</v>
      </c>
      <c r="E1435" s="33" t="s">
        <v>2316</v>
      </c>
      <c r="M1435" s="16">
        <v>0.19</v>
      </c>
      <c r="N1435" t="s">
        <v>648</v>
      </c>
      <c r="O1435" t="s">
        <v>649</v>
      </c>
      <c r="P1435" s="17">
        <v>32763</v>
      </c>
      <c r="U1435"/>
      <c r="Y1435"/>
      <c r="Z1435"/>
      <c r="AC1435" t="s">
        <v>929</v>
      </c>
      <c r="AD1435" t="s">
        <v>3378</v>
      </c>
      <c r="AF1435" s="16">
        <v>0.36505974857142864</v>
      </c>
      <c r="AG1435" s="43">
        <v>73</v>
      </c>
      <c r="AH1435" t="s">
        <v>83</v>
      </c>
      <c r="AI1435" s="8" t="s">
        <v>84</v>
      </c>
      <c r="AJ1435" t="s">
        <v>864</v>
      </c>
      <c r="AK1435" s="17">
        <v>2728</v>
      </c>
      <c r="AL1435" s="19">
        <v>43191</v>
      </c>
      <c r="AM1435" s="19">
        <v>43251</v>
      </c>
      <c r="AN1435" t="s">
        <v>3360</v>
      </c>
      <c r="AQ1435" s="17">
        <f>SUMIF(B:B,B1435,P:P)-SUMIF(B:B,B1435,AK:AK)</f>
        <v>28430</v>
      </c>
      <c r="AR1435" t="b">
        <f t="shared" si="47"/>
        <v>0</v>
      </c>
      <c r="AS1435" t="b">
        <f t="shared" si="48"/>
        <v>0</v>
      </c>
    </row>
    <row r="1436" spans="2:45" ht="14.25" customHeight="1" x14ac:dyDescent="0.3">
      <c r="B1436" s="7" t="s">
        <v>1082</v>
      </c>
      <c r="C1436" t="s">
        <v>3326</v>
      </c>
      <c r="D1436" t="s">
        <v>1083</v>
      </c>
      <c r="E1436" s="33" t="s">
        <v>936</v>
      </c>
      <c r="U1436"/>
      <c r="Y1436"/>
      <c r="Z1436"/>
      <c r="AG1436" s="43">
        <v>113</v>
      </c>
      <c r="AH1436" t="s">
        <v>102</v>
      </c>
      <c r="AI1436" s="8" t="s">
        <v>122</v>
      </c>
      <c r="AJ1436" t="s">
        <v>123</v>
      </c>
      <c r="AK1436" s="17">
        <v>1605</v>
      </c>
      <c r="AL1436" s="19">
        <v>43230</v>
      </c>
      <c r="AM1436" s="19">
        <v>43230</v>
      </c>
      <c r="AN1436" t="s">
        <v>949</v>
      </c>
      <c r="AQ1436"/>
      <c r="AR1436" t="b">
        <f t="shared" si="47"/>
        <v>1</v>
      </c>
      <c r="AS1436" t="b">
        <f t="shared" si="48"/>
        <v>1</v>
      </c>
    </row>
    <row r="1437" spans="2:45" ht="14.25" customHeight="1" x14ac:dyDescent="0.3">
      <c r="B1437" s="7" t="s">
        <v>2298</v>
      </c>
      <c r="C1437" t="s">
        <v>3100</v>
      </c>
      <c r="D1437" s="8" t="s">
        <v>2299</v>
      </c>
      <c r="E1437" s="33" t="s">
        <v>2300</v>
      </c>
      <c r="M1437" s="16">
        <v>0.17</v>
      </c>
      <c r="N1437" t="s">
        <v>648</v>
      </c>
      <c r="O1437" t="s">
        <v>649</v>
      </c>
      <c r="P1437" s="17">
        <v>37950</v>
      </c>
      <c r="Y1437"/>
      <c r="AC1437" t="s">
        <v>929</v>
      </c>
      <c r="AD1437" t="s">
        <v>3376</v>
      </c>
      <c r="AF1437" s="16">
        <v>0.39920800000000012</v>
      </c>
      <c r="AG1437" s="43">
        <v>79</v>
      </c>
      <c r="AH1437" t="s">
        <v>91</v>
      </c>
      <c r="AI1437" s="8" t="s">
        <v>92</v>
      </c>
      <c r="AK1437" s="17">
        <v>33000</v>
      </c>
      <c r="AL1437" s="19">
        <v>43365</v>
      </c>
      <c r="AM1437" s="19">
        <v>43365</v>
      </c>
      <c r="AN1437" t="s">
        <v>2301</v>
      </c>
      <c r="AQ1437" s="17">
        <f>SUMIF(B:B,B1437,P:P)-SUMIF(B:B,B1437,AK:AK)</f>
        <v>4950</v>
      </c>
      <c r="AR1437" t="b">
        <f t="shared" si="47"/>
        <v>0</v>
      </c>
      <c r="AS1437" t="b">
        <f t="shared" si="48"/>
        <v>0</v>
      </c>
    </row>
    <row r="1438" spans="2:45" ht="14.25" customHeight="1" x14ac:dyDescent="0.3">
      <c r="B1438" s="7" t="s">
        <v>2302</v>
      </c>
      <c r="C1438" t="s">
        <v>3100</v>
      </c>
      <c r="D1438" s="8" t="s">
        <v>2303</v>
      </c>
      <c r="E1438" s="33" t="s">
        <v>2304</v>
      </c>
      <c r="M1438" s="16">
        <v>0.17</v>
      </c>
      <c r="N1438" t="s">
        <v>648</v>
      </c>
      <c r="O1438" t="s">
        <v>649</v>
      </c>
      <c r="P1438" s="17">
        <v>23347.699999999997</v>
      </c>
      <c r="Y1438"/>
      <c r="AC1438" t="s">
        <v>929</v>
      </c>
      <c r="AD1438" t="s">
        <v>3376</v>
      </c>
      <c r="AF1438" s="16">
        <v>0.33907260320000004</v>
      </c>
      <c r="AG1438" s="43">
        <v>98</v>
      </c>
      <c r="AH1438" t="s">
        <v>102</v>
      </c>
      <c r="AI1438" s="8" t="s">
        <v>103</v>
      </c>
      <c r="AJ1438" t="s">
        <v>1535</v>
      </c>
      <c r="AK1438" s="17">
        <v>8740</v>
      </c>
      <c r="AL1438" s="19">
        <v>43386</v>
      </c>
      <c r="AM1438" s="19">
        <v>43386</v>
      </c>
      <c r="AN1438" t="s">
        <v>931</v>
      </c>
      <c r="AP1438" t="s">
        <v>2175</v>
      </c>
      <c r="AQ1438" s="17">
        <f>SUMIF(B:B,B1438,P:P)-SUMIF(B:B,B1438,AK:AK)</f>
        <v>2699.5</v>
      </c>
      <c r="AR1438" t="b">
        <f t="shared" si="47"/>
        <v>0</v>
      </c>
      <c r="AS1438" t="b">
        <f t="shared" si="48"/>
        <v>0</v>
      </c>
    </row>
    <row r="1439" spans="2:45" ht="14.25" customHeight="1" x14ac:dyDescent="0.3">
      <c r="B1439" s="7" t="s">
        <v>2302</v>
      </c>
      <c r="C1439" t="s">
        <v>3100</v>
      </c>
      <c r="D1439" s="8" t="s">
        <v>2303</v>
      </c>
      <c r="AG1439" s="43">
        <v>98</v>
      </c>
      <c r="AH1439" t="s">
        <v>102</v>
      </c>
      <c r="AI1439" s="8" t="s">
        <v>103</v>
      </c>
      <c r="AJ1439" t="s">
        <v>108</v>
      </c>
      <c r="AK1439" s="17">
        <v>9488</v>
      </c>
      <c r="AL1439" s="19">
        <v>43386</v>
      </c>
      <c r="AM1439" s="19">
        <v>43386</v>
      </c>
      <c r="AN1439" t="s">
        <v>1343</v>
      </c>
      <c r="AP1439" t="s">
        <v>2305</v>
      </c>
      <c r="AR1439" t="b">
        <f t="shared" si="47"/>
        <v>1</v>
      </c>
      <c r="AS1439" t="b">
        <f t="shared" si="48"/>
        <v>1</v>
      </c>
    </row>
    <row r="1440" spans="2:45" ht="14.25" customHeight="1" x14ac:dyDescent="0.3">
      <c r="B1440" s="7" t="s">
        <v>2302</v>
      </c>
      <c r="C1440" t="s">
        <v>3100</v>
      </c>
      <c r="D1440" s="8" t="s">
        <v>2303</v>
      </c>
      <c r="AG1440" s="43">
        <v>121</v>
      </c>
      <c r="AH1440" t="s">
        <v>102</v>
      </c>
      <c r="AI1440" s="8" t="s">
        <v>1891</v>
      </c>
      <c r="AJ1440" t="s">
        <v>132</v>
      </c>
      <c r="AK1440" s="17">
        <v>890.09999999999991</v>
      </c>
      <c r="AL1440" s="19">
        <v>43386</v>
      </c>
      <c r="AM1440" s="19">
        <v>43386</v>
      </c>
      <c r="AN1440" t="s">
        <v>931</v>
      </c>
      <c r="AR1440" t="b">
        <f t="shared" si="47"/>
        <v>1</v>
      </c>
      <c r="AS1440" t="b">
        <f t="shared" si="48"/>
        <v>1</v>
      </c>
    </row>
    <row r="1441" spans="2:45" ht="14.25" customHeight="1" x14ac:dyDescent="0.3">
      <c r="B1441" s="7" t="s">
        <v>2302</v>
      </c>
      <c r="C1441" t="s">
        <v>3100</v>
      </c>
      <c r="D1441" s="8" t="s">
        <v>2303</v>
      </c>
      <c r="AG1441" s="43">
        <v>126</v>
      </c>
      <c r="AH1441" t="s">
        <v>102</v>
      </c>
      <c r="AI1441" s="8" t="s">
        <v>1856</v>
      </c>
      <c r="AJ1441" t="s">
        <v>138</v>
      </c>
      <c r="AK1441" s="17">
        <v>1530.1</v>
      </c>
      <c r="AL1441" s="19">
        <v>43386</v>
      </c>
      <c r="AM1441" s="19">
        <v>43386</v>
      </c>
      <c r="AN1441" t="s">
        <v>949</v>
      </c>
      <c r="AR1441" t="b">
        <f t="shared" si="47"/>
        <v>1</v>
      </c>
      <c r="AS1441" t="b">
        <f t="shared" si="48"/>
        <v>1</v>
      </c>
    </row>
    <row r="1442" spans="2:45" ht="14.25" customHeight="1" x14ac:dyDescent="0.3">
      <c r="B1442" s="7" t="s">
        <v>2306</v>
      </c>
      <c r="C1442" t="s">
        <v>3100</v>
      </c>
      <c r="D1442" s="8" t="s">
        <v>2307</v>
      </c>
      <c r="E1442" s="33" t="s">
        <v>2343</v>
      </c>
      <c r="M1442" s="16">
        <v>0.17</v>
      </c>
      <c r="N1442" t="s">
        <v>648</v>
      </c>
      <c r="O1442" t="s">
        <v>649</v>
      </c>
      <c r="P1442" s="17">
        <v>40486.62222222222</v>
      </c>
      <c r="AC1442" t="s">
        <v>929</v>
      </c>
      <c r="AD1442" t="s">
        <v>3376</v>
      </c>
      <c r="AF1442" s="16">
        <v>0.38248395249777778</v>
      </c>
      <c r="AG1442" s="43">
        <v>114</v>
      </c>
      <c r="AH1442" t="s">
        <v>102</v>
      </c>
      <c r="AI1442" s="8" t="s">
        <v>3303</v>
      </c>
      <c r="AJ1442" t="s">
        <v>3304</v>
      </c>
      <c r="AK1442" s="17">
        <v>6000</v>
      </c>
      <c r="AL1442" s="19">
        <v>43387</v>
      </c>
      <c r="AM1442" s="19">
        <v>43387</v>
      </c>
      <c r="AN1442" t="s">
        <v>950</v>
      </c>
      <c r="AQ1442" s="17">
        <f>SUMIF(B:B,B1442,P:P)-SUMIF(B:B,B1442,AK:AK)</f>
        <v>8747.6222222222204</v>
      </c>
      <c r="AR1442" t="b">
        <f t="shared" si="47"/>
        <v>0</v>
      </c>
      <c r="AS1442" t="b">
        <f t="shared" si="48"/>
        <v>0</v>
      </c>
    </row>
    <row r="1443" spans="2:45" ht="14.25" customHeight="1" x14ac:dyDescent="0.3">
      <c r="B1443" s="7" t="s">
        <v>2306</v>
      </c>
      <c r="C1443" t="s">
        <v>3100</v>
      </c>
      <c r="D1443" s="8" t="s">
        <v>2307</v>
      </c>
      <c r="AG1443" s="43">
        <v>126</v>
      </c>
      <c r="AH1443" t="s">
        <v>102</v>
      </c>
      <c r="AI1443" s="8" t="s">
        <v>135</v>
      </c>
      <c r="AJ1443" t="s">
        <v>138</v>
      </c>
      <c r="AK1443" s="17">
        <v>6869</v>
      </c>
      <c r="AL1443" s="19">
        <v>43387</v>
      </c>
      <c r="AM1443" s="19">
        <v>43387</v>
      </c>
      <c r="AN1443" t="s">
        <v>949</v>
      </c>
      <c r="AR1443" t="b">
        <f t="shared" si="47"/>
        <v>1</v>
      </c>
      <c r="AS1443" t="b">
        <f t="shared" si="48"/>
        <v>1</v>
      </c>
    </row>
    <row r="1444" spans="2:45" ht="14.25" customHeight="1" x14ac:dyDescent="0.3">
      <c r="B1444" s="7" t="s">
        <v>2306</v>
      </c>
      <c r="C1444" t="s">
        <v>3100</v>
      </c>
      <c r="D1444" s="8" t="s">
        <v>2307</v>
      </c>
      <c r="AG1444" s="43">
        <v>103</v>
      </c>
      <c r="AH1444" t="s">
        <v>102</v>
      </c>
      <c r="AI1444" s="8" t="s">
        <v>103</v>
      </c>
      <c r="AJ1444" t="s">
        <v>113</v>
      </c>
      <c r="AK1444" s="17">
        <v>18870</v>
      </c>
      <c r="AL1444" s="19">
        <v>43387</v>
      </c>
      <c r="AM1444" s="19">
        <v>43387</v>
      </c>
      <c r="AN1444" t="s">
        <v>931</v>
      </c>
      <c r="AR1444" t="b">
        <f t="shared" si="47"/>
        <v>1</v>
      </c>
      <c r="AS1444" t="b">
        <f t="shared" si="48"/>
        <v>1</v>
      </c>
    </row>
    <row r="1445" spans="2:45" ht="14.25" customHeight="1" x14ac:dyDescent="0.3">
      <c r="B1445" s="7" t="s">
        <v>2308</v>
      </c>
      <c r="C1445" t="s">
        <v>3100</v>
      </c>
      <c r="D1445" s="8" t="s">
        <v>2309</v>
      </c>
      <c r="E1445" s="33" t="s">
        <v>2344</v>
      </c>
      <c r="M1445" s="16">
        <v>0.17</v>
      </c>
      <c r="N1445" t="s">
        <v>648</v>
      </c>
      <c r="O1445" t="s">
        <v>649</v>
      </c>
      <c r="P1445" s="17">
        <v>11460</v>
      </c>
      <c r="AC1445" t="s">
        <v>929</v>
      </c>
      <c r="AD1445" t="s">
        <v>3376</v>
      </c>
      <c r="AF1445" s="16">
        <v>0.30002293344129555</v>
      </c>
      <c r="AG1445" s="43">
        <v>59</v>
      </c>
      <c r="AH1445" t="s">
        <v>57</v>
      </c>
      <c r="AI1445" s="8" t="s">
        <v>64</v>
      </c>
      <c r="AJ1445" t="s">
        <v>323</v>
      </c>
      <c r="AK1445" s="17">
        <v>959</v>
      </c>
      <c r="AL1445" s="19">
        <v>43434</v>
      </c>
      <c r="AM1445" s="19">
        <v>43458</v>
      </c>
      <c r="AN1445" t="s">
        <v>941</v>
      </c>
      <c r="AQ1445" s="17">
        <f>SUMIF(B:B,B1445,P:P)-SUMIF(B:B,B1445,AK:AK)</f>
        <v>1481</v>
      </c>
      <c r="AR1445" t="b">
        <f t="shared" si="47"/>
        <v>0</v>
      </c>
      <c r="AS1445" t="b">
        <f t="shared" si="48"/>
        <v>0</v>
      </c>
    </row>
    <row r="1446" spans="2:45" ht="14.25" customHeight="1" x14ac:dyDescent="0.3">
      <c r="B1446" s="7" t="s">
        <v>2308</v>
      </c>
      <c r="C1446" t="s">
        <v>3100</v>
      </c>
      <c r="D1446" s="8" t="s">
        <v>2309</v>
      </c>
      <c r="AG1446" s="43">
        <v>110</v>
      </c>
      <c r="AH1446" t="s">
        <v>3308</v>
      </c>
      <c r="AI1446" s="8" t="s">
        <v>3309</v>
      </c>
      <c r="AJ1446" t="s">
        <v>3310</v>
      </c>
      <c r="AK1446" s="17">
        <v>6452</v>
      </c>
      <c r="AL1446" s="19">
        <v>43434</v>
      </c>
      <c r="AM1446" s="19">
        <v>43458</v>
      </c>
      <c r="AN1446" t="s">
        <v>931</v>
      </c>
      <c r="AR1446" t="b">
        <f t="shared" si="47"/>
        <v>1</v>
      </c>
      <c r="AS1446" t="b">
        <f t="shared" si="48"/>
        <v>1</v>
      </c>
    </row>
    <row r="1447" spans="2:45" ht="14.25" customHeight="1" x14ac:dyDescent="0.3">
      <c r="B1447" s="7" t="s">
        <v>2308</v>
      </c>
      <c r="C1447" t="s">
        <v>3100</v>
      </c>
      <c r="D1447" s="8" t="s">
        <v>2309</v>
      </c>
      <c r="AG1447" s="43">
        <v>113</v>
      </c>
      <c r="AH1447" t="s">
        <v>102</v>
      </c>
      <c r="AI1447" s="8" t="s">
        <v>122</v>
      </c>
      <c r="AJ1447" t="s">
        <v>123</v>
      </c>
      <c r="AK1447" s="17">
        <v>2568</v>
      </c>
      <c r="AL1447" s="19">
        <v>43434</v>
      </c>
      <c r="AM1447" s="19">
        <v>43458</v>
      </c>
      <c r="AN1447" t="s">
        <v>949</v>
      </c>
      <c r="AR1447" t="b">
        <f t="shared" si="47"/>
        <v>1</v>
      </c>
      <c r="AS1447" t="b">
        <f t="shared" si="48"/>
        <v>1</v>
      </c>
    </row>
    <row r="1448" spans="2:45" ht="14.25" customHeight="1" x14ac:dyDescent="0.3">
      <c r="B1448" s="7" t="s">
        <v>2310</v>
      </c>
      <c r="C1448" t="s">
        <v>3100</v>
      </c>
      <c r="D1448" s="8" t="s">
        <v>2311</v>
      </c>
      <c r="E1448" s="33" t="s">
        <v>2345</v>
      </c>
      <c r="M1448" s="16">
        <v>0.17</v>
      </c>
      <c r="N1448" t="s">
        <v>648</v>
      </c>
      <c r="O1448" t="s">
        <v>649</v>
      </c>
      <c r="P1448" s="17">
        <v>5730</v>
      </c>
      <c r="AC1448" t="s">
        <v>929</v>
      </c>
      <c r="AD1448" t="s">
        <v>3376</v>
      </c>
      <c r="AF1448" s="16">
        <v>0.26421685784615384</v>
      </c>
      <c r="AG1448" s="43">
        <v>59</v>
      </c>
      <c r="AH1448" t="s">
        <v>57</v>
      </c>
      <c r="AI1448" s="8" t="s">
        <v>64</v>
      </c>
      <c r="AJ1448" t="s">
        <v>323</v>
      </c>
      <c r="AK1448" s="17">
        <v>239.66249999999999</v>
      </c>
      <c r="AL1448" s="19">
        <v>43374</v>
      </c>
      <c r="AM1448" s="19">
        <v>43374</v>
      </c>
      <c r="AN1448" t="s">
        <v>941</v>
      </c>
      <c r="AQ1448" s="17">
        <f>SUMIF(B:B,B1448,P:P)-SUMIF(B:B,B1448,AK:AK)</f>
        <v>5250.6750000000002</v>
      </c>
      <c r="AR1448" t="b">
        <f t="shared" si="47"/>
        <v>0</v>
      </c>
      <c r="AS1448" t="b">
        <f t="shared" si="48"/>
        <v>0</v>
      </c>
    </row>
    <row r="1449" spans="2:45" ht="14.25" customHeight="1" x14ac:dyDescent="0.3">
      <c r="B1449" s="7" t="s">
        <v>2310</v>
      </c>
      <c r="C1449" t="s">
        <v>3100</v>
      </c>
      <c r="D1449" s="8" t="s">
        <v>2311</v>
      </c>
      <c r="AG1449" s="43">
        <v>59</v>
      </c>
      <c r="AH1449" t="s">
        <v>57</v>
      </c>
      <c r="AI1449" s="8" t="s">
        <v>64</v>
      </c>
      <c r="AJ1449" t="s">
        <v>323</v>
      </c>
      <c r="AK1449" s="17">
        <v>239.66249999999999</v>
      </c>
      <c r="AL1449" s="19">
        <v>43374</v>
      </c>
      <c r="AM1449" s="19">
        <v>43374</v>
      </c>
      <c r="AN1449" t="s">
        <v>941</v>
      </c>
      <c r="AR1449" t="b">
        <f t="shared" si="47"/>
        <v>1</v>
      </c>
      <c r="AS1449" t="b">
        <f t="shared" si="48"/>
        <v>1</v>
      </c>
    </row>
    <row r="1450" spans="2:45" ht="14.25" customHeight="1" x14ac:dyDescent="0.3">
      <c r="B1450" s="7" t="s">
        <v>2312</v>
      </c>
      <c r="C1450" t="s">
        <v>3100</v>
      </c>
      <c r="D1450" s="8" t="s">
        <v>2313</v>
      </c>
      <c r="E1450" s="33" t="s">
        <v>2346</v>
      </c>
      <c r="M1450" s="16">
        <v>0.17</v>
      </c>
      <c r="N1450" t="s">
        <v>648</v>
      </c>
      <c r="O1450" t="s">
        <v>649</v>
      </c>
      <c r="P1450" s="17">
        <v>20943.5</v>
      </c>
      <c r="AC1450" t="s">
        <v>929</v>
      </c>
      <c r="AD1450" t="s">
        <v>3376</v>
      </c>
      <c r="AF1450" s="16">
        <v>0.36778559111111109</v>
      </c>
      <c r="AG1450" s="43">
        <v>121</v>
      </c>
      <c r="AH1450" t="s">
        <v>102</v>
      </c>
      <c r="AI1450" s="8" t="s">
        <v>1891</v>
      </c>
      <c r="AJ1450" t="s">
        <v>132</v>
      </c>
      <c r="AK1450" s="17">
        <v>1484.65</v>
      </c>
      <c r="AL1450" s="19">
        <v>43393</v>
      </c>
      <c r="AM1450" s="19">
        <v>43393</v>
      </c>
      <c r="AN1450" t="s">
        <v>931</v>
      </c>
      <c r="AQ1450" s="17">
        <f>SUMIF(B:B,B1450,P:P)-SUMIF(B:B,B1450,AK:AK)</f>
        <v>1275.25</v>
      </c>
      <c r="AR1450" t="b">
        <f t="shared" si="47"/>
        <v>0</v>
      </c>
      <c r="AS1450" t="b">
        <f t="shared" si="48"/>
        <v>0</v>
      </c>
    </row>
    <row r="1451" spans="2:45" ht="14.25" customHeight="1" x14ac:dyDescent="0.3">
      <c r="B1451" s="7" t="s">
        <v>2312</v>
      </c>
      <c r="C1451" t="s">
        <v>3100</v>
      </c>
      <c r="D1451" s="8" t="s">
        <v>2313</v>
      </c>
      <c r="AG1451" s="43">
        <v>126</v>
      </c>
      <c r="AH1451" t="s">
        <v>102</v>
      </c>
      <c r="AI1451" s="8" t="s">
        <v>1856</v>
      </c>
      <c r="AJ1451" t="s">
        <v>138</v>
      </c>
      <c r="AK1451" s="17">
        <v>1070</v>
      </c>
      <c r="AL1451" s="19">
        <v>43393</v>
      </c>
      <c r="AM1451" s="19">
        <v>43393</v>
      </c>
      <c r="AN1451" t="s">
        <v>949</v>
      </c>
      <c r="AR1451" t="b">
        <f t="shared" si="47"/>
        <v>1</v>
      </c>
      <c r="AS1451" t="b">
        <f t="shared" si="48"/>
        <v>1</v>
      </c>
    </row>
    <row r="1452" spans="2:45" ht="14.25" customHeight="1" x14ac:dyDescent="0.3">
      <c r="B1452" s="7" t="s">
        <v>2312</v>
      </c>
      <c r="C1452" t="s">
        <v>3100</v>
      </c>
      <c r="D1452" s="8" t="s">
        <v>2313</v>
      </c>
      <c r="AG1452" s="43">
        <v>105</v>
      </c>
      <c r="AH1452" t="s">
        <v>102</v>
      </c>
      <c r="AI1452" s="8" t="s">
        <v>103</v>
      </c>
      <c r="AJ1452" t="s">
        <v>115</v>
      </c>
      <c r="AK1452" s="17">
        <v>9888</v>
      </c>
      <c r="AL1452" s="19">
        <v>43449</v>
      </c>
      <c r="AM1452" s="19">
        <v>43449</v>
      </c>
      <c r="AN1452" t="s">
        <v>1343</v>
      </c>
      <c r="AR1452" t="b">
        <f t="shared" si="47"/>
        <v>1</v>
      </c>
      <c r="AS1452" t="b">
        <f t="shared" si="48"/>
        <v>1</v>
      </c>
    </row>
    <row r="1453" spans="2:45" ht="14.25" customHeight="1" x14ac:dyDescent="0.3">
      <c r="B1453" s="7" t="s">
        <v>2312</v>
      </c>
      <c r="C1453" t="s">
        <v>3100</v>
      </c>
      <c r="D1453" s="8" t="s">
        <v>2313</v>
      </c>
      <c r="AG1453" s="43">
        <v>121</v>
      </c>
      <c r="AH1453" t="s">
        <v>102</v>
      </c>
      <c r="AI1453" s="8" t="s">
        <v>1890</v>
      </c>
      <c r="AJ1453" t="s">
        <v>132</v>
      </c>
      <c r="AK1453" s="17">
        <v>1476.6</v>
      </c>
      <c r="AL1453" s="19">
        <v>43465</v>
      </c>
      <c r="AM1453" s="19">
        <v>43465</v>
      </c>
      <c r="AN1453" t="s">
        <v>931</v>
      </c>
      <c r="AR1453" t="b">
        <f t="shared" si="47"/>
        <v>1</v>
      </c>
      <c r="AS1453" t="b">
        <f t="shared" si="48"/>
        <v>1</v>
      </c>
    </row>
    <row r="1454" spans="2:45" ht="14.25" customHeight="1" x14ac:dyDescent="0.3">
      <c r="B1454" s="7" t="s">
        <v>2312</v>
      </c>
      <c r="C1454" t="s">
        <v>3100</v>
      </c>
      <c r="D1454" s="8" t="s">
        <v>2313</v>
      </c>
      <c r="AG1454" s="43">
        <v>126</v>
      </c>
      <c r="AH1454" t="s">
        <v>102</v>
      </c>
      <c r="AI1454" s="8" t="s">
        <v>1235</v>
      </c>
      <c r="AJ1454" t="s">
        <v>138</v>
      </c>
      <c r="AK1454" s="17">
        <v>1605</v>
      </c>
      <c r="AL1454" s="19">
        <v>43465</v>
      </c>
      <c r="AM1454" s="19">
        <v>43465</v>
      </c>
      <c r="AN1454" t="s">
        <v>949</v>
      </c>
      <c r="AR1454" t="b">
        <f t="shared" si="47"/>
        <v>1</v>
      </c>
      <c r="AS1454" t="b">
        <f t="shared" si="48"/>
        <v>1</v>
      </c>
    </row>
    <row r="1455" spans="2:45" ht="14.25" customHeight="1" x14ac:dyDescent="0.3">
      <c r="B1455" s="7" t="s">
        <v>2312</v>
      </c>
      <c r="C1455" t="s">
        <v>3100</v>
      </c>
      <c r="D1455" s="8" t="s">
        <v>2313</v>
      </c>
      <c r="AG1455" s="43">
        <v>10</v>
      </c>
      <c r="AH1455" t="s">
        <v>3306</v>
      </c>
      <c r="AI1455" s="8" t="s">
        <v>17</v>
      </c>
      <c r="AK1455" s="17">
        <v>4144</v>
      </c>
      <c r="AL1455" s="19">
        <v>43414</v>
      </c>
      <c r="AM1455" s="19">
        <v>43469</v>
      </c>
      <c r="AN1455" t="s">
        <v>1473</v>
      </c>
      <c r="AR1455" t="b">
        <f t="shared" si="47"/>
        <v>1</v>
      </c>
      <c r="AS1455" t="b">
        <f t="shared" si="48"/>
        <v>1</v>
      </c>
    </row>
    <row r="1456" spans="2:45" ht="14.25" customHeight="1" x14ac:dyDescent="0.3">
      <c r="B1456" s="7" t="s">
        <v>3207</v>
      </c>
      <c r="C1456" t="s">
        <v>3326</v>
      </c>
      <c r="D1456" s="8" t="s">
        <v>2783</v>
      </c>
      <c r="E1456" s="33" t="s">
        <v>3126</v>
      </c>
      <c r="M1456" s="16">
        <v>0.19</v>
      </c>
      <c r="N1456" t="s">
        <v>648</v>
      </c>
      <c r="O1456" t="s">
        <v>649</v>
      </c>
      <c r="P1456" s="17">
        <v>11500</v>
      </c>
      <c r="Y1456"/>
      <c r="AC1456" t="s">
        <v>929</v>
      </c>
      <c r="AD1456" t="s">
        <v>3378</v>
      </c>
      <c r="AF1456" s="16">
        <v>0.25003733333333333</v>
      </c>
      <c r="AG1456" s="43">
        <v>101</v>
      </c>
      <c r="AH1456" t="s">
        <v>102</v>
      </c>
      <c r="AI1456" s="8" t="s">
        <v>103</v>
      </c>
      <c r="AJ1456" t="s">
        <v>111</v>
      </c>
      <c r="AK1456" s="17">
        <v>10000</v>
      </c>
      <c r="AL1456" s="19">
        <v>43302</v>
      </c>
      <c r="AM1456" s="19">
        <v>43302</v>
      </c>
      <c r="AN1456" t="s">
        <v>3359</v>
      </c>
      <c r="AP1456" t="s">
        <v>2869</v>
      </c>
      <c r="AQ1456" s="17">
        <f>SUMIF(B:B,B1456,P:P)-SUMIF(B:B,B1456,AK:AK)</f>
        <v>1500</v>
      </c>
      <c r="AR1456" t="b">
        <f t="shared" si="47"/>
        <v>0</v>
      </c>
      <c r="AS1456" t="b">
        <f t="shared" si="48"/>
        <v>0</v>
      </c>
    </row>
    <row r="1457" spans="2:45" ht="14.25" customHeight="1" x14ac:dyDescent="0.3">
      <c r="B1457" s="7" t="s">
        <v>3208</v>
      </c>
      <c r="C1457" t="s">
        <v>3326</v>
      </c>
      <c r="D1457" s="8" t="s">
        <v>2784</v>
      </c>
      <c r="E1457" s="33" t="s">
        <v>3127</v>
      </c>
      <c r="M1457" s="16">
        <v>0.18</v>
      </c>
      <c r="N1457" t="s">
        <v>648</v>
      </c>
      <c r="O1457" t="s">
        <v>649</v>
      </c>
      <c r="P1457" s="17">
        <v>1190750</v>
      </c>
      <c r="Y1457"/>
      <c r="AC1457" t="s">
        <v>929</v>
      </c>
      <c r="AD1457" t="s">
        <v>3378</v>
      </c>
      <c r="AF1457" s="16">
        <v>0.58336461358000002</v>
      </c>
      <c r="AG1457" s="43">
        <v>35</v>
      </c>
      <c r="AH1457" t="s">
        <v>22</v>
      </c>
      <c r="AI1457" s="8" t="s">
        <v>3124</v>
      </c>
      <c r="AK1457" s="17">
        <v>100000</v>
      </c>
      <c r="AL1457" s="19">
        <v>43302</v>
      </c>
      <c r="AM1457" s="19">
        <v>43302</v>
      </c>
      <c r="AN1457" t="s">
        <v>3363</v>
      </c>
      <c r="AP1457" t="s">
        <v>3123</v>
      </c>
      <c r="AQ1457" s="17">
        <f>SUMIF(B:B,B1457,P:P)-SUMIF(B:B,B1457,AK:AK)</f>
        <v>63160</v>
      </c>
      <c r="AR1457" t="b">
        <f t="shared" si="47"/>
        <v>0</v>
      </c>
      <c r="AS1457" t="b">
        <f t="shared" si="48"/>
        <v>0</v>
      </c>
    </row>
    <row r="1458" spans="2:45" ht="14.25" customHeight="1" x14ac:dyDescent="0.3">
      <c r="B1458" s="7" t="s">
        <v>3214</v>
      </c>
      <c r="C1458" t="s">
        <v>3326</v>
      </c>
      <c r="D1458" s="8" t="s">
        <v>2784</v>
      </c>
      <c r="Y1458"/>
      <c r="AG1458" s="43">
        <v>105</v>
      </c>
      <c r="AH1458" t="s">
        <v>102</v>
      </c>
      <c r="AI1458" s="8" t="s">
        <v>103</v>
      </c>
      <c r="AJ1458" t="s">
        <v>115</v>
      </c>
      <c r="AK1458" s="17">
        <v>50000</v>
      </c>
      <c r="AL1458" s="19">
        <v>43302</v>
      </c>
      <c r="AM1458" s="19">
        <v>43302</v>
      </c>
      <c r="AN1458" t="s">
        <v>3363</v>
      </c>
      <c r="AP1458" t="s">
        <v>2870</v>
      </c>
      <c r="AR1458" t="b">
        <f t="shared" si="47"/>
        <v>1</v>
      </c>
      <c r="AS1458" t="b">
        <f t="shared" si="48"/>
        <v>1</v>
      </c>
    </row>
    <row r="1459" spans="2:45" ht="14.25" customHeight="1" x14ac:dyDescent="0.3">
      <c r="B1459" s="7" t="s">
        <v>3214</v>
      </c>
      <c r="C1459" t="s">
        <v>3326</v>
      </c>
      <c r="D1459" s="8" t="s">
        <v>2784</v>
      </c>
      <c r="Y1459"/>
      <c r="AG1459" s="43">
        <v>28</v>
      </c>
      <c r="AH1459" t="s">
        <v>22</v>
      </c>
      <c r="AI1459" s="8" t="s">
        <v>3122</v>
      </c>
      <c r="AK1459" s="17">
        <v>252999.99999999997</v>
      </c>
      <c r="AL1459" s="19">
        <v>43302</v>
      </c>
      <c r="AM1459" s="19">
        <v>43302</v>
      </c>
      <c r="AN1459" t="s">
        <v>931</v>
      </c>
      <c r="AP1459" t="s">
        <v>3121</v>
      </c>
      <c r="AR1459" t="b">
        <f t="shared" si="47"/>
        <v>1</v>
      </c>
      <c r="AS1459" t="b">
        <f t="shared" si="48"/>
        <v>1</v>
      </c>
    </row>
    <row r="1460" spans="2:45" ht="14.25" customHeight="1" x14ac:dyDescent="0.3">
      <c r="B1460" s="7" t="s">
        <v>3214</v>
      </c>
      <c r="C1460" t="s">
        <v>3326</v>
      </c>
      <c r="D1460" s="8" t="s">
        <v>2784</v>
      </c>
      <c r="Y1460"/>
      <c r="AG1460" s="43">
        <v>23</v>
      </c>
      <c r="AH1460" t="s">
        <v>22</v>
      </c>
      <c r="AI1460" s="8" t="s">
        <v>30</v>
      </c>
      <c r="AK1460" s="17">
        <v>229999.99999999997</v>
      </c>
      <c r="AL1460" s="19">
        <v>43302</v>
      </c>
      <c r="AM1460" s="19">
        <v>43302</v>
      </c>
      <c r="AN1460" t="s">
        <v>931</v>
      </c>
      <c r="AP1460" t="s">
        <v>2871</v>
      </c>
      <c r="AR1460" t="b">
        <f t="shared" si="47"/>
        <v>1</v>
      </c>
      <c r="AS1460" t="b">
        <f t="shared" si="48"/>
        <v>1</v>
      </c>
    </row>
    <row r="1461" spans="2:45" ht="14.25" customHeight="1" x14ac:dyDescent="0.3">
      <c r="B1461" s="7" t="s">
        <v>3214</v>
      </c>
      <c r="C1461" t="s">
        <v>3326</v>
      </c>
      <c r="D1461" s="8" t="s">
        <v>2784</v>
      </c>
      <c r="Y1461"/>
      <c r="AG1461" s="43">
        <v>253</v>
      </c>
      <c r="AH1461" t="s">
        <v>22</v>
      </c>
      <c r="AI1461" s="8" t="s">
        <v>40</v>
      </c>
      <c r="AJ1461" t="s">
        <v>3118</v>
      </c>
      <c r="AK1461" s="17">
        <v>180000</v>
      </c>
      <c r="AL1461" s="19">
        <v>43282</v>
      </c>
      <c r="AM1461" s="19">
        <v>43282</v>
      </c>
      <c r="AN1461" t="s">
        <v>3364</v>
      </c>
      <c r="AP1461" t="s">
        <v>3125</v>
      </c>
      <c r="AR1461" t="b">
        <f t="shared" si="47"/>
        <v>1</v>
      </c>
      <c r="AS1461" t="b">
        <f t="shared" si="48"/>
        <v>1</v>
      </c>
    </row>
    <row r="1462" spans="2:45" ht="14.25" customHeight="1" x14ac:dyDescent="0.3">
      <c r="B1462" s="7" t="s">
        <v>3214</v>
      </c>
      <c r="C1462" t="s">
        <v>3326</v>
      </c>
      <c r="D1462" s="8" t="s">
        <v>2784</v>
      </c>
      <c r="Y1462"/>
      <c r="AG1462" s="43">
        <v>253</v>
      </c>
      <c r="AH1462" t="s">
        <v>22</v>
      </c>
      <c r="AI1462" s="8" t="s">
        <v>40</v>
      </c>
      <c r="AJ1462" t="s">
        <v>3118</v>
      </c>
      <c r="AK1462" s="17">
        <v>4024.9999999999995</v>
      </c>
      <c r="AL1462" s="19">
        <v>43296</v>
      </c>
      <c r="AM1462" s="19">
        <v>43296</v>
      </c>
      <c r="AN1462" t="s">
        <v>931</v>
      </c>
      <c r="AP1462" t="s">
        <v>2872</v>
      </c>
      <c r="AR1462" t="b">
        <f t="shared" si="47"/>
        <v>1</v>
      </c>
      <c r="AS1462" t="b">
        <f t="shared" si="48"/>
        <v>1</v>
      </c>
    </row>
    <row r="1463" spans="2:45" ht="14.25" customHeight="1" x14ac:dyDescent="0.3">
      <c r="B1463" s="7" t="s">
        <v>3214</v>
      </c>
      <c r="C1463" t="s">
        <v>3326</v>
      </c>
      <c r="D1463" s="8" t="s">
        <v>2784</v>
      </c>
      <c r="Y1463"/>
      <c r="AG1463" s="43">
        <v>253</v>
      </c>
      <c r="AH1463" t="s">
        <v>22</v>
      </c>
      <c r="AI1463" s="8" t="s">
        <v>40</v>
      </c>
      <c r="AJ1463" t="s">
        <v>3118</v>
      </c>
      <c r="AK1463" s="17">
        <v>1724.9999999999998</v>
      </c>
      <c r="AL1463" s="19">
        <v>43291</v>
      </c>
      <c r="AM1463" s="19">
        <v>43291</v>
      </c>
      <c r="AN1463" t="s">
        <v>931</v>
      </c>
      <c r="AP1463" t="s">
        <v>2872</v>
      </c>
      <c r="AR1463" t="b">
        <f t="shared" si="47"/>
        <v>1</v>
      </c>
      <c r="AS1463" t="b">
        <f t="shared" si="48"/>
        <v>1</v>
      </c>
    </row>
    <row r="1464" spans="2:45" ht="14.25" customHeight="1" x14ac:dyDescent="0.3">
      <c r="B1464" s="7" t="s">
        <v>3214</v>
      </c>
      <c r="C1464" t="s">
        <v>3326</v>
      </c>
      <c r="D1464" s="8" t="s">
        <v>2784</v>
      </c>
      <c r="Y1464"/>
      <c r="AG1464" s="43">
        <v>113</v>
      </c>
      <c r="AH1464" t="s">
        <v>102</v>
      </c>
      <c r="AI1464" s="8" t="s">
        <v>122</v>
      </c>
      <c r="AJ1464" t="s">
        <v>123</v>
      </c>
      <c r="AK1464" s="17">
        <v>1150</v>
      </c>
      <c r="AL1464" s="19">
        <v>43282</v>
      </c>
      <c r="AM1464" s="19">
        <v>43282</v>
      </c>
      <c r="AN1464" t="s">
        <v>931</v>
      </c>
      <c r="AP1464" t="s">
        <v>2873</v>
      </c>
      <c r="AR1464" t="b">
        <f t="shared" si="47"/>
        <v>1</v>
      </c>
      <c r="AS1464" t="b">
        <f t="shared" si="48"/>
        <v>1</v>
      </c>
    </row>
    <row r="1465" spans="2:45" ht="14.25" customHeight="1" x14ac:dyDescent="0.3">
      <c r="B1465" s="7" t="s">
        <v>3214</v>
      </c>
      <c r="C1465" t="s">
        <v>3326</v>
      </c>
      <c r="D1465" s="8" t="s">
        <v>2784</v>
      </c>
      <c r="Y1465"/>
      <c r="AG1465" s="43">
        <v>202</v>
      </c>
      <c r="AH1465" t="s">
        <v>91</v>
      </c>
      <c r="AI1465" s="8" t="s">
        <v>92</v>
      </c>
      <c r="AJ1465" t="s">
        <v>100</v>
      </c>
      <c r="AK1465" s="17">
        <v>7500</v>
      </c>
      <c r="AL1465" s="19">
        <v>43337</v>
      </c>
      <c r="AM1465" s="19">
        <v>43337</v>
      </c>
      <c r="AN1465" t="s">
        <v>931</v>
      </c>
      <c r="AP1465" t="s">
        <v>2874</v>
      </c>
      <c r="AR1465" t="b">
        <f t="shared" si="47"/>
        <v>1</v>
      </c>
      <c r="AS1465" t="b">
        <f t="shared" si="48"/>
        <v>1</v>
      </c>
    </row>
    <row r="1466" spans="2:45" ht="14.25" customHeight="1" x14ac:dyDescent="0.3">
      <c r="B1466" s="7" t="s">
        <v>3214</v>
      </c>
      <c r="C1466" t="s">
        <v>3326</v>
      </c>
      <c r="D1466" s="8" t="s">
        <v>2784</v>
      </c>
      <c r="Y1466"/>
      <c r="AG1466" s="43">
        <v>75</v>
      </c>
      <c r="AH1466" t="s">
        <v>83</v>
      </c>
      <c r="AI1466" s="8" t="s">
        <v>863</v>
      </c>
      <c r="AK1466" s="17">
        <v>27599.999999999996</v>
      </c>
      <c r="AL1466" s="19">
        <v>43313</v>
      </c>
      <c r="AM1466" s="19">
        <v>43313</v>
      </c>
      <c r="AN1466" t="s">
        <v>931</v>
      </c>
      <c r="AP1466" t="s">
        <v>863</v>
      </c>
      <c r="AR1466" t="b">
        <f t="shared" si="47"/>
        <v>1</v>
      </c>
      <c r="AS1466" t="b">
        <f t="shared" si="48"/>
        <v>1</v>
      </c>
    </row>
    <row r="1467" spans="2:45" ht="14.25" customHeight="1" x14ac:dyDescent="0.3">
      <c r="B1467" s="7" t="s">
        <v>3214</v>
      </c>
      <c r="C1467" t="s">
        <v>3326</v>
      </c>
      <c r="D1467" s="8" t="s">
        <v>2784</v>
      </c>
      <c r="Y1467"/>
      <c r="AG1467" s="43">
        <v>113</v>
      </c>
      <c r="AH1467" t="s">
        <v>102</v>
      </c>
      <c r="AI1467" s="8" t="s">
        <v>122</v>
      </c>
      <c r="AJ1467" t="s">
        <v>123</v>
      </c>
      <c r="AK1467" s="17">
        <v>1724.9999999999998</v>
      </c>
      <c r="AL1467" s="19">
        <v>43292</v>
      </c>
      <c r="AM1467" s="19">
        <v>43343</v>
      </c>
      <c r="AN1467" t="s">
        <v>931</v>
      </c>
      <c r="AP1467" t="s">
        <v>3105</v>
      </c>
      <c r="AR1467" t="b">
        <f t="shared" si="47"/>
        <v>1</v>
      </c>
      <c r="AS1467" t="b">
        <f t="shared" si="48"/>
        <v>1</v>
      </c>
    </row>
    <row r="1468" spans="2:45" ht="14.25" customHeight="1" x14ac:dyDescent="0.3">
      <c r="B1468" s="7" t="s">
        <v>3214</v>
      </c>
      <c r="C1468" t="s">
        <v>3326</v>
      </c>
      <c r="D1468" s="8" t="s">
        <v>2784</v>
      </c>
      <c r="Y1468"/>
      <c r="AG1468" s="43">
        <v>75</v>
      </c>
      <c r="AH1468" t="s">
        <v>83</v>
      </c>
      <c r="AI1468" s="8" t="s">
        <v>863</v>
      </c>
      <c r="AK1468" s="17">
        <v>41400</v>
      </c>
      <c r="AL1468" s="19">
        <v>43344</v>
      </c>
      <c r="AM1468" s="19">
        <v>43344</v>
      </c>
      <c r="AN1468" t="s">
        <v>931</v>
      </c>
      <c r="AP1468" t="s">
        <v>3107</v>
      </c>
      <c r="AR1468" t="b">
        <f t="shared" si="47"/>
        <v>1</v>
      </c>
      <c r="AS1468" t="b">
        <f t="shared" si="48"/>
        <v>1</v>
      </c>
    </row>
    <row r="1469" spans="2:45" ht="14.25" customHeight="1" x14ac:dyDescent="0.3">
      <c r="B1469" s="7" t="s">
        <v>3214</v>
      </c>
      <c r="C1469" t="s">
        <v>3326</v>
      </c>
      <c r="D1469" s="8" t="s">
        <v>2784</v>
      </c>
      <c r="Y1469"/>
      <c r="AG1469" s="43">
        <v>114</v>
      </c>
      <c r="AH1469" t="s">
        <v>102</v>
      </c>
      <c r="AI1469" s="8" t="s">
        <v>122</v>
      </c>
      <c r="AJ1469" t="s">
        <v>125</v>
      </c>
      <c r="AK1469" s="17">
        <v>3000</v>
      </c>
      <c r="AL1469" s="19">
        <v>43344</v>
      </c>
      <c r="AM1469" s="19">
        <v>43344</v>
      </c>
      <c r="AN1469" t="s">
        <v>950</v>
      </c>
      <c r="AP1469" t="s">
        <v>2875</v>
      </c>
      <c r="AR1469" t="b">
        <f t="shared" si="47"/>
        <v>1</v>
      </c>
      <c r="AS1469" t="b">
        <f t="shared" si="48"/>
        <v>1</v>
      </c>
    </row>
    <row r="1470" spans="2:45" ht="14.25" customHeight="1" x14ac:dyDescent="0.3">
      <c r="B1470" s="7" t="s">
        <v>3214</v>
      </c>
      <c r="C1470" t="s">
        <v>3326</v>
      </c>
      <c r="D1470" s="8" t="s">
        <v>2784</v>
      </c>
      <c r="Y1470"/>
      <c r="AG1470" s="43">
        <v>102</v>
      </c>
      <c r="AH1470" t="s">
        <v>102</v>
      </c>
      <c r="AI1470" s="8" t="s">
        <v>103</v>
      </c>
      <c r="AJ1470" t="s">
        <v>90</v>
      </c>
      <c r="AK1470" s="17">
        <v>34000</v>
      </c>
      <c r="AL1470" s="19">
        <v>43344</v>
      </c>
      <c r="AM1470" s="19">
        <v>43374</v>
      </c>
      <c r="AN1470" t="s">
        <v>931</v>
      </c>
      <c r="AP1470" t="s">
        <v>2876</v>
      </c>
      <c r="AR1470" t="b">
        <f t="shared" si="47"/>
        <v>1</v>
      </c>
      <c r="AS1470" t="b">
        <f t="shared" si="48"/>
        <v>1</v>
      </c>
    </row>
    <row r="1471" spans="2:45" ht="14.25" customHeight="1" x14ac:dyDescent="0.3">
      <c r="B1471" s="7" t="s">
        <v>3214</v>
      </c>
      <c r="C1471" t="s">
        <v>3326</v>
      </c>
      <c r="D1471" s="8" t="s">
        <v>2784</v>
      </c>
      <c r="Y1471"/>
      <c r="AG1471" s="43">
        <v>75</v>
      </c>
      <c r="AH1471" t="s">
        <v>83</v>
      </c>
      <c r="AI1471" s="8" t="s">
        <v>863</v>
      </c>
      <c r="AK1471" s="17">
        <v>27599.999999999996</v>
      </c>
      <c r="AL1471" s="19">
        <v>43374</v>
      </c>
      <c r="AM1471" s="19">
        <v>43380</v>
      </c>
      <c r="AN1471" t="s">
        <v>931</v>
      </c>
      <c r="AP1471" t="s">
        <v>2877</v>
      </c>
      <c r="AR1471" t="b">
        <f t="shared" si="47"/>
        <v>1</v>
      </c>
      <c r="AS1471" t="b">
        <f t="shared" si="48"/>
        <v>1</v>
      </c>
    </row>
    <row r="1472" spans="2:45" ht="14.25" customHeight="1" x14ac:dyDescent="0.3">
      <c r="B1472" s="7" t="s">
        <v>3214</v>
      </c>
      <c r="C1472" t="s">
        <v>3326</v>
      </c>
      <c r="D1472" s="8" t="s">
        <v>2784</v>
      </c>
      <c r="Y1472"/>
      <c r="AG1472" s="43">
        <v>102</v>
      </c>
      <c r="AH1472" t="s">
        <v>102</v>
      </c>
      <c r="AI1472" s="8" t="s">
        <v>103</v>
      </c>
      <c r="AJ1472" t="s">
        <v>90</v>
      </c>
      <c r="AK1472" s="17">
        <v>60000</v>
      </c>
      <c r="AL1472" s="19">
        <v>43374</v>
      </c>
      <c r="AM1472" s="19">
        <v>43374</v>
      </c>
      <c r="AN1472" t="s">
        <v>931</v>
      </c>
      <c r="AP1472" t="s">
        <v>2878</v>
      </c>
      <c r="AR1472" t="b">
        <f t="shared" si="47"/>
        <v>1</v>
      </c>
      <c r="AS1472" t="b">
        <f t="shared" si="48"/>
        <v>1</v>
      </c>
    </row>
    <row r="1473" spans="2:45" ht="14.25" customHeight="1" x14ac:dyDescent="0.3">
      <c r="B1473" s="7" t="s">
        <v>3214</v>
      </c>
      <c r="C1473" t="s">
        <v>3326</v>
      </c>
      <c r="D1473" s="8" t="s">
        <v>2784</v>
      </c>
      <c r="Y1473"/>
      <c r="AG1473" s="43">
        <v>114</v>
      </c>
      <c r="AH1473" t="s">
        <v>102</v>
      </c>
      <c r="AI1473" s="8" t="s">
        <v>122</v>
      </c>
      <c r="AJ1473" t="s">
        <v>125</v>
      </c>
      <c r="AK1473" s="17">
        <v>3000</v>
      </c>
      <c r="AL1473" s="19">
        <v>43408</v>
      </c>
      <c r="AM1473" s="19">
        <v>43408</v>
      </c>
      <c r="AN1473" t="s">
        <v>950</v>
      </c>
      <c r="AP1473" t="s">
        <v>2879</v>
      </c>
      <c r="AR1473" t="b">
        <f t="shared" si="47"/>
        <v>1</v>
      </c>
      <c r="AS1473" t="b">
        <f t="shared" si="48"/>
        <v>1</v>
      </c>
    </row>
    <row r="1474" spans="2:45" ht="14.25" customHeight="1" x14ac:dyDescent="0.3">
      <c r="B1474" s="7" t="s">
        <v>3214</v>
      </c>
      <c r="C1474" t="s">
        <v>3326</v>
      </c>
      <c r="D1474" s="8" t="s">
        <v>2784</v>
      </c>
      <c r="Y1474"/>
      <c r="AG1474" s="43">
        <v>75</v>
      </c>
      <c r="AH1474" t="s">
        <v>83</v>
      </c>
      <c r="AI1474" s="8" t="s">
        <v>863</v>
      </c>
      <c r="AK1474" s="17">
        <v>34500</v>
      </c>
      <c r="AL1474" s="19">
        <v>43414</v>
      </c>
      <c r="AM1474" s="19">
        <v>43414</v>
      </c>
      <c r="AN1474" t="s">
        <v>931</v>
      </c>
      <c r="AP1474" t="s">
        <v>863</v>
      </c>
      <c r="AR1474" t="b">
        <f t="shared" si="47"/>
        <v>1</v>
      </c>
      <c r="AS1474" t="b">
        <f t="shared" si="48"/>
        <v>1</v>
      </c>
    </row>
    <row r="1475" spans="2:45" ht="14.25" customHeight="1" x14ac:dyDescent="0.3">
      <c r="B1475" s="7" t="s">
        <v>3214</v>
      </c>
      <c r="C1475" t="s">
        <v>3326</v>
      </c>
      <c r="D1475" s="8" t="s">
        <v>2784</v>
      </c>
      <c r="Y1475"/>
      <c r="AG1475" s="43">
        <v>113</v>
      </c>
      <c r="AH1475" t="s">
        <v>102</v>
      </c>
      <c r="AI1475" s="8" t="s">
        <v>122</v>
      </c>
      <c r="AJ1475" t="s">
        <v>123</v>
      </c>
      <c r="AK1475" s="17">
        <v>1724.9999999999998</v>
      </c>
      <c r="AL1475" s="19">
        <v>43422</v>
      </c>
      <c r="AM1475" s="19">
        <v>43422</v>
      </c>
      <c r="AN1475" t="s">
        <v>931</v>
      </c>
      <c r="AP1475" t="s">
        <v>2880</v>
      </c>
      <c r="AR1475" t="b">
        <f t="shared" si="47"/>
        <v>1</v>
      </c>
      <c r="AS1475" t="b">
        <f t="shared" si="48"/>
        <v>1</v>
      </c>
    </row>
    <row r="1476" spans="2:45" ht="14.25" customHeight="1" x14ac:dyDescent="0.3">
      <c r="B1476" s="7" t="s">
        <v>3214</v>
      </c>
      <c r="C1476" t="s">
        <v>3326</v>
      </c>
      <c r="D1476" s="8" t="s">
        <v>2784</v>
      </c>
      <c r="Y1476"/>
      <c r="AG1476" s="43">
        <v>114</v>
      </c>
      <c r="AH1476" t="s">
        <v>102</v>
      </c>
      <c r="AI1476" s="8" t="s">
        <v>122</v>
      </c>
      <c r="AJ1476" t="s">
        <v>125</v>
      </c>
      <c r="AK1476" s="17">
        <v>3000</v>
      </c>
      <c r="AL1476" s="19">
        <v>43432</v>
      </c>
      <c r="AM1476" s="19">
        <v>43432</v>
      </c>
      <c r="AN1476" t="s">
        <v>950</v>
      </c>
      <c r="AP1476" t="s">
        <v>2881</v>
      </c>
      <c r="AR1476" t="b">
        <f t="shared" si="47"/>
        <v>1</v>
      </c>
      <c r="AS1476" t="b">
        <f t="shared" si="48"/>
        <v>1</v>
      </c>
    </row>
    <row r="1477" spans="2:45" ht="14.25" customHeight="1" x14ac:dyDescent="0.3">
      <c r="B1477" s="7" t="s">
        <v>3214</v>
      </c>
      <c r="C1477" t="s">
        <v>3326</v>
      </c>
      <c r="D1477" s="8" t="s">
        <v>2784</v>
      </c>
      <c r="Y1477"/>
      <c r="AG1477" s="43">
        <v>114</v>
      </c>
      <c r="AH1477" t="s">
        <v>102</v>
      </c>
      <c r="AI1477" s="8" t="s">
        <v>122</v>
      </c>
      <c r="AJ1477" t="s">
        <v>125</v>
      </c>
      <c r="AK1477" s="17">
        <v>3000</v>
      </c>
      <c r="AL1477" s="19">
        <v>43405</v>
      </c>
      <c r="AM1477" s="19">
        <v>43405</v>
      </c>
      <c r="AN1477" t="s">
        <v>950</v>
      </c>
      <c r="AP1477" t="s">
        <v>2882</v>
      </c>
      <c r="AR1477" t="b">
        <f t="shared" ref="AR1477:AR1540" si="49">B1477=B1476</f>
        <v>1</v>
      </c>
      <c r="AS1477" t="b">
        <f t="shared" ref="AS1477:AS1540" si="50">D1477=D1476</f>
        <v>1</v>
      </c>
    </row>
    <row r="1478" spans="2:45" ht="14.25" customHeight="1" x14ac:dyDescent="0.3">
      <c r="B1478" s="7" t="s">
        <v>3214</v>
      </c>
      <c r="C1478" t="s">
        <v>3326</v>
      </c>
      <c r="D1478" s="8" t="s">
        <v>2784</v>
      </c>
      <c r="Y1478"/>
      <c r="AG1478" s="43">
        <v>113</v>
      </c>
      <c r="AH1478" t="s">
        <v>102</v>
      </c>
      <c r="AI1478" s="8" t="s">
        <v>122</v>
      </c>
      <c r="AJ1478" t="s">
        <v>123</v>
      </c>
      <c r="AK1478" s="17">
        <v>1724.9999999999998</v>
      </c>
      <c r="AL1478" s="19">
        <v>43405</v>
      </c>
      <c r="AM1478" s="19">
        <v>43405</v>
      </c>
      <c r="AN1478" t="s">
        <v>931</v>
      </c>
      <c r="AP1478" t="s">
        <v>2883</v>
      </c>
      <c r="AR1478" t="b">
        <f t="shared" si="49"/>
        <v>1</v>
      </c>
      <c r="AS1478" t="b">
        <f t="shared" si="50"/>
        <v>1</v>
      </c>
    </row>
    <row r="1479" spans="2:45" ht="14.25" customHeight="1" x14ac:dyDescent="0.3">
      <c r="B1479" s="7" t="s">
        <v>3214</v>
      </c>
      <c r="C1479" t="s">
        <v>3326</v>
      </c>
      <c r="D1479" s="8" t="s">
        <v>2784</v>
      </c>
      <c r="Y1479"/>
      <c r="AG1479" s="43">
        <v>75</v>
      </c>
      <c r="AH1479" t="s">
        <v>83</v>
      </c>
      <c r="AI1479" s="8" t="s">
        <v>863</v>
      </c>
      <c r="AK1479" s="17">
        <v>27599.999999999996</v>
      </c>
      <c r="AL1479" s="19">
        <v>43440</v>
      </c>
      <c r="AM1479" s="19">
        <v>43440</v>
      </c>
      <c r="AN1479" t="s">
        <v>931</v>
      </c>
      <c r="AP1479" t="s">
        <v>2877</v>
      </c>
      <c r="AR1479" t="b">
        <f t="shared" si="49"/>
        <v>1</v>
      </c>
      <c r="AS1479" t="b">
        <f t="shared" si="50"/>
        <v>1</v>
      </c>
    </row>
    <row r="1480" spans="2:45" ht="14.25" customHeight="1" x14ac:dyDescent="0.3">
      <c r="B1480" s="7" t="s">
        <v>3214</v>
      </c>
      <c r="C1480" t="s">
        <v>3326</v>
      </c>
      <c r="D1480" s="8" t="s">
        <v>2784</v>
      </c>
      <c r="Y1480"/>
      <c r="AG1480" s="43">
        <v>113</v>
      </c>
      <c r="AH1480" t="s">
        <v>102</v>
      </c>
      <c r="AI1480" s="8" t="s">
        <v>122</v>
      </c>
      <c r="AJ1480" t="s">
        <v>123</v>
      </c>
      <c r="AK1480" s="17">
        <v>1724.9999999999998</v>
      </c>
      <c r="AL1480" s="19">
        <v>43435</v>
      </c>
      <c r="AM1480" s="19">
        <v>43435</v>
      </c>
      <c r="AN1480" t="s">
        <v>931</v>
      </c>
      <c r="AP1480" t="s">
        <v>2884</v>
      </c>
      <c r="AR1480" t="b">
        <f t="shared" si="49"/>
        <v>1</v>
      </c>
      <c r="AS1480" t="b">
        <f t="shared" si="50"/>
        <v>1</v>
      </c>
    </row>
    <row r="1481" spans="2:45" ht="14.25" customHeight="1" x14ac:dyDescent="0.3">
      <c r="B1481" s="7" t="s">
        <v>3214</v>
      </c>
      <c r="C1481" t="s">
        <v>3326</v>
      </c>
      <c r="D1481" s="8" t="s">
        <v>2784</v>
      </c>
      <c r="Y1481"/>
      <c r="AG1481" s="43">
        <v>126</v>
      </c>
      <c r="AH1481" t="s">
        <v>102</v>
      </c>
      <c r="AI1481" s="8" t="s">
        <v>135</v>
      </c>
      <c r="AJ1481" t="s">
        <v>138</v>
      </c>
      <c r="AK1481" s="17">
        <v>2140</v>
      </c>
      <c r="AL1481" s="19">
        <v>43435</v>
      </c>
      <c r="AM1481" s="19">
        <v>43435</v>
      </c>
      <c r="AN1481" t="s">
        <v>3368</v>
      </c>
      <c r="AP1481" t="s">
        <v>138</v>
      </c>
      <c r="AR1481" t="b">
        <f t="shared" si="49"/>
        <v>1</v>
      </c>
      <c r="AS1481" t="b">
        <f t="shared" si="50"/>
        <v>1</v>
      </c>
    </row>
    <row r="1482" spans="2:45" ht="14.25" customHeight="1" x14ac:dyDescent="0.3">
      <c r="B1482" s="7" t="s">
        <v>3214</v>
      </c>
      <c r="C1482" t="s">
        <v>3326</v>
      </c>
      <c r="D1482" s="8" t="s">
        <v>2784</v>
      </c>
      <c r="Y1482"/>
      <c r="AG1482" s="43">
        <v>75</v>
      </c>
      <c r="AH1482" t="s">
        <v>83</v>
      </c>
      <c r="AI1482" s="8" t="s">
        <v>863</v>
      </c>
      <c r="AK1482" s="17">
        <v>20700</v>
      </c>
      <c r="AL1482" s="19">
        <v>43312</v>
      </c>
      <c r="AM1482" s="19">
        <v>43312</v>
      </c>
      <c r="AN1482" t="s">
        <v>931</v>
      </c>
      <c r="AP1482" t="s">
        <v>2885</v>
      </c>
      <c r="AR1482" t="b">
        <f t="shared" si="49"/>
        <v>1</v>
      </c>
      <c r="AS1482" t="b">
        <f t="shared" si="50"/>
        <v>1</v>
      </c>
    </row>
    <row r="1483" spans="2:45" ht="14.25" customHeight="1" x14ac:dyDescent="0.3">
      <c r="B1483" s="7" t="s">
        <v>3214</v>
      </c>
      <c r="C1483" t="s">
        <v>3326</v>
      </c>
      <c r="D1483" s="8" t="s">
        <v>2784</v>
      </c>
      <c r="Y1483"/>
      <c r="AG1483" s="43">
        <v>129</v>
      </c>
      <c r="AH1483" t="s">
        <v>139</v>
      </c>
      <c r="AI1483" s="8" t="s">
        <v>141</v>
      </c>
      <c r="AK1483" s="17">
        <v>5750</v>
      </c>
      <c r="AL1483" s="19">
        <v>43313</v>
      </c>
      <c r="AM1483" s="19">
        <v>43313</v>
      </c>
      <c r="AN1483" t="s">
        <v>931</v>
      </c>
      <c r="AP1483" t="s">
        <v>2886</v>
      </c>
      <c r="AR1483" t="b">
        <f t="shared" si="49"/>
        <v>1</v>
      </c>
      <c r="AS1483" t="b">
        <f t="shared" si="50"/>
        <v>1</v>
      </c>
    </row>
    <row r="1484" spans="2:45" ht="14.25" customHeight="1" x14ac:dyDescent="0.3">
      <c r="B1484" s="7" t="s">
        <v>3215</v>
      </c>
      <c r="C1484" t="s">
        <v>3326</v>
      </c>
      <c r="D1484" s="8" t="s">
        <v>2785</v>
      </c>
      <c r="E1484" s="33" t="s">
        <v>3128</v>
      </c>
      <c r="M1484" s="16">
        <v>0.18</v>
      </c>
      <c r="N1484" t="s">
        <v>648</v>
      </c>
      <c r="O1484" t="s">
        <v>649</v>
      </c>
      <c r="P1484" s="17">
        <v>24600</v>
      </c>
      <c r="Y1484"/>
      <c r="AC1484" t="s">
        <v>929</v>
      </c>
      <c r="AD1484" t="s">
        <v>3378</v>
      </c>
      <c r="AF1484" s="16">
        <v>0.36510455527619051</v>
      </c>
      <c r="AG1484" s="43">
        <v>108</v>
      </c>
      <c r="AH1484" t="s">
        <v>102</v>
      </c>
      <c r="AI1484" s="8" t="s">
        <v>103</v>
      </c>
      <c r="AJ1484" t="s">
        <v>118</v>
      </c>
      <c r="AK1484" s="17">
        <v>16050.000000000002</v>
      </c>
      <c r="AL1484" s="19">
        <v>43400</v>
      </c>
      <c r="AM1484" s="19">
        <v>43400</v>
      </c>
      <c r="AN1484" t="s">
        <v>949</v>
      </c>
      <c r="AP1484" t="s">
        <v>3109</v>
      </c>
      <c r="AQ1484" s="17">
        <f>SUMIF(B:B,B1484,P:P)-SUMIF(B:B,B1484,AK:AK)</f>
        <v>2612.5</v>
      </c>
      <c r="AR1484" t="b">
        <f t="shared" si="49"/>
        <v>0</v>
      </c>
      <c r="AS1484" t="b">
        <f t="shared" si="50"/>
        <v>0</v>
      </c>
    </row>
    <row r="1485" spans="2:45" ht="14.25" customHeight="1" x14ac:dyDescent="0.3">
      <c r="B1485" s="7" t="s">
        <v>3215</v>
      </c>
      <c r="C1485" t="s">
        <v>3326</v>
      </c>
      <c r="D1485" s="8" t="s">
        <v>2785</v>
      </c>
      <c r="Y1485"/>
      <c r="AG1485" s="43">
        <v>59</v>
      </c>
      <c r="AH1485" t="s">
        <v>57</v>
      </c>
      <c r="AI1485" s="8" t="s">
        <v>64</v>
      </c>
      <c r="AJ1485" t="s">
        <v>71</v>
      </c>
      <c r="AK1485" s="17">
        <v>5937.5</v>
      </c>
      <c r="AL1485" s="19">
        <v>43400</v>
      </c>
      <c r="AM1485" s="19">
        <v>43400</v>
      </c>
      <c r="AN1485" t="s">
        <v>941</v>
      </c>
      <c r="AP1485" t="s">
        <v>2887</v>
      </c>
      <c r="AR1485" t="b">
        <f t="shared" si="49"/>
        <v>1</v>
      </c>
      <c r="AS1485" t="b">
        <f t="shared" si="50"/>
        <v>1</v>
      </c>
    </row>
    <row r="1486" spans="2:45" ht="14.25" customHeight="1" x14ac:dyDescent="0.3">
      <c r="B1486" s="7" t="s">
        <v>1084</v>
      </c>
      <c r="C1486" t="s">
        <v>3326</v>
      </c>
      <c r="D1486" t="s">
        <v>1085</v>
      </c>
      <c r="E1486" s="33" t="s">
        <v>1086</v>
      </c>
      <c r="M1486" s="16">
        <v>0.19</v>
      </c>
      <c r="N1486" t="s">
        <v>648</v>
      </c>
      <c r="O1486" t="s">
        <v>649</v>
      </c>
      <c r="P1486" s="17">
        <v>9900</v>
      </c>
      <c r="U1486"/>
      <c r="Y1486"/>
      <c r="Z1486"/>
      <c r="AC1486" t="s">
        <v>929</v>
      </c>
      <c r="AD1486" t="s">
        <v>3378</v>
      </c>
      <c r="AF1486" s="16">
        <v>0.35652000000000006</v>
      </c>
      <c r="AG1486" s="43">
        <v>125</v>
      </c>
      <c r="AH1486" t="s">
        <v>102</v>
      </c>
      <c r="AI1486" s="8" t="s">
        <v>135</v>
      </c>
      <c r="AJ1486" t="s">
        <v>865</v>
      </c>
      <c r="AK1486" s="17">
        <v>9630</v>
      </c>
      <c r="AL1486" s="19">
        <v>43239</v>
      </c>
      <c r="AM1486" s="19">
        <v>43239</v>
      </c>
      <c r="AN1486" t="s">
        <v>949</v>
      </c>
      <c r="AQ1486" s="17">
        <f>SUMIF(B:B,B1486,P:P)-SUMIF(B:B,B1486,AK:AK)</f>
        <v>270</v>
      </c>
      <c r="AR1486" t="b">
        <f t="shared" si="49"/>
        <v>0</v>
      </c>
      <c r="AS1486" t="b">
        <f t="shared" si="50"/>
        <v>0</v>
      </c>
    </row>
    <row r="1487" spans="2:45" ht="14.25" customHeight="1" x14ac:dyDescent="0.3">
      <c r="B1487" s="7" t="s">
        <v>3216</v>
      </c>
      <c r="C1487" t="s">
        <v>3326</v>
      </c>
      <c r="D1487" s="8" t="s">
        <v>2786</v>
      </c>
      <c r="E1487" s="33" t="s">
        <v>3129</v>
      </c>
      <c r="M1487" s="16">
        <v>0.19</v>
      </c>
      <c r="N1487" t="s">
        <v>648</v>
      </c>
      <c r="O1487" t="s">
        <v>649</v>
      </c>
      <c r="P1487" s="17">
        <v>11055.277777777777</v>
      </c>
      <c r="Y1487"/>
      <c r="AC1487" t="s">
        <v>929</v>
      </c>
      <c r="AD1487" t="s">
        <v>3378</v>
      </c>
      <c r="AF1487" s="16">
        <v>0.39740227301587305</v>
      </c>
      <c r="AG1487" s="43">
        <v>121</v>
      </c>
      <c r="AH1487" t="s">
        <v>102</v>
      </c>
      <c r="AI1487" s="8" t="s">
        <v>130</v>
      </c>
      <c r="AJ1487" t="s">
        <v>132</v>
      </c>
      <c r="AK1487" s="17">
        <v>1035</v>
      </c>
      <c r="AL1487" s="19">
        <v>43407</v>
      </c>
      <c r="AM1487" s="19">
        <v>43407</v>
      </c>
      <c r="AN1487" t="s">
        <v>931</v>
      </c>
      <c r="AP1487" t="s">
        <v>2888</v>
      </c>
      <c r="AQ1487" s="17">
        <f>SUMIF(B:B,B1487,P:P)-SUMIF(B:B,B1487,AK:AK)</f>
        <v>4270.2777777777774</v>
      </c>
      <c r="AR1487" t="b">
        <f t="shared" si="49"/>
        <v>0</v>
      </c>
      <c r="AS1487" t="b">
        <f t="shared" si="50"/>
        <v>0</v>
      </c>
    </row>
    <row r="1488" spans="2:45" ht="14.25" customHeight="1" x14ac:dyDescent="0.3">
      <c r="B1488" s="7" t="s">
        <v>3216</v>
      </c>
      <c r="C1488" t="s">
        <v>3326</v>
      </c>
      <c r="D1488" s="8" t="s">
        <v>2786</v>
      </c>
      <c r="Y1488"/>
      <c r="AG1488" s="43">
        <v>253</v>
      </c>
      <c r="AH1488" t="s">
        <v>22</v>
      </c>
      <c r="AI1488" s="8" t="s">
        <v>40</v>
      </c>
      <c r="AJ1488" t="s">
        <v>3118</v>
      </c>
      <c r="AK1488" s="17">
        <v>5750</v>
      </c>
      <c r="AL1488" s="19">
        <v>43407</v>
      </c>
      <c r="AM1488" s="19">
        <v>43407</v>
      </c>
      <c r="AN1488" t="s">
        <v>931</v>
      </c>
      <c r="AP1488" t="s">
        <v>2889</v>
      </c>
      <c r="AR1488" t="b">
        <f t="shared" si="49"/>
        <v>1</v>
      </c>
      <c r="AS1488" t="b">
        <f t="shared" si="50"/>
        <v>1</v>
      </c>
    </row>
    <row r="1489" spans="2:45" ht="14.25" customHeight="1" x14ac:dyDescent="0.3">
      <c r="B1489" s="7" t="s">
        <v>3217</v>
      </c>
      <c r="C1489" t="s">
        <v>3326</v>
      </c>
      <c r="D1489" s="8" t="s">
        <v>2787</v>
      </c>
      <c r="E1489" s="33" t="s">
        <v>3130</v>
      </c>
      <c r="M1489" s="16">
        <v>0.19</v>
      </c>
      <c r="N1489" t="s">
        <v>648</v>
      </c>
      <c r="O1489" t="s">
        <v>649</v>
      </c>
      <c r="P1489" s="17">
        <v>10315.805555555555</v>
      </c>
      <c r="Y1489"/>
      <c r="AC1489" t="s">
        <v>929</v>
      </c>
      <c r="AD1489" t="s">
        <v>3378</v>
      </c>
      <c r="AF1489" s="16">
        <v>0.38600997180952379</v>
      </c>
      <c r="AG1489" s="43">
        <v>121</v>
      </c>
      <c r="AH1489" t="s">
        <v>102</v>
      </c>
      <c r="AI1489" s="8" t="s">
        <v>130</v>
      </c>
      <c r="AJ1489" t="s">
        <v>132</v>
      </c>
      <c r="AK1489" s="17">
        <v>1839.9999999999998</v>
      </c>
      <c r="AL1489" s="19">
        <v>43405</v>
      </c>
      <c r="AM1489" s="19">
        <v>43405</v>
      </c>
      <c r="AN1489" t="s">
        <v>931</v>
      </c>
      <c r="AP1489" t="s">
        <v>132</v>
      </c>
      <c r="AQ1489" s="17">
        <f>SUMIF(B:B,B1489,P:P)-SUMIF(B:B,B1489,AK:AK)</f>
        <v>5586.8055555555547</v>
      </c>
      <c r="AR1489" t="b">
        <f t="shared" si="49"/>
        <v>0</v>
      </c>
      <c r="AS1489" t="b">
        <f t="shared" si="50"/>
        <v>0</v>
      </c>
    </row>
    <row r="1490" spans="2:45" ht="14.25" customHeight="1" x14ac:dyDescent="0.3">
      <c r="B1490" s="7" t="s">
        <v>3217</v>
      </c>
      <c r="C1490" t="s">
        <v>3326</v>
      </c>
      <c r="D1490" s="8" t="s">
        <v>2787</v>
      </c>
      <c r="Y1490"/>
      <c r="AG1490" s="43">
        <v>126</v>
      </c>
      <c r="AH1490" t="s">
        <v>102</v>
      </c>
      <c r="AI1490" s="8" t="s">
        <v>135</v>
      </c>
      <c r="AJ1490" t="s">
        <v>138</v>
      </c>
      <c r="AK1490" s="17">
        <v>2889</v>
      </c>
      <c r="AL1490" s="19">
        <v>43408</v>
      </c>
      <c r="AM1490" s="19">
        <v>43408</v>
      </c>
      <c r="AN1490" t="s">
        <v>949</v>
      </c>
      <c r="AP1490" t="s">
        <v>2890</v>
      </c>
      <c r="AR1490" t="b">
        <f t="shared" si="49"/>
        <v>1</v>
      </c>
      <c r="AS1490" t="b">
        <f t="shared" si="50"/>
        <v>1</v>
      </c>
    </row>
    <row r="1491" spans="2:45" ht="14.25" customHeight="1" x14ac:dyDescent="0.3">
      <c r="B1491" s="7" t="s">
        <v>3218</v>
      </c>
      <c r="C1491" t="s">
        <v>3326</v>
      </c>
      <c r="D1491" s="8" t="s">
        <v>2788</v>
      </c>
      <c r="E1491" s="33" t="s">
        <v>3131</v>
      </c>
      <c r="M1491" s="16">
        <v>0.19</v>
      </c>
      <c r="N1491" t="s">
        <v>648</v>
      </c>
      <c r="O1491" t="s">
        <v>649</v>
      </c>
      <c r="P1491" s="17">
        <v>20972.222222222223</v>
      </c>
      <c r="Y1491"/>
      <c r="AC1491" t="s">
        <v>929</v>
      </c>
      <c r="AD1491" t="s">
        <v>3378</v>
      </c>
      <c r="AF1491" s="16">
        <v>0.383573572080734</v>
      </c>
      <c r="AG1491" s="43">
        <v>59</v>
      </c>
      <c r="AH1491" t="s">
        <v>57</v>
      </c>
      <c r="AI1491" s="8" t="s">
        <v>64</v>
      </c>
      <c r="AJ1491" t="s">
        <v>71</v>
      </c>
      <c r="AK1491" s="17">
        <v>17812.5</v>
      </c>
      <c r="AL1491" s="19">
        <v>43408</v>
      </c>
      <c r="AM1491" s="19">
        <v>43408</v>
      </c>
      <c r="AN1491" t="s">
        <v>941</v>
      </c>
      <c r="AP1491" t="s">
        <v>324</v>
      </c>
      <c r="AQ1491" s="17">
        <f>SUMIF(B:B,B1491,P:P)-SUMIF(B:B,B1491,AK:AK)</f>
        <v>3159.7222222222226</v>
      </c>
      <c r="AR1491" t="b">
        <f t="shared" si="49"/>
        <v>0</v>
      </c>
      <c r="AS1491" t="b">
        <f t="shared" si="50"/>
        <v>0</v>
      </c>
    </row>
    <row r="1492" spans="2:45" ht="14.25" customHeight="1" x14ac:dyDescent="0.3">
      <c r="B1492" s="7" t="s">
        <v>3219</v>
      </c>
      <c r="C1492" t="s">
        <v>3326</v>
      </c>
      <c r="D1492" s="8" t="s">
        <v>2789</v>
      </c>
      <c r="E1492" s="33" t="s">
        <v>3132</v>
      </c>
      <c r="M1492" s="16">
        <v>0.19</v>
      </c>
      <c r="N1492" t="s">
        <v>648</v>
      </c>
      <c r="O1492" t="s">
        <v>649</v>
      </c>
      <c r="P1492" s="17">
        <v>14483</v>
      </c>
      <c r="Y1492"/>
      <c r="AC1492" t="s">
        <v>929</v>
      </c>
      <c r="AD1492" t="s">
        <v>3378</v>
      </c>
      <c r="AF1492" s="16">
        <v>0.37292562503581272</v>
      </c>
      <c r="AG1492" s="43">
        <v>126</v>
      </c>
      <c r="AH1492" t="s">
        <v>102</v>
      </c>
      <c r="AI1492" s="8" t="s">
        <v>135</v>
      </c>
      <c r="AJ1492" t="s">
        <v>138</v>
      </c>
      <c r="AK1492" s="17">
        <v>2696.4</v>
      </c>
      <c r="AL1492" s="19">
        <v>43414</v>
      </c>
      <c r="AM1492" s="19">
        <v>43414</v>
      </c>
      <c r="AN1492" t="s">
        <v>949</v>
      </c>
      <c r="AP1492" t="s">
        <v>3108</v>
      </c>
      <c r="AQ1492" s="17">
        <f>SUMIF(B:B,B1492,P:P)-SUMIF(B:B,B1492,AK:AK)</f>
        <v>1000</v>
      </c>
      <c r="AR1492" t="b">
        <f t="shared" si="49"/>
        <v>0</v>
      </c>
      <c r="AS1492" t="b">
        <f t="shared" si="50"/>
        <v>0</v>
      </c>
    </row>
    <row r="1493" spans="2:45" ht="14.25" customHeight="1" x14ac:dyDescent="0.3">
      <c r="B1493" s="7" t="s">
        <v>3219</v>
      </c>
      <c r="C1493" t="s">
        <v>3326</v>
      </c>
      <c r="D1493" s="8" t="s">
        <v>2789</v>
      </c>
      <c r="Y1493"/>
      <c r="AG1493" s="43">
        <v>121</v>
      </c>
      <c r="AH1493" t="s">
        <v>102</v>
      </c>
      <c r="AI1493" s="8" t="s">
        <v>130</v>
      </c>
      <c r="AJ1493" t="s">
        <v>132</v>
      </c>
      <c r="AK1493" s="17">
        <v>1265</v>
      </c>
      <c r="AL1493" s="19">
        <v>43405</v>
      </c>
      <c r="AM1493" s="19">
        <v>43405</v>
      </c>
      <c r="AN1493" t="s">
        <v>931</v>
      </c>
      <c r="AP1493" t="s">
        <v>2891</v>
      </c>
      <c r="AR1493" t="b">
        <f t="shared" si="49"/>
        <v>1</v>
      </c>
      <c r="AS1493" t="b">
        <f t="shared" si="50"/>
        <v>1</v>
      </c>
    </row>
    <row r="1494" spans="2:45" ht="14.25" customHeight="1" x14ac:dyDescent="0.3">
      <c r="B1494" s="7" t="s">
        <v>3219</v>
      </c>
      <c r="C1494" t="s">
        <v>3326</v>
      </c>
      <c r="D1494" s="8" t="s">
        <v>2789</v>
      </c>
      <c r="Y1494"/>
      <c r="AG1494" s="43">
        <v>126</v>
      </c>
      <c r="AH1494" t="s">
        <v>102</v>
      </c>
      <c r="AI1494" s="8" t="s">
        <v>135</v>
      </c>
      <c r="AJ1494" t="s">
        <v>138</v>
      </c>
      <c r="AK1494" s="17">
        <v>3081.6000000000004</v>
      </c>
      <c r="AL1494" s="19">
        <v>43414</v>
      </c>
      <c r="AM1494" s="19">
        <v>43414</v>
      </c>
      <c r="AN1494" t="s">
        <v>949</v>
      </c>
      <c r="AP1494" t="s">
        <v>3108</v>
      </c>
      <c r="AR1494" t="b">
        <f t="shared" si="49"/>
        <v>1</v>
      </c>
      <c r="AS1494" t="b">
        <f t="shared" si="50"/>
        <v>1</v>
      </c>
    </row>
    <row r="1495" spans="2:45" ht="14.25" customHeight="1" x14ac:dyDescent="0.3">
      <c r="B1495" s="7" t="s">
        <v>3219</v>
      </c>
      <c r="C1495" t="s">
        <v>3326</v>
      </c>
      <c r="D1495" s="8" t="s">
        <v>2789</v>
      </c>
      <c r="Y1495"/>
      <c r="AG1495" s="43">
        <v>121</v>
      </c>
      <c r="AH1495" t="s">
        <v>102</v>
      </c>
      <c r="AI1495" s="8" t="s">
        <v>130</v>
      </c>
      <c r="AJ1495" t="s">
        <v>132</v>
      </c>
      <c r="AK1495" s="17">
        <v>1265</v>
      </c>
      <c r="AL1495" s="19">
        <v>43405</v>
      </c>
      <c r="AM1495" s="19">
        <v>43405</v>
      </c>
      <c r="AN1495" t="s">
        <v>931</v>
      </c>
      <c r="AP1495" t="s">
        <v>2891</v>
      </c>
      <c r="AR1495" t="b">
        <f t="shared" si="49"/>
        <v>1</v>
      </c>
      <c r="AS1495" t="b">
        <f t="shared" si="50"/>
        <v>1</v>
      </c>
    </row>
    <row r="1496" spans="2:45" ht="14.25" customHeight="1" x14ac:dyDescent="0.3">
      <c r="B1496" s="7" t="s">
        <v>3219</v>
      </c>
      <c r="C1496" t="s">
        <v>3326</v>
      </c>
      <c r="D1496" s="8" t="s">
        <v>2789</v>
      </c>
      <c r="Y1496"/>
      <c r="AG1496" s="43">
        <v>113</v>
      </c>
      <c r="AH1496" t="s">
        <v>102</v>
      </c>
      <c r="AI1496" s="8" t="s">
        <v>122</v>
      </c>
      <c r="AJ1496" t="s">
        <v>123</v>
      </c>
      <c r="AK1496" s="17">
        <v>1724.9999999999998</v>
      </c>
      <c r="AL1496" s="19">
        <v>43421</v>
      </c>
      <c r="AM1496" s="19">
        <v>43421</v>
      </c>
      <c r="AN1496" t="s">
        <v>931</v>
      </c>
      <c r="AP1496" t="s">
        <v>2892</v>
      </c>
      <c r="AR1496" t="b">
        <f t="shared" si="49"/>
        <v>1</v>
      </c>
      <c r="AS1496" t="b">
        <f t="shared" si="50"/>
        <v>1</v>
      </c>
    </row>
    <row r="1497" spans="2:45" ht="14.25" customHeight="1" x14ac:dyDescent="0.3">
      <c r="B1497" s="7" t="s">
        <v>3219</v>
      </c>
      <c r="C1497" t="s">
        <v>3326</v>
      </c>
      <c r="D1497" s="8" t="s">
        <v>2789</v>
      </c>
      <c r="Y1497"/>
      <c r="AG1497" s="43">
        <v>113</v>
      </c>
      <c r="AH1497" t="s">
        <v>102</v>
      </c>
      <c r="AI1497" s="8" t="s">
        <v>122</v>
      </c>
      <c r="AJ1497" t="s">
        <v>123</v>
      </c>
      <c r="AK1497" s="17">
        <v>1724.9999999999998</v>
      </c>
      <c r="AL1497" s="19">
        <v>43407</v>
      </c>
      <c r="AM1497" s="19">
        <v>43407</v>
      </c>
      <c r="AN1497" t="s">
        <v>931</v>
      </c>
      <c r="AP1497" t="s">
        <v>2893</v>
      </c>
      <c r="AR1497" t="b">
        <f t="shared" si="49"/>
        <v>1</v>
      </c>
      <c r="AS1497" t="b">
        <f t="shared" si="50"/>
        <v>1</v>
      </c>
    </row>
    <row r="1498" spans="2:45" ht="14.25" customHeight="1" x14ac:dyDescent="0.3">
      <c r="B1498" s="7" t="s">
        <v>3219</v>
      </c>
      <c r="C1498" t="s">
        <v>3326</v>
      </c>
      <c r="D1498" s="8" t="s">
        <v>2789</v>
      </c>
      <c r="Y1498"/>
      <c r="AG1498" s="43">
        <v>113</v>
      </c>
      <c r="AH1498" t="s">
        <v>102</v>
      </c>
      <c r="AI1498" s="8" t="s">
        <v>122</v>
      </c>
      <c r="AJ1498" t="s">
        <v>123</v>
      </c>
      <c r="AK1498" s="17">
        <v>1724.9999999999998</v>
      </c>
      <c r="AL1498" s="19">
        <v>43407</v>
      </c>
      <c r="AM1498" s="19">
        <v>43407</v>
      </c>
      <c r="AN1498" t="s">
        <v>931</v>
      </c>
      <c r="AP1498" t="s">
        <v>2894</v>
      </c>
      <c r="AR1498" t="b">
        <f t="shared" si="49"/>
        <v>1</v>
      </c>
      <c r="AS1498" t="b">
        <f t="shared" si="50"/>
        <v>1</v>
      </c>
    </row>
    <row r="1499" spans="2:45" ht="14.25" customHeight="1" x14ac:dyDescent="0.3">
      <c r="B1499" s="7" t="s">
        <v>3220</v>
      </c>
      <c r="C1499" t="s">
        <v>3326</v>
      </c>
      <c r="D1499" s="8" t="s">
        <v>2790</v>
      </c>
      <c r="E1499" s="33" t="s">
        <v>3133</v>
      </c>
      <c r="M1499" s="16">
        <v>0.19</v>
      </c>
      <c r="N1499" t="s">
        <v>648</v>
      </c>
      <c r="O1499" t="s">
        <v>649</v>
      </c>
      <c r="P1499" s="17">
        <v>24562</v>
      </c>
      <c r="Y1499"/>
      <c r="AC1499" t="s">
        <v>929</v>
      </c>
      <c r="AD1499" t="s">
        <v>3378</v>
      </c>
      <c r="AF1499" s="16">
        <v>0.35259032770370374</v>
      </c>
      <c r="AG1499" s="43">
        <v>121</v>
      </c>
      <c r="AH1499" t="s">
        <v>102</v>
      </c>
      <c r="AI1499" s="8" t="s">
        <v>130</v>
      </c>
      <c r="AJ1499" t="s">
        <v>132</v>
      </c>
      <c r="AK1499" s="17">
        <v>1265</v>
      </c>
      <c r="AL1499" s="19">
        <v>43414</v>
      </c>
      <c r="AM1499" s="19">
        <v>43414</v>
      </c>
      <c r="AN1499" t="s">
        <v>931</v>
      </c>
      <c r="AP1499" t="s">
        <v>132</v>
      </c>
      <c r="AQ1499" s="17">
        <f>SUMIF(B:B,B1499,P:P)-SUMIF(B:B,B1499,AK:AK)</f>
        <v>8625</v>
      </c>
      <c r="AR1499" t="b">
        <f t="shared" si="49"/>
        <v>0</v>
      </c>
      <c r="AS1499" t="b">
        <f t="shared" si="50"/>
        <v>0</v>
      </c>
    </row>
    <row r="1500" spans="2:45" ht="14.25" customHeight="1" x14ac:dyDescent="0.3">
      <c r="B1500" s="7" t="s">
        <v>3220</v>
      </c>
      <c r="C1500" t="s">
        <v>3326</v>
      </c>
      <c r="D1500" s="8" t="s">
        <v>2790</v>
      </c>
      <c r="Y1500"/>
      <c r="AG1500" s="43">
        <v>126</v>
      </c>
      <c r="AH1500" t="s">
        <v>102</v>
      </c>
      <c r="AI1500" s="8" t="s">
        <v>135</v>
      </c>
      <c r="AJ1500" t="s">
        <v>138</v>
      </c>
      <c r="AK1500" s="17">
        <v>2247</v>
      </c>
      <c r="AL1500" s="19">
        <v>43439</v>
      </c>
      <c r="AM1500" s="19">
        <v>43439</v>
      </c>
      <c r="AN1500" t="s">
        <v>949</v>
      </c>
      <c r="AP1500" t="s">
        <v>2895</v>
      </c>
      <c r="AR1500" t="b">
        <f t="shared" si="49"/>
        <v>1</v>
      </c>
      <c r="AS1500" t="b">
        <f t="shared" si="50"/>
        <v>1</v>
      </c>
    </row>
    <row r="1501" spans="2:45" ht="14.25" customHeight="1" x14ac:dyDescent="0.3">
      <c r="B1501" s="7" t="s">
        <v>3220</v>
      </c>
      <c r="C1501" t="s">
        <v>3326</v>
      </c>
      <c r="D1501" s="8" t="s">
        <v>2790</v>
      </c>
      <c r="Y1501"/>
      <c r="AG1501" s="43">
        <v>102</v>
      </c>
      <c r="AH1501" t="s">
        <v>102</v>
      </c>
      <c r="AI1501" s="8" t="s">
        <v>103</v>
      </c>
      <c r="AJ1501" t="s">
        <v>112</v>
      </c>
      <c r="AK1501" s="17">
        <v>10700</v>
      </c>
      <c r="AL1501" s="19">
        <v>43414</v>
      </c>
      <c r="AM1501" s="19">
        <v>43414</v>
      </c>
      <c r="AN1501" t="s">
        <v>949</v>
      </c>
      <c r="AP1501" t="s">
        <v>2896</v>
      </c>
      <c r="AR1501" t="b">
        <f t="shared" si="49"/>
        <v>1</v>
      </c>
      <c r="AS1501" t="b">
        <f t="shared" si="50"/>
        <v>1</v>
      </c>
    </row>
    <row r="1502" spans="2:45" ht="14.25" customHeight="1" x14ac:dyDescent="0.3">
      <c r="B1502" s="7" t="s">
        <v>3220</v>
      </c>
      <c r="C1502" t="s">
        <v>3326</v>
      </c>
      <c r="D1502" s="8" t="s">
        <v>2790</v>
      </c>
      <c r="Y1502"/>
      <c r="AG1502" s="43">
        <v>113</v>
      </c>
      <c r="AH1502" t="s">
        <v>102</v>
      </c>
      <c r="AI1502" s="8" t="s">
        <v>122</v>
      </c>
      <c r="AJ1502" t="s">
        <v>123</v>
      </c>
      <c r="AK1502" s="17">
        <v>1724.9999999999998</v>
      </c>
      <c r="AL1502" s="19">
        <v>43405</v>
      </c>
      <c r="AM1502" s="19">
        <v>43405</v>
      </c>
      <c r="AN1502" t="s">
        <v>931</v>
      </c>
      <c r="AP1502" t="s">
        <v>2897</v>
      </c>
      <c r="AR1502" t="b">
        <f t="shared" si="49"/>
        <v>1</v>
      </c>
      <c r="AS1502" t="b">
        <f t="shared" si="50"/>
        <v>1</v>
      </c>
    </row>
    <row r="1503" spans="2:45" ht="14.25" customHeight="1" x14ac:dyDescent="0.3">
      <c r="B1503" s="7" t="s">
        <v>3221</v>
      </c>
      <c r="C1503" t="s">
        <v>3326</v>
      </c>
      <c r="D1503" s="8" t="s">
        <v>2791</v>
      </c>
      <c r="E1503" s="33" t="s">
        <v>3134</v>
      </c>
      <c r="M1503" s="16">
        <v>0.19</v>
      </c>
      <c r="N1503" t="s">
        <v>648</v>
      </c>
      <c r="O1503" t="s">
        <v>649</v>
      </c>
      <c r="P1503" s="17">
        <v>4342.5</v>
      </c>
      <c r="Y1503"/>
      <c r="AC1503" t="s">
        <v>929</v>
      </c>
      <c r="AD1503" t="s">
        <v>3378</v>
      </c>
      <c r="AF1503" s="16">
        <v>0.37705015558620686</v>
      </c>
      <c r="AG1503" s="43">
        <v>121</v>
      </c>
      <c r="AH1503" t="s">
        <v>102</v>
      </c>
      <c r="AI1503" s="8" t="s">
        <v>130</v>
      </c>
      <c r="AJ1503" t="s">
        <v>132</v>
      </c>
      <c r="AK1503" s="17">
        <v>1035</v>
      </c>
      <c r="AL1503" s="19">
        <v>43435</v>
      </c>
      <c r="AM1503" s="19">
        <v>43435</v>
      </c>
      <c r="AN1503" t="s">
        <v>931</v>
      </c>
      <c r="AP1503" t="s">
        <v>2898</v>
      </c>
      <c r="AQ1503" s="17">
        <f>SUMIF(B:B,B1503,P:P)-SUMIF(B:B,B1503,AK:AK)</f>
        <v>264.60000000000036</v>
      </c>
      <c r="AR1503" t="b">
        <f t="shared" si="49"/>
        <v>0</v>
      </c>
      <c r="AS1503" t="b">
        <f t="shared" si="50"/>
        <v>0</v>
      </c>
    </row>
    <row r="1504" spans="2:45" ht="14.25" customHeight="1" x14ac:dyDescent="0.3">
      <c r="B1504" s="7" t="s">
        <v>3221</v>
      </c>
      <c r="C1504" t="s">
        <v>3326</v>
      </c>
      <c r="D1504" s="8" t="s">
        <v>2791</v>
      </c>
      <c r="Y1504"/>
      <c r="AG1504" s="43">
        <v>60</v>
      </c>
      <c r="AH1504" t="s">
        <v>57</v>
      </c>
      <c r="AI1504" s="8" t="s">
        <v>64</v>
      </c>
      <c r="AJ1504" t="s">
        <v>449</v>
      </c>
      <c r="AK1504" s="17">
        <v>3042.8999999999996</v>
      </c>
      <c r="AL1504" s="19">
        <v>43405</v>
      </c>
      <c r="AM1504" s="19">
        <v>43405</v>
      </c>
      <c r="AN1504" t="s">
        <v>931</v>
      </c>
      <c r="AP1504" t="s">
        <v>2899</v>
      </c>
      <c r="AR1504" t="b">
        <f t="shared" si="49"/>
        <v>1</v>
      </c>
      <c r="AS1504" t="b">
        <f t="shared" si="50"/>
        <v>1</v>
      </c>
    </row>
    <row r="1505" spans="2:45" ht="14.25" customHeight="1" x14ac:dyDescent="0.3">
      <c r="B1505" s="7" t="s">
        <v>3222</v>
      </c>
      <c r="C1505" t="s">
        <v>3326</v>
      </c>
      <c r="D1505" s="8" t="s">
        <v>2792</v>
      </c>
      <c r="E1505" s="33" t="s">
        <v>3135</v>
      </c>
      <c r="M1505" s="16">
        <v>0.19</v>
      </c>
      <c r="N1505" t="s">
        <v>648</v>
      </c>
      <c r="O1505" t="s">
        <v>649</v>
      </c>
      <c r="P1505" s="17">
        <v>18268.75</v>
      </c>
      <c r="Y1505"/>
      <c r="AC1505" t="s">
        <v>929</v>
      </c>
      <c r="AD1505" t="s">
        <v>3378</v>
      </c>
      <c r="AF1505" s="16">
        <v>0.36812743134146347</v>
      </c>
      <c r="AG1505" s="43">
        <v>60</v>
      </c>
      <c r="AH1505" t="s">
        <v>57</v>
      </c>
      <c r="AI1505" s="8" t="s">
        <v>64</v>
      </c>
      <c r="AJ1505" t="s">
        <v>449</v>
      </c>
      <c r="AK1505" s="17">
        <v>9825.6</v>
      </c>
      <c r="AL1505" s="19">
        <v>43415</v>
      </c>
      <c r="AM1505" s="19">
        <v>43415</v>
      </c>
      <c r="AN1505" t="s">
        <v>931</v>
      </c>
      <c r="AP1505" t="s">
        <v>2899</v>
      </c>
      <c r="AQ1505" s="17">
        <f>SUMIF(B:B,B1505,P:P)-SUMIF(B:B,B1505,AK:AK)</f>
        <v>1318.1500000000015</v>
      </c>
      <c r="AR1505" t="b">
        <f t="shared" si="49"/>
        <v>0</v>
      </c>
      <c r="AS1505" t="b">
        <f t="shared" si="50"/>
        <v>0</v>
      </c>
    </row>
    <row r="1506" spans="2:45" ht="14.25" customHeight="1" x14ac:dyDescent="0.3">
      <c r="B1506" s="7" t="s">
        <v>3222</v>
      </c>
      <c r="C1506" t="s">
        <v>3326</v>
      </c>
      <c r="D1506" s="8" t="s">
        <v>2792</v>
      </c>
      <c r="Y1506"/>
      <c r="AG1506" s="43">
        <v>59</v>
      </c>
      <c r="AH1506" t="s">
        <v>57</v>
      </c>
      <c r="AI1506" s="8" t="s">
        <v>64</v>
      </c>
      <c r="AJ1506" t="s">
        <v>323</v>
      </c>
      <c r="AK1506" s="17">
        <v>7125</v>
      </c>
      <c r="AL1506" s="19">
        <v>43415</v>
      </c>
      <c r="AM1506" s="19">
        <v>43415</v>
      </c>
      <c r="AN1506" t="s">
        <v>941</v>
      </c>
      <c r="AP1506" t="s">
        <v>2900</v>
      </c>
      <c r="AR1506" t="b">
        <f t="shared" si="49"/>
        <v>1</v>
      </c>
      <c r="AS1506" t="b">
        <f t="shared" si="50"/>
        <v>1</v>
      </c>
    </row>
    <row r="1507" spans="2:45" ht="14.25" customHeight="1" x14ac:dyDescent="0.3">
      <c r="B1507" s="7" t="s">
        <v>3223</v>
      </c>
      <c r="C1507" t="s">
        <v>3326</v>
      </c>
      <c r="D1507" s="8" t="s">
        <v>2793</v>
      </c>
      <c r="E1507" s="33" t="s">
        <v>3136</v>
      </c>
      <c r="M1507" s="16">
        <v>0.19</v>
      </c>
      <c r="N1507" t="s">
        <v>648</v>
      </c>
      <c r="O1507" t="s">
        <v>649</v>
      </c>
      <c r="P1507" s="17">
        <v>13217.5</v>
      </c>
      <c r="Y1507"/>
      <c r="AC1507" t="s">
        <v>929</v>
      </c>
      <c r="AD1507" t="s">
        <v>3378</v>
      </c>
      <c r="AF1507" s="16">
        <v>0.36118188232804233</v>
      </c>
      <c r="AG1507" s="43">
        <v>121</v>
      </c>
      <c r="AH1507" t="s">
        <v>102</v>
      </c>
      <c r="AI1507" s="8" t="s">
        <v>130</v>
      </c>
      <c r="AJ1507" t="s">
        <v>132</v>
      </c>
      <c r="AK1507" s="17">
        <v>1494.9999999999998</v>
      </c>
      <c r="AL1507" s="19">
        <v>43414</v>
      </c>
      <c r="AM1507" s="19">
        <v>43414</v>
      </c>
      <c r="AN1507" t="s">
        <v>931</v>
      </c>
      <c r="AP1507" t="s">
        <v>132</v>
      </c>
      <c r="AQ1507" s="17">
        <f>SUMIF(B:B,B1507,P:P)-SUMIF(B:B,B1507,AK:AK)</f>
        <v>2590</v>
      </c>
      <c r="AR1507" t="b">
        <f t="shared" si="49"/>
        <v>0</v>
      </c>
      <c r="AS1507" t="b">
        <f t="shared" si="50"/>
        <v>0</v>
      </c>
    </row>
    <row r="1508" spans="2:45" ht="14.25" customHeight="1" x14ac:dyDescent="0.3">
      <c r="B1508" s="7" t="s">
        <v>3223</v>
      </c>
      <c r="C1508" t="s">
        <v>3326</v>
      </c>
      <c r="D1508" s="8" t="s">
        <v>2793</v>
      </c>
      <c r="Y1508"/>
      <c r="AG1508" s="43">
        <v>126</v>
      </c>
      <c r="AH1508" t="s">
        <v>102</v>
      </c>
      <c r="AI1508" s="8" t="s">
        <v>135</v>
      </c>
      <c r="AJ1508" t="s">
        <v>138</v>
      </c>
      <c r="AK1508" s="17">
        <v>2407.5</v>
      </c>
      <c r="AL1508" s="19">
        <v>43411</v>
      </c>
      <c r="AM1508" s="19">
        <v>43411</v>
      </c>
      <c r="AN1508" t="s">
        <v>949</v>
      </c>
      <c r="AP1508" t="s">
        <v>138</v>
      </c>
      <c r="AR1508" t="b">
        <f t="shared" si="49"/>
        <v>1</v>
      </c>
      <c r="AS1508" t="b">
        <f t="shared" si="50"/>
        <v>1</v>
      </c>
    </row>
    <row r="1509" spans="2:45" ht="14.25" customHeight="1" x14ac:dyDescent="0.3">
      <c r="B1509" s="7" t="s">
        <v>3223</v>
      </c>
      <c r="C1509" t="s">
        <v>3326</v>
      </c>
      <c r="D1509" s="8" t="s">
        <v>2793</v>
      </c>
      <c r="Y1509"/>
      <c r="AG1509" s="43">
        <v>115</v>
      </c>
      <c r="AH1509" t="s">
        <v>102</v>
      </c>
      <c r="AI1509" s="8" t="s">
        <v>122</v>
      </c>
      <c r="AJ1509" t="s">
        <v>126</v>
      </c>
      <c r="AK1509" s="17">
        <v>5000</v>
      </c>
      <c r="AL1509" s="19">
        <v>43415</v>
      </c>
      <c r="AM1509" s="19">
        <v>43415</v>
      </c>
      <c r="AN1509" t="s">
        <v>950</v>
      </c>
      <c r="AP1509" t="s">
        <v>3111</v>
      </c>
      <c r="AR1509" t="b">
        <f t="shared" si="49"/>
        <v>1</v>
      </c>
      <c r="AS1509" t="b">
        <f t="shared" si="50"/>
        <v>1</v>
      </c>
    </row>
    <row r="1510" spans="2:45" ht="14.25" customHeight="1" x14ac:dyDescent="0.3">
      <c r="B1510" s="7" t="s">
        <v>3223</v>
      </c>
      <c r="C1510" t="s">
        <v>3326</v>
      </c>
      <c r="D1510" s="8" t="s">
        <v>2793</v>
      </c>
      <c r="Y1510"/>
      <c r="AG1510" s="43">
        <v>113</v>
      </c>
      <c r="AH1510" t="s">
        <v>102</v>
      </c>
      <c r="AI1510" s="8" t="s">
        <v>122</v>
      </c>
      <c r="AJ1510" t="s">
        <v>123</v>
      </c>
      <c r="AK1510" s="17">
        <v>1724.9999999999998</v>
      </c>
      <c r="AL1510" s="19">
        <v>43415</v>
      </c>
      <c r="AM1510" s="19">
        <v>43415</v>
      </c>
      <c r="AN1510" t="s">
        <v>931</v>
      </c>
      <c r="AP1510" t="s">
        <v>2901</v>
      </c>
      <c r="AR1510" t="b">
        <f t="shared" si="49"/>
        <v>1</v>
      </c>
      <c r="AS1510" t="b">
        <f t="shared" si="50"/>
        <v>1</v>
      </c>
    </row>
    <row r="1511" spans="2:45" ht="14.25" customHeight="1" x14ac:dyDescent="0.3">
      <c r="B1511" s="7" t="s">
        <v>3224</v>
      </c>
      <c r="C1511" t="s">
        <v>3326</v>
      </c>
      <c r="D1511" s="8" t="s">
        <v>2794</v>
      </c>
      <c r="E1511" s="33" t="s">
        <v>3137</v>
      </c>
      <c r="M1511" s="16">
        <v>0.19</v>
      </c>
      <c r="N1511" t="s">
        <v>648</v>
      </c>
      <c r="O1511" t="s">
        <v>649</v>
      </c>
      <c r="P1511" s="17">
        <v>21924</v>
      </c>
      <c r="Y1511"/>
      <c r="AC1511" t="s">
        <v>929</v>
      </c>
      <c r="AD1511" t="s">
        <v>3378</v>
      </c>
      <c r="AF1511" s="16">
        <v>0.33801308207407404</v>
      </c>
      <c r="AG1511" s="43">
        <v>121</v>
      </c>
      <c r="AH1511" t="s">
        <v>102</v>
      </c>
      <c r="AI1511" s="8" t="s">
        <v>130</v>
      </c>
      <c r="AJ1511" t="s">
        <v>132</v>
      </c>
      <c r="AK1511" s="17">
        <v>1724.9999999999998</v>
      </c>
      <c r="AL1511" s="19">
        <v>43415</v>
      </c>
      <c r="AM1511" s="19">
        <v>43415</v>
      </c>
      <c r="AN1511" t="s">
        <v>931</v>
      </c>
      <c r="AP1511" t="s">
        <v>2902</v>
      </c>
      <c r="AQ1511" s="17">
        <f>SUMIF(B:B,B1511,P:P)-SUMIF(B:B,B1511,AK:AK)</f>
        <v>12233.2</v>
      </c>
      <c r="AR1511" t="b">
        <f t="shared" si="49"/>
        <v>0</v>
      </c>
      <c r="AS1511" t="b">
        <f t="shared" si="50"/>
        <v>0</v>
      </c>
    </row>
    <row r="1512" spans="2:45" ht="14.25" customHeight="1" x14ac:dyDescent="0.3">
      <c r="B1512" s="7" t="s">
        <v>3224</v>
      </c>
      <c r="C1512" t="s">
        <v>3326</v>
      </c>
      <c r="D1512" s="8" t="s">
        <v>2794</v>
      </c>
      <c r="Y1512"/>
      <c r="AG1512" s="43">
        <v>126</v>
      </c>
      <c r="AH1512" t="s">
        <v>102</v>
      </c>
      <c r="AI1512" s="8" t="s">
        <v>135</v>
      </c>
      <c r="AJ1512" t="s">
        <v>138</v>
      </c>
      <c r="AK1512" s="17">
        <v>3177.9</v>
      </c>
      <c r="AL1512" s="19">
        <v>43415</v>
      </c>
      <c r="AM1512" s="19">
        <v>43415</v>
      </c>
      <c r="AN1512" t="s">
        <v>949</v>
      </c>
      <c r="AP1512" t="s">
        <v>2903</v>
      </c>
      <c r="AR1512" t="b">
        <f t="shared" si="49"/>
        <v>1</v>
      </c>
      <c r="AS1512" t="b">
        <f t="shared" si="50"/>
        <v>1</v>
      </c>
    </row>
    <row r="1513" spans="2:45" ht="14.25" customHeight="1" x14ac:dyDescent="0.3">
      <c r="B1513" s="7" t="s">
        <v>3224</v>
      </c>
      <c r="C1513" t="s">
        <v>3326</v>
      </c>
      <c r="D1513" s="8" t="s">
        <v>2794</v>
      </c>
      <c r="Y1513"/>
      <c r="AG1513" s="43">
        <v>121</v>
      </c>
      <c r="AH1513" t="s">
        <v>102</v>
      </c>
      <c r="AI1513" s="8" t="s">
        <v>130</v>
      </c>
      <c r="AJ1513" t="s">
        <v>132</v>
      </c>
      <c r="AK1513" s="17">
        <v>1609.9999999999998</v>
      </c>
      <c r="AL1513" s="19">
        <v>43421</v>
      </c>
      <c r="AM1513" s="19">
        <v>43421</v>
      </c>
      <c r="AN1513" t="s">
        <v>931</v>
      </c>
      <c r="AP1513" t="s">
        <v>2902</v>
      </c>
      <c r="AR1513" t="b">
        <f t="shared" si="49"/>
        <v>1</v>
      </c>
      <c r="AS1513" t="b">
        <f t="shared" si="50"/>
        <v>1</v>
      </c>
    </row>
    <row r="1514" spans="2:45" ht="14.25" customHeight="1" x14ac:dyDescent="0.3">
      <c r="B1514" s="7" t="s">
        <v>3224</v>
      </c>
      <c r="C1514" t="s">
        <v>3326</v>
      </c>
      <c r="D1514" s="8" t="s">
        <v>2794</v>
      </c>
      <c r="Y1514"/>
      <c r="AG1514" s="43">
        <v>126</v>
      </c>
      <c r="AH1514" t="s">
        <v>102</v>
      </c>
      <c r="AI1514" s="8" t="s">
        <v>135</v>
      </c>
      <c r="AJ1514" t="s">
        <v>138</v>
      </c>
      <c r="AK1514" s="17">
        <v>3177.9</v>
      </c>
      <c r="AL1514" s="19">
        <v>43421</v>
      </c>
      <c r="AM1514" s="19">
        <v>43421</v>
      </c>
      <c r="AN1514" t="s">
        <v>949</v>
      </c>
      <c r="AP1514" t="s">
        <v>2903</v>
      </c>
      <c r="AR1514" t="b">
        <f t="shared" si="49"/>
        <v>1</v>
      </c>
      <c r="AS1514" t="b">
        <f t="shared" si="50"/>
        <v>1</v>
      </c>
    </row>
    <row r="1515" spans="2:45" ht="14.25" customHeight="1" x14ac:dyDescent="0.3">
      <c r="B1515" s="7" t="s">
        <v>3225</v>
      </c>
      <c r="C1515" t="s">
        <v>3326</v>
      </c>
      <c r="D1515" s="8" t="s">
        <v>2795</v>
      </c>
      <c r="E1515" s="33" t="s">
        <v>3138</v>
      </c>
      <c r="M1515" s="16">
        <v>0.19</v>
      </c>
      <c r="N1515" t="s">
        <v>648</v>
      </c>
      <c r="O1515" t="s">
        <v>649</v>
      </c>
      <c r="P1515" s="17">
        <v>19851</v>
      </c>
      <c r="Y1515"/>
      <c r="AC1515" t="s">
        <v>929</v>
      </c>
      <c r="AD1515" t="s">
        <v>3378</v>
      </c>
      <c r="AF1515" s="16">
        <v>0.37955377765079368</v>
      </c>
      <c r="AG1515" s="43">
        <v>121</v>
      </c>
      <c r="AH1515" t="s">
        <v>102</v>
      </c>
      <c r="AI1515" s="8" t="s">
        <v>130</v>
      </c>
      <c r="AJ1515" t="s">
        <v>132</v>
      </c>
      <c r="AK1515" s="17">
        <v>2070</v>
      </c>
      <c r="AL1515" s="19">
        <v>43422</v>
      </c>
      <c r="AM1515" s="19">
        <v>43422</v>
      </c>
      <c r="AN1515" t="s">
        <v>931</v>
      </c>
      <c r="AP1515" t="s">
        <v>132</v>
      </c>
      <c r="AQ1515" s="17">
        <f>SUMIF(B:B,B1515,P:P)-SUMIF(B:B,B1515,AK:AK)</f>
        <v>6900</v>
      </c>
      <c r="AR1515" t="b">
        <f t="shared" si="49"/>
        <v>0</v>
      </c>
      <c r="AS1515" t="b">
        <f t="shared" si="50"/>
        <v>0</v>
      </c>
    </row>
    <row r="1516" spans="2:45" ht="14.25" customHeight="1" x14ac:dyDescent="0.3">
      <c r="B1516" s="7" t="s">
        <v>3225</v>
      </c>
      <c r="C1516" t="s">
        <v>3326</v>
      </c>
      <c r="D1516" s="8" t="s">
        <v>2795</v>
      </c>
      <c r="Y1516"/>
      <c r="AG1516" s="43">
        <v>126</v>
      </c>
      <c r="AH1516" t="s">
        <v>102</v>
      </c>
      <c r="AI1516" s="8" t="s">
        <v>135</v>
      </c>
      <c r="AJ1516" t="s">
        <v>138</v>
      </c>
      <c r="AK1516" s="17">
        <v>2247</v>
      </c>
      <c r="AL1516" s="19">
        <v>43422</v>
      </c>
      <c r="AM1516" s="19">
        <v>43422</v>
      </c>
      <c r="AN1516" t="s">
        <v>949</v>
      </c>
      <c r="AP1516" t="s">
        <v>138</v>
      </c>
      <c r="AR1516" t="b">
        <f t="shared" si="49"/>
        <v>1</v>
      </c>
      <c r="AS1516" t="b">
        <f t="shared" si="50"/>
        <v>1</v>
      </c>
    </row>
    <row r="1517" spans="2:45" ht="14.25" customHeight="1" x14ac:dyDescent="0.3">
      <c r="B1517" s="7" t="s">
        <v>3225</v>
      </c>
      <c r="C1517" t="s">
        <v>3326</v>
      </c>
      <c r="D1517" s="8" t="s">
        <v>2795</v>
      </c>
      <c r="Y1517"/>
      <c r="AG1517" s="43">
        <v>121</v>
      </c>
      <c r="AH1517" t="s">
        <v>102</v>
      </c>
      <c r="AI1517" s="8" t="s">
        <v>130</v>
      </c>
      <c r="AJ1517" t="s">
        <v>132</v>
      </c>
      <c r="AK1517" s="17">
        <v>2070</v>
      </c>
      <c r="AL1517" s="19">
        <v>43428</v>
      </c>
      <c r="AM1517" s="19">
        <v>43428</v>
      </c>
      <c r="AN1517" t="s">
        <v>931</v>
      </c>
      <c r="AP1517" t="s">
        <v>132</v>
      </c>
      <c r="AR1517" t="b">
        <f t="shared" si="49"/>
        <v>1</v>
      </c>
      <c r="AS1517" t="b">
        <f t="shared" si="50"/>
        <v>1</v>
      </c>
    </row>
    <row r="1518" spans="2:45" ht="14.25" customHeight="1" x14ac:dyDescent="0.3">
      <c r="B1518" s="7" t="s">
        <v>3225</v>
      </c>
      <c r="C1518" t="s">
        <v>3326</v>
      </c>
      <c r="D1518" s="8" t="s">
        <v>2795</v>
      </c>
      <c r="Y1518"/>
      <c r="AG1518" s="43">
        <v>126</v>
      </c>
      <c r="AH1518" t="s">
        <v>102</v>
      </c>
      <c r="AI1518" s="8" t="s">
        <v>135</v>
      </c>
      <c r="AJ1518" t="s">
        <v>138</v>
      </c>
      <c r="AK1518" s="17">
        <v>2247</v>
      </c>
      <c r="AL1518" s="19">
        <v>43428</v>
      </c>
      <c r="AM1518" s="19">
        <v>43428</v>
      </c>
      <c r="AN1518" t="s">
        <v>949</v>
      </c>
      <c r="AP1518" t="s">
        <v>138</v>
      </c>
      <c r="AR1518" t="b">
        <f t="shared" si="49"/>
        <v>1</v>
      </c>
      <c r="AS1518" t="b">
        <f t="shared" si="50"/>
        <v>1</v>
      </c>
    </row>
    <row r="1519" spans="2:45" ht="14.25" customHeight="1" x14ac:dyDescent="0.3">
      <c r="B1519" s="7" t="s">
        <v>3225</v>
      </c>
      <c r="C1519" t="s">
        <v>3326</v>
      </c>
      <c r="D1519" s="8" t="s">
        <v>2795</v>
      </c>
      <c r="Y1519"/>
      <c r="AG1519" s="43">
        <v>121</v>
      </c>
      <c r="AH1519" t="s">
        <v>102</v>
      </c>
      <c r="AI1519" s="8" t="s">
        <v>130</v>
      </c>
      <c r="AJ1519" t="s">
        <v>132</v>
      </c>
      <c r="AK1519" s="17">
        <v>2070</v>
      </c>
      <c r="AL1519" s="19">
        <v>43428</v>
      </c>
      <c r="AM1519" s="19">
        <v>43428</v>
      </c>
      <c r="AN1519" t="s">
        <v>931</v>
      </c>
      <c r="AP1519" t="s">
        <v>2904</v>
      </c>
      <c r="AR1519" t="b">
        <f t="shared" si="49"/>
        <v>1</v>
      </c>
      <c r="AS1519" t="b">
        <f t="shared" si="50"/>
        <v>1</v>
      </c>
    </row>
    <row r="1520" spans="2:45" ht="14.25" customHeight="1" x14ac:dyDescent="0.3">
      <c r="B1520" s="7" t="s">
        <v>3225</v>
      </c>
      <c r="C1520" t="s">
        <v>3326</v>
      </c>
      <c r="D1520" s="8" t="s">
        <v>2795</v>
      </c>
      <c r="Y1520"/>
      <c r="AG1520" s="43">
        <v>126</v>
      </c>
      <c r="AH1520" t="s">
        <v>102</v>
      </c>
      <c r="AI1520" s="8" t="s">
        <v>135</v>
      </c>
      <c r="AJ1520" t="s">
        <v>138</v>
      </c>
      <c r="AK1520" s="17">
        <v>2247</v>
      </c>
      <c r="AL1520" s="19">
        <v>43428</v>
      </c>
      <c r="AM1520" s="19">
        <v>43428</v>
      </c>
      <c r="AN1520" t="s">
        <v>949</v>
      </c>
      <c r="AP1520" t="s">
        <v>2905</v>
      </c>
      <c r="AR1520" t="b">
        <f t="shared" si="49"/>
        <v>1</v>
      </c>
      <c r="AS1520" t="b">
        <f t="shared" si="50"/>
        <v>1</v>
      </c>
    </row>
    <row r="1521" spans="2:45" ht="14.25" customHeight="1" x14ac:dyDescent="0.3">
      <c r="B1521" s="7" t="s">
        <v>1087</v>
      </c>
      <c r="C1521" t="s">
        <v>3326</v>
      </c>
      <c r="D1521" t="s">
        <v>1088</v>
      </c>
      <c r="E1521" s="33" t="s">
        <v>1089</v>
      </c>
      <c r="M1521" s="16">
        <v>0.17</v>
      </c>
      <c r="N1521" t="s">
        <v>648</v>
      </c>
      <c r="O1521" t="s">
        <v>649</v>
      </c>
      <c r="P1521" s="17">
        <v>31093</v>
      </c>
      <c r="U1521"/>
      <c r="Y1521"/>
      <c r="Z1521"/>
      <c r="AC1521" t="s">
        <v>929</v>
      </c>
      <c r="AD1521" t="s">
        <v>3378</v>
      </c>
      <c r="AF1521" s="16">
        <v>0.3555191094736842</v>
      </c>
      <c r="AG1521" s="43">
        <v>73</v>
      </c>
      <c r="AH1521" t="s">
        <v>83</v>
      </c>
      <c r="AI1521" s="8" t="s">
        <v>84</v>
      </c>
      <c r="AJ1521" t="s">
        <v>864</v>
      </c>
      <c r="AK1521" s="17">
        <v>2640</v>
      </c>
      <c r="AL1521" s="19">
        <v>43221</v>
      </c>
      <c r="AM1521" s="19">
        <v>43281</v>
      </c>
      <c r="AN1521" t="s">
        <v>3360</v>
      </c>
      <c r="AQ1521" s="17">
        <f>SUMIF(B:B,B1521,P:P)-SUMIF(B:B,B1521,AK:AK)</f>
        <v>1881.375</v>
      </c>
      <c r="AR1521" t="b">
        <f t="shared" si="49"/>
        <v>0</v>
      </c>
      <c r="AS1521" t="b">
        <f t="shared" si="50"/>
        <v>0</v>
      </c>
    </row>
    <row r="1522" spans="2:45" ht="14.25" customHeight="1" x14ac:dyDescent="0.3">
      <c r="B1522" s="7" t="s">
        <v>1087</v>
      </c>
      <c r="C1522" t="s">
        <v>3326</v>
      </c>
      <c r="D1522" t="s">
        <v>1088</v>
      </c>
      <c r="E1522" s="33" t="s">
        <v>936</v>
      </c>
      <c r="U1522"/>
      <c r="Y1522"/>
      <c r="Z1522"/>
      <c r="AG1522" s="43">
        <v>21</v>
      </c>
      <c r="AH1522" t="s">
        <v>22</v>
      </c>
      <c r="AI1522" s="8" t="s">
        <v>56</v>
      </c>
      <c r="AK1522" s="17">
        <v>6899.9999999999991</v>
      </c>
      <c r="AL1522" s="19">
        <v>43246</v>
      </c>
      <c r="AM1522" s="19">
        <v>43246</v>
      </c>
      <c r="AN1522" t="s">
        <v>931</v>
      </c>
      <c r="AQ1522"/>
      <c r="AR1522" t="b">
        <f t="shared" si="49"/>
        <v>1</v>
      </c>
      <c r="AS1522" t="b">
        <f t="shared" si="50"/>
        <v>1</v>
      </c>
    </row>
    <row r="1523" spans="2:45" ht="14.25" customHeight="1" x14ac:dyDescent="0.3">
      <c r="B1523" s="7" t="s">
        <v>1087</v>
      </c>
      <c r="C1523" t="s">
        <v>3326</v>
      </c>
      <c r="D1523" t="s">
        <v>1088</v>
      </c>
      <c r="E1523" s="33" t="s">
        <v>936</v>
      </c>
      <c r="U1523"/>
      <c r="Y1523"/>
      <c r="Z1523"/>
      <c r="AG1523" s="43">
        <v>126</v>
      </c>
      <c r="AH1523" t="s">
        <v>102</v>
      </c>
      <c r="AI1523" s="8" t="s">
        <v>135</v>
      </c>
      <c r="AJ1523" t="s">
        <v>138</v>
      </c>
      <c r="AK1523" s="17">
        <v>14980</v>
      </c>
      <c r="AL1523" s="19">
        <v>43246</v>
      </c>
      <c r="AM1523" s="19">
        <v>43246</v>
      </c>
      <c r="AN1523" t="s">
        <v>949</v>
      </c>
      <c r="AQ1523"/>
      <c r="AR1523" t="b">
        <f t="shared" si="49"/>
        <v>1</v>
      </c>
      <c r="AS1523" t="b">
        <f t="shared" si="50"/>
        <v>1</v>
      </c>
    </row>
    <row r="1524" spans="2:45" ht="14.25" customHeight="1" x14ac:dyDescent="0.3">
      <c r="B1524" s="7" t="s">
        <v>1087</v>
      </c>
      <c r="C1524" t="s">
        <v>3326</v>
      </c>
      <c r="D1524" t="s">
        <v>1088</v>
      </c>
      <c r="E1524" s="33" t="s">
        <v>936</v>
      </c>
      <c r="U1524"/>
      <c r="Y1524"/>
      <c r="Z1524"/>
      <c r="AG1524" s="43">
        <v>59</v>
      </c>
      <c r="AH1524" t="s">
        <v>57</v>
      </c>
      <c r="AI1524" s="8" t="s">
        <v>64</v>
      </c>
      <c r="AJ1524" t="s">
        <v>323</v>
      </c>
      <c r="AK1524" s="17">
        <v>1241.625</v>
      </c>
      <c r="AL1524" s="19">
        <v>43246</v>
      </c>
      <c r="AM1524" s="19">
        <v>43246</v>
      </c>
      <c r="AN1524" t="s">
        <v>941</v>
      </c>
      <c r="AQ1524"/>
      <c r="AR1524" t="b">
        <f t="shared" si="49"/>
        <v>1</v>
      </c>
      <c r="AS1524" t="b">
        <f t="shared" si="50"/>
        <v>1</v>
      </c>
    </row>
    <row r="1525" spans="2:45" ht="14.25" customHeight="1" x14ac:dyDescent="0.3">
      <c r="B1525" s="7" t="s">
        <v>1087</v>
      </c>
      <c r="C1525" t="s">
        <v>3326</v>
      </c>
      <c r="D1525" t="s">
        <v>1088</v>
      </c>
      <c r="E1525" s="33" t="s">
        <v>936</v>
      </c>
      <c r="U1525"/>
      <c r="Y1525"/>
      <c r="Z1525"/>
      <c r="AG1525" s="43">
        <v>113</v>
      </c>
      <c r="AH1525" t="s">
        <v>102</v>
      </c>
      <c r="AI1525" s="8" t="s">
        <v>122</v>
      </c>
      <c r="AJ1525" t="s">
        <v>123</v>
      </c>
      <c r="AK1525" s="17">
        <v>3449.9999999999995</v>
      </c>
      <c r="AL1525" s="19">
        <v>43264</v>
      </c>
      <c r="AM1525" s="19">
        <v>43266</v>
      </c>
      <c r="AN1525" t="s">
        <v>931</v>
      </c>
      <c r="AQ1525"/>
      <c r="AR1525" t="b">
        <f t="shared" si="49"/>
        <v>1</v>
      </c>
      <c r="AS1525" t="b">
        <f t="shared" si="50"/>
        <v>1</v>
      </c>
    </row>
    <row r="1526" spans="2:45" ht="14.25" customHeight="1" x14ac:dyDescent="0.3">
      <c r="B1526" s="7" t="s">
        <v>3226</v>
      </c>
      <c r="C1526" t="s">
        <v>3326</v>
      </c>
      <c r="D1526" s="8" t="s">
        <v>2796</v>
      </c>
      <c r="E1526" s="33" t="s">
        <v>3139</v>
      </c>
      <c r="M1526" s="16">
        <v>0.19</v>
      </c>
      <c r="N1526" t="s">
        <v>648</v>
      </c>
      <c r="O1526" t="s">
        <v>649</v>
      </c>
      <c r="P1526" s="17">
        <v>30668.461111111108</v>
      </c>
      <c r="Y1526"/>
      <c r="AC1526" t="s">
        <v>929</v>
      </c>
      <c r="AD1526" t="s">
        <v>3378</v>
      </c>
      <c r="AF1526" s="16">
        <v>0.39190981027077498</v>
      </c>
      <c r="AG1526" s="43">
        <v>129</v>
      </c>
      <c r="AH1526" t="s">
        <v>139</v>
      </c>
      <c r="AI1526" s="8" t="s">
        <v>141</v>
      </c>
      <c r="AK1526" s="17">
        <v>7314</v>
      </c>
      <c r="AL1526" s="19">
        <v>43428</v>
      </c>
      <c r="AM1526" s="19">
        <v>43428</v>
      </c>
      <c r="AN1526" t="s">
        <v>931</v>
      </c>
      <c r="AP1526" t="s">
        <v>2906</v>
      </c>
      <c r="AQ1526" s="17">
        <f>SUMIF(B:B,B1526,P:P)-SUMIF(B:B,B1526,AK:AK)</f>
        <v>5810.1736111111095</v>
      </c>
      <c r="AR1526" t="b">
        <f t="shared" si="49"/>
        <v>0</v>
      </c>
      <c r="AS1526" t="b">
        <f t="shared" si="50"/>
        <v>0</v>
      </c>
    </row>
    <row r="1527" spans="2:45" ht="14.25" customHeight="1" x14ac:dyDescent="0.3">
      <c r="B1527" s="7" t="s">
        <v>3226</v>
      </c>
      <c r="C1527" t="s">
        <v>3326</v>
      </c>
      <c r="D1527" s="8" t="s">
        <v>2796</v>
      </c>
      <c r="Y1527"/>
      <c r="AG1527" s="43">
        <v>121</v>
      </c>
      <c r="AH1527" t="s">
        <v>102</v>
      </c>
      <c r="AI1527" s="8" t="s">
        <v>130</v>
      </c>
      <c r="AJ1527" t="s">
        <v>132</v>
      </c>
      <c r="AK1527" s="17">
        <v>1035</v>
      </c>
      <c r="AL1527" s="19">
        <v>43405</v>
      </c>
      <c r="AM1527" s="19">
        <v>43405</v>
      </c>
      <c r="AN1527" t="s">
        <v>931</v>
      </c>
      <c r="AP1527" t="s">
        <v>2907</v>
      </c>
      <c r="AR1527" t="b">
        <f t="shared" si="49"/>
        <v>1</v>
      </c>
      <c r="AS1527" t="b">
        <f t="shared" si="50"/>
        <v>1</v>
      </c>
    </row>
    <row r="1528" spans="2:45" ht="14.25" customHeight="1" x14ac:dyDescent="0.3">
      <c r="B1528" s="7" t="s">
        <v>3226</v>
      </c>
      <c r="C1528" t="s">
        <v>3326</v>
      </c>
      <c r="D1528" s="8" t="s">
        <v>2796</v>
      </c>
      <c r="Y1528"/>
      <c r="AG1528" s="43">
        <v>253</v>
      </c>
      <c r="AH1528" t="s">
        <v>22</v>
      </c>
      <c r="AI1528" s="8" t="s">
        <v>40</v>
      </c>
      <c r="AJ1528" t="s">
        <v>3118</v>
      </c>
      <c r="AK1528" s="17">
        <v>5750</v>
      </c>
      <c r="AL1528" s="19">
        <v>43446</v>
      </c>
      <c r="AM1528" s="19">
        <v>43446</v>
      </c>
      <c r="AN1528" t="s">
        <v>931</v>
      </c>
      <c r="AP1528" t="s">
        <v>2908</v>
      </c>
      <c r="AR1528" t="b">
        <f t="shared" si="49"/>
        <v>1</v>
      </c>
      <c r="AS1528" t="b">
        <f t="shared" si="50"/>
        <v>1</v>
      </c>
    </row>
    <row r="1529" spans="2:45" ht="14.25" customHeight="1" x14ac:dyDescent="0.3">
      <c r="B1529" s="7" t="s">
        <v>3226</v>
      </c>
      <c r="C1529" t="s">
        <v>3326</v>
      </c>
      <c r="D1529" s="8" t="s">
        <v>2796</v>
      </c>
      <c r="Y1529"/>
      <c r="AG1529" s="43">
        <v>59</v>
      </c>
      <c r="AH1529" t="s">
        <v>57</v>
      </c>
      <c r="AI1529" s="8" t="s">
        <v>64</v>
      </c>
      <c r="AJ1529" t="s">
        <v>3113</v>
      </c>
      <c r="AK1529" s="17">
        <v>7309.2875000000004</v>
      </c>
      <c r="AL1529" s="19">
        <v>43458</v>
      </c>
      <c r="AM1529" s="19">
        <v>43458</v>
      </c>
      <c r="AN1529" t="s">
        <v>941</v>
      </c>
      <c r="AP1529" t="s">
        <v>324</v>
      </c>
      <c r="AR1529" t="b">
        <f t="shared" si="49"/>
        <v>1</v>
      </c>
      <c r="AS1529" t="b">
        <f t="shared" si="50"/>
        <v>1</v>
      </c>
    </row>
    <row r="1530" spans="2:45" ht="14.25" customHeight="1" x14ac:dyDescent="0.3">
      <c r="B1530" s="7" t="s">
        <v>3226</v>
      </c>
      <c r="C1530" t="s">
        <v>3326</v>
      </c>
      <c r="D1530" s="8" t="s">
        <v>2796</v>
      </c>
      <c r="Y1530"/>
      <c r="AG1530" s="43">
        <v>113</v>
      </c>
      <c r="AH1530" t="s">
        <v>102</v>
      </c>
      <c r="AI1530" s="8" t="s">
        <v>122</v>
      </c>
      <c r="AJ1530" t="s">
        <v>123</v>
      </c>
      <c r="AK1530" s="17">
        <v>1724.9999999999998</v>
      </c>
      <c r="AL1530" s="19">
        <v>43432</v>
      </c>
      <c r="AM1530" s="19">
        <v>43432</v>
      </c>
      <c r="AN1530" t="s">
        <v>931</v>
      </c>
      <c r="AP1530" t="s">
        <v>2909</v>
      </c>
      <c r="AR1530" t="b">
        <f t="shared" si="49"/>
        <v>1</v>
      </c>
      <c r="AS1530" t="b">
        <f t="shared" si="50"/>
        <v>1</v>
      </c>
    </row>
    <row r="1531" spans="2:45" ht="14.25" customHeight="1" x14ac:dyDescent="0.3">
      <c r="B1531" s="7" t="s">
        <v>3226</v>
      </c>
      <c r="C1531" t="s">
        <v>3326</v>
      </c>
      <c r="D1531" s="8" t="s">
        <v>2796</v>
      </c>
      <c r="Y1531"/>
      <c r="AG1531" s="43">
        <v>113</v>
      </c>
      <c r="AH1531" t="s">
        <v>102</v>
      </c>
      <c r="AI1531" s="8" t="s">
        <v>122</v>
      </c>
      <c r="AJ1531" t="s">
        <v>123</v>
      </c>
      <c r="AK1531" s="17">
        <v>1724.9999999999998</v>
      </c>
      <c r="AL1531" s="19">
        <v>43442</v>
      </c>
      <c r="AM1531" s="19">
        <v>43442</v>
      </c>
      <c r="AN1531" t="s">
        <v>931</v>
      </c>
      <c r="AP1531" t="s">
        <v>2910</v>
      </c>
      <c r="AR1531" t="b">
        <f t="shared" si="49"/>
        <v>1</v>
      </c>
      <c r="AS1531" t="b">
        <f t="shared" si="50"/>
        <v>1</v>
      </c>
    </row>
    <row r="1532" spans="2:45" ht="14.25" customHeight="1" x14ac:dyDescent="0.3">
      <c r="B1532" s="7" t="s">
        <v>3227</v>
      </c>
      <c r="C1532" t="s">
        <v>3326</v>
      </c>
      <c r="D1532" s="8" t="s">
        <v>2797</v>
      </c>
      <c r="E1532" s="33" t="s">
        <v>3140</v>
      </c>
      <c r="M1532" s="16">
        <v>0.19</v>
      </c>
      <c r="N1532" t="s">
        <v>648</v>
      </c>
      <c r="O1532" t="s">
        <v>649</v>
      </c>
      <c r="P1532" s="17">
        <v>18644.666666666664</v>
      </c>
      <c r="Y1532"/>
      <c r="AC1532" t="s">
        <v>929</v>
      </c>
      <c r="AD1532" t="s">
        <v>3378</v>
      </c>
      <c r="AF1532" s="16">
        <v>0.38576767031916703</v>
      </c>
      <c r="AG1532" s="43">
        <v>121</v>
      </c>
      <c r="AH1532" t="s">
        <v>102</v>
      </c>
      <c r="AI1532" s="8" t="s">
        <v>130</v>
      </c>
      <c r="AJ1532" t="s">
        <v>132</v>
      </c>
      <c r="AK1532" s="17">
        <v>1724.9999999999998</v>
      </c>
      <c r="AL1532" s="19">
        <v>43432</v>
      </c>
      <c r="AM1532" s="19">
        <v>43432</v>
      </c>
      <c r="AN1532" t="s">
        <v>931</v>
      </c>
      <c r="AP1532" t="s">
        <v>132</v>
      </c>
      <c r="AQ1532" s="17">
        <f>SUMIF(B:B,B1532,P:P)-SUMIF(B:B,B1532,AK:AK)</f>
        <v>1778.2666666666628</v>
      </c>
      <c r="AR1532" t="b">
        <f t="shared" si="49"/>
        <v>0</v>
      </c>
      <c r="AS1532" t="b">
        <f t="shared" si="50"/>
        <v>0</v>
      </c>
    </row>
    <row r="1533" spans="2:45" ht="14.25" customHeight="1" x14ac:dyDescent="0.3">
      <c r="B1533" s="7" t="s">
        <v>3227</v>
      </c>
      <c r="C1533" t="s">
        <v>3326</v>
      </c>
      <c r="D1533" s="8" t="s">
        <v>2797</v>
      </c>
      <c r="Y1533"/>
      <c r="AG1533" s="43">
        <v>121</v>
      </c>
      <c r="AH1533" t="s">
        <v>102</v>
      </c>
      <c r="AI1533" s="8" t="s">
        <v>130</v>
      </c>
      <c r="AJ1533" t="s">
        <v>132</v>
      </c>
      <c r="AK1533" s="17">
        <v>1724.9999999999998</v>
      </c>
      <c r="AL1533" s="19">
        <v>43442</v>
      </c>
      <c r="AM1533" s="19">
        <v>43442</v>
      </c>
      <c r="AN1533" t="s">
        <v>931</v>
      </c>
      <c r="AP1533" t="s">
        <v>132</v>
      </c>
      <c r="AR1533" t="b">
        <f t="shared" si="49"/>
        <v>1</v>
      </c>
      <c r="AS1533" t="b">
        <f t="shared" si="50"/>
        <v>1</v>
      </c>
    </row>
    <row r="1534" spans="2:45" ht="14.25" customHeight="1" x14ac:dyDescent="0.3">
      <c r="B1534" s="7" t="s">
        <v>3227</v>
      </c>
      <c r="C1534" t="s">
        <v>3326</v>
      </c>
      <c r="D1534" s="8" t="s">
        <v>2797</v>
      </c>
      <c r="Y1534"/>
      <c r="AG1534" s="43">
        <v>126</v>
      </c>
      <c r="AH1534" t="s">
        <v>102</v>
      </c>
      <c r="AI1534" s="8" t="s">
        <v>135</v>
      </c>
      <c r="AJ1534" t="s">
        <v>138</v>
      </c>
      <c r="AK1534" s="17">
        <v>2889</v>
      </c>
      <c r="AL1534" s="19">
        <v>43405</v>
      </c>
      <c r="AM1534" s="19">
        <v>43405</v>
      </c>
      <c r="AN1534" t="s">
        <v>949</v>
      </c>
      <c r="AP1534" t="s">
        <v>138</v>
      </c>
      <c r="AR1534" t="b">
        <f t="shared" si="49"/>
        <v>1</v>
      </c>
      <c r="AS1534" t="b">
        <f t="shared" si="50"/>
        <v>1</v>
      </c>
    </row>
    <row r="1535" spans="2:45" ht="14.25" customHeight="1" x14ac:dyDescent="0.3">
      <c r="B1535" s="7" t="s">
        <v>3227</v>
      </c>
      <c r="C1535" t="s">
        <v>3326</v>
      </c>
      <c r="D1535" s="8" t="s">
        <v>2797</v>
      </c>
      <c r="Y1535"/>
      <c r="AG1535" s="43">
        <v>126</v>
      </c>
      <c r="AH1535" t="s">
        <v>102</v>
      </c>
      <c r="AI1535" s="8" t="s">
        <v>135</v>
      </c>
      <c r="AJ1535" t="s">
        <v>138</v>
      </c>
      <c r="AK1535" s="17">
        <v>2214.9</v>
      </c>
      <c r="AL1535" s="19">
        <v>43430</v>
      </c>
      <c r="AM1535" s="19">
        <v>43430</v>
      </c>
      <c r="AN1535" t="s">
        <v>949</v>
      </c>
      <c r="AP1535" t="s">
        <v>2911</v>
      </c>
      <c r="AR1535" t="b">
        <f t="shared" si="49"/>
        <v>1</v>
      </c>
      <c r="AS1535" t="b">
        <f t="shared" si="50"/>
        <v>1</v>
      </c>
    </row>
    <row r="1536" spans="2:45" ht="14.25" customHeight="1" x14ac:dyDescent="0.3">
      <c r="B1536" s="7" t="s">
        <v>3227</v>
      </c>
      <c r="C1536" t="s">
        <v>3326</v>
      </c>
      <c r="D1536" s="8" t="s">
        <v>2797</v>
      </c>
      <c r="Y1536"/>
      <c r="AG1536" s="43">
        <v>59</v>
      </c>
      <c r="AH1536" t="s">
        <v>57</v>
      </c>
      <c r="AI1536" s="8" t="s">
        <v>64</v>
      </c>
      <c r="AJ1536" t="s">
        <v>3113</v>
      </c>
      <c r="AK1536" s="17">
        <v>8312.5</v>
      </c>
      <c r="AL1536" s="19">
        <v>43430</v>
      </c>
      <c r="AM1536" s="19">
        <v>43430</v>
      </c>
      <c r="AN1536" t="s">
        <v>941</v>
      </c>
      <c r="AP1536" t="s">
        <v>324</v>
      </c>
      <c r="AR1536" t="b">
        <f t="shared" si="49"/>
        <v>1</v>
      </c>
      <c r="AS1536" t="b">
        <f t="shared" si="50"/>
        <v>1</v>
      </c>
    </row>
    <row r="1537" spans="2:45" ht="14.25" customHeight="1" x14ac:dyDescent="0.3">
      <c r="B1537" s="7" t="s">
        <v>3228</v>
      </c>
      <c r="C1537" t="s">
        <v>3326</v>
      </c>
      <c r="D1537" s="8" t="s">
        <v>2798</v>
      </c>
      <c r="E1537" s="33" t="s">
        <v>3374</v>
      </c>
      <c r="M1537" s="16">
        <v>0.17</v>
      </c>
      <c r="N1537" t="s">
        <v>648</v>
      </c>
      <c r="O1537" t="s">
        <v>649</v>
      </c>
      <c r="P1537" s="17">
        <v>5443</v>
      </c>
      <c r="Y1537"/>
      <c r="AC1537" t="s">
        <v>929</v>
      </c>
      <c r="AD1537" t="s">
        <v>3378</v>
      </c>
      <c r="AF1537" s="16">
        <v>0.37626128380952384</v>
      </c>
      <c r="AG1537" s="43">
        <v>121</v>
      </c>
      <c r="AH1537" t="s">
        <v>102</v>
      </c>
      <c r="AI1537" s="8" t="s">
        <v>130</v>
      </c>
      <c r="AJ1537" t="s">
        <v>132</v>
      </c>
      <c r="AK1537" s="17">
        <v>1150</v>
      </c>
      <c r="AL1537" s="19">
        <v>43440</v>
      </c>
      <c r="AM1537" s="19">
        <v>43440</v>
      </c>
      <c r="AN1537" t="s">
        <v>983</v>
      </c>
      <c r="AP1537" t="s">
        <v>2912</v>
      </c>
      <c r="AQ1537" s="17">
        <f>SUMIF(B:B,B1537,P:P)-SUMIF(B:B,B1537,AK:AK)</f>
        <v>0</v>
      </c>
      <c r="AR1537" t="b">
        <f t="shared" si="49"/>
        <v>0</v>
      </c>
      <c r="AS1537" t="b">
        <f t="shared" si="50"/>
        <v>0</v>
      </c>
    </row>
    <row r="1538" spans="2:45" ht="14.25" customHeight="1" x14ac:dyDescent="0.3">
      <c r="B1538" s="7" t="s">
        <v>3228</v>
      </c>
      <c r="C1538" t="s">
        <v>3326</v>
      </c>
      <c r="D1538" s="8" t="s">
        <v>2798</v>
      </c>
      <c r="Y1538"/>
      <c r="AG1538" s="43">
        <v>126</v>
      </c>
      <c r="AH1538" t="s">
        <v>102</v>
      </c>
      <c r="AI1538" s="8" t="s">
        <v>135</v>
      </c>
      <c r="AJ1538" t="s">
        <v>138</v>
      </c>
      <c r="AK1538" s="17">
        <v>2568</v>
      </c>
      <c r="AL1538" s="19">
        <v>43421</v>
      </c>
      <c r="AM1538" s="19">
        <v>43421</v>
      </c>
      <c r="AN1538" t="s">
        <v>949</v>
      </c>
      <c r="AP1538" t="s">
        <v>2913</v>
      </c>
      <c r="AR1538" t="b">
        <f t="shared" si="49"/>
        <v>1</v>
      </c>
      <c r="AS1538" t="b">
        <f t="shared" si="50"/>
        <v>1</v>
      </c>
    </row>
    <row r="1539" spans="2:45" ht="14.25" customHeight="1" x14ac:dyDescent="0.3">
      <c r="B1539" s="7" t="s">
        <v>3228</v>
      </c>
      <c r="C1539" t="s">
        <v>3326</v>
      </c>
      <c r="D1539" s="8" t="s">
        <v>2798</v>
      </c>
      <c r="Y1539"/>
      <c r="AG1539" s="43">
        <v>113</v>
      </c>
      <c r="AH1539" t="s">
        <v>102</v>
      </c>
      <c r="AI1539" s="8" t="s">
        <v>122</v>
      </c>
      <c r="AJ1539" t="s">
        <v>123</v>
      </c>
      <c r="AK1539" s="17">
        <v>1724.9999999999998</v>
      </c>
      <c r="AL1539" s="19">
        <v>43436</v>
      </c>
      <c r="AM1539" s="19">
        <v>43436</v>
      </c>
      <c r="AN1539" t="s">
        <v>931</v>
      </c>
      <c r="AP1539" t="s">
        <v>2914</v>
      </c>
      <c r="AR1539" t="b">
        <f t="shared" si="49"/>
        <v>1</v>
      </c>
      <c r="AS1539" t="b">
        <f t="shared" si="50"/>
        <v>1</v>
      </c>
    </row>
    <row r="1540" spans="2:45" ht="14.25" customHeight="1" x14ac:dyDescent="0.3">
      <c r="B1540" s="7" t="s">
        <v>3229</v>
      </c>
      <c r="C1540" t="s">
        <v>3326</v>
      </c>
      <c r="D1540" s="8" t="s">
        <v>2799</v>
      </c>
      <c r="E1540" s="33" t="s">
        <v>3141</v>
      </c>
      <c r="M1540" s="16">
        <v>0.19</v>
      </c>
      <c r="N1540" t="s">
        <v>648</v>
      </c>
      <c r="O1540" t="s">
        <v>649</v>
      </c>
      <c r="P1540" s="17">
        <v>27962.799999999999</v>
      </c>
      <c r="Y1540"/>
      <c r="AC1540" t="s">
        <v>929</v>
      </c>
      <c r="AD1540" t="s">
        <v>3378</v>
      </c>
      <c r="AF1540" s="16">
        <v>0.37728923762116406</v>
      </c>
      <c r="AG1540" s="43">
        <v>98</v>
      </c>
      <c r="AH1540" t="s">
        <v>102</v>
      </c>
      <c r="AI1540" s="8" t="s">
        <v>103</v>
      </c>
      <c r="AJ1540" t="s">
        <v>108</v>
      </c>
      <c r="AK1540" s="17">
        <v>27962.799999999999</v>
      </c>
      <c r="AL1540" s="19">
        <v>43436</v>
      </c>
      <c r="AM1540" s="19">
        <v>43436</v>
      </c>
      <c r="AN1540" t="s">
        <v>931</v>
      </c>
      <c r="AP1540" t="s">
        <v>2915</v>
      </c>
      <c r="AQ1540" s="17">
        <f>SUMIF(B:B,B1540,P:P)-SUMIF(B:B,B1540,AK:AK)</f>
        <v>0</v>
      </c>
      <c r="AR1540" t="b">
        <f t="shared" si="49"/>
        <v>0</v>
      </c>
      <c r="AS1540" t="b">
        <f t="shared" si="50"/>
        <v>0</v>
      </c>
    </row>
    <row r="1541" spans="2:45" ht="14.25" customHeight="1" x14ac:dyDescent="0.3">
      <c r="B1541" s="7" t="s">
        <v>3230</v>
      </c>
      <c r="C1541" t="s">
        <v>3326</v>
      </c>
      <c r="D1541" s="8" t="s">
        <v>2800</v>
      </c>
      <c r="E1541" s="33" t="s">
        <v>3142</v>
      </c>
      <c r="M1541" s="16">
        <v>0.19</v>
      </c>
      <c r="N1541" t="s">
        <v>648</v>
      </c>
      <c r="O1541" t="s">
        <v>649</v>
      </c>
      <c r="P1541" s="17">
        <v>21969.170555555553</v>
      </c>
      <c r="Y1541"/>
      <c r="AC1541" t="s">
        <v>929</v>
      </c>
      <c r="AD1541" t="s">
        <v>3378</v>
      </c>
      <c r="AF1541" s="16">
        <v>0.36562295013770496</v>
      </c>
      <c r="AG1541" s="43">
        <v>121</v>
      </c>
      <c r="AH1541" t="s">
        <v>102</v>
      </c>
      <c r="AI1541" s="8" t="s">
        <v>130</v>
      </c>
      <c r="AJ1541" t="s">
        <v>132</v>
      </c>
      <c r="AK1541" s="17">
        <v>804.99999999999989</v>
      </c>
      <c r="AL1541" s="19">
        <v>43436</v>
      </c>
      <c r="AM1541" s="19">
        <v>43436</v>
      </c>
      <c r="AN1541" t="s">
        <v>931</v>
      </c>
      <c r="AP1541" t="s">
        <v>2916</v>
      </c>
      <c r="AQ1541" s="17">
        <f>SUMIF(B:B,B1541,P:P)-SUMIF(B:B,B1541,AK:AK)</f>
        <v>3159.0705555555542</v>
      </c>
      <c r="AR1541" t="b">
        <f t="shared" ref="AR1541:AR1604" si="51">B1541=B1540</f>
        <v>0</v>
      </c>
      <c r="AS1541" t="b">
        <f t="shared" ref="AS1541:AS1604" si="52">D1541=D1540</f>
        <v>0</v>
      </c>
    </row>
    <row r="1542" spans="2:45" ht="14.25" customHeight="1" x14ac:dyDescent="0.3">
      <c r="B1542" s="7" t="s">
        <v>3230</v>
      </c>
      <c r="C1542" t="s">
        <v>3326</v>
      </c>
      <c r="D1542" s="8" t="s">
        <v>2800</v>
      </c>
      <c r="Y1542"/>
      <c r="AG1542" s="43">
        <v>126</v>
      </c>
      <c r="AH1542" t="s">
        <v>102</v>
      </c>
      <c r="AI1542" s="8" t="s">
        <v>135</v>
      </c>
      <c r="AJ1542" t="s">
        <v>138</v>
      </c>
      <c r="AK1542" s="17">
        <v>2140</v>
      </c>
      <c r="AL1542" s="19">
        <v>43452</v>
      </c>
      <c r="AM1542" s="19">
        <v>43452</v>
      </c>
      <c r="AN1542" t="s">
        <v>949</v>
      </c>
      <c r="AP1542" t="s">
        <v>2917</v>
      </c>
      <c r="AR1542" t="b">
        <f t="shared" si="51"/>
        <v>1</v>
      </c>
      <c r="AS1542" t="b">
        <f t="shared" si="52"/>
        <v>1</v>
      </c>
    </row>
    <row r="1543" spans="2:45" ht="14.25" customHeight="1" x14ac:dyDescent="0.3">
      <c r="B1543" s="7" t="s">
        <v>3230</v>
      </c>
      <c r="C1543" t="s">
        <v>3326</v>
      </c>
      <c r="D1543" s="8" t="s">
        <v>2800</v>
      </c>
      <c r="Y1543"/>
      <c r="AG1543" s="43">
        <v>103</v>
      </c>
      <c r="AH1543" t="s">
        <v>102</v>
      </c>
      <c r="AI1543" s="8" t="s">
        <v>103</v>
      </c>
      <c r="AJ1543" t="s">
        <v>113</v>
      </c>
      <c r="AK1543" s="17">
        <v>10690.1</v>
      </c>
      <c r="AL1543" s="19">
        <v>43455</v>
      </c>
      <c r="AM1543" s="19">
        <v>43455</v>
      </c>
      <c r="AN1543" t="s">
        <v>931</v>
      </c>
      <c r="AP1543" t="s">
        <v>2918</v>
      </c>
      <c r="AR1543" t="b">
        <f t="shared" si="51"/>
        <v>1</v>
      </c>
      <c r="AS1543" t="b">
        <f t="shared" si="52"/>
        <v>1</v>
      </c>
    </row>
    <row r="1544" spans="2:45" ht="14.25" customHeight="1" x14ac:dyDescent="0.3">
      <c r="B1544" s="7" t="s">
        <v>3230</v>
      </c>
      <c r="C1544" t="s">
        <v>3326</v>
      </c>
      <c r="D1544" s="8" t="s">
        <v>2800</v>
      </c>
      <c r="Y1544"/>
      <c r="AG1544" s="43">
        <v>113</v>
      </c>
      <c r="AH1544" t="s">
        <v>102</v>
      </c>
      <c r="AI1544" s="8" t="s">
        <v>122</v>
      </c>
      <c r="AJ1544" t="s">
        <v>123</v>
      </c>
      <c r="AK1544" s="17">
        <v>1724.9999999999998</v>
      </c>
      <c r="AL1544" s="19">
        <v>43456</v>
      </c>
      <c r="AM1544" s="19">
        <v>43456</v>
      </c>
      <c r="AN1544" t="s">
        <v>931</v>
      </c>
      <c r="AP1544" t="s">
        <v>2919</v>
      </c>
      <c r="AR1544" t="b">
        <f t="shared" si="51"/>
        <v>1</v>
      </c>
      <c r="AS1544" t="b">
        <f t="shared" si="52"/>
        <v>1</v>
      </c>
    </row>
    <row r="1545" spans="2:45" ht="14.25" customHeight="1" x14ac:dyDescent="0.3">
      <c r="B1545" s="7" t="s">
        <v>3230</v>
      </c>
      <c r="C1545" t="s">
        <v>3326</v>
      </c>
      <c r="D1545" s="8" t="s">
        <v>2800</v>
      </c>
      <c r="Y1545"/>
      <c r="AG1545" s="43">
        <v>113</v>
      </c>
      <c r="AH1545" t="s">
        <v>102</v>
      </c>
      <c r="AI1545" s="8" t="s">
        <v>122</v>
      </c>
      <c r="AJ1545" t="s">
        <v>123</v>
      </c>
      <c r="AK1545" s="17">
        <v>1724.9999999999998</v>
      </c>
      <c r="AL1545" s="19">
        <v>43418</v>
      </c>
      <c r="AM1545" s="19">
        <v>43420</v>
      </c>
      <c r="AN1545" t="s">
        <v>931</v>
      </c>
      <c r="AP1545" t="s">
        <v>2920</v>
      </c>
      <c r="AR1545" t="b">
        <f t="shared" si="51"/>
        <v>1</v>
      </c>
      <c r="AS1545" t="b">
        <f t="shared" si="52"/>
        <v>1</v>
      </c>
    </row>
    <row r="1546" spans="2:45" ht="14.25" customHeight="1" x14ac:dyDescent="0.3">
      <c r="B1546" s="7" t="s">
        <v>3230</v>
      </c>
      <c r="C1546" t="s">
        <v>3326</v>
      </c>
      <c r="D1546" s="8" t="s">
        <v>2800</v>
      </c>
      <c r="Y1546"/>
      <c r="AG1546" s="43">
        <v>113</v>
      </c>
      <c r="AH1546" t="s">
        <v>102</v>
      </c>
      <c r="AI1546" s="8" t="s">
        <v>122</v>
      </c>
      <c r="AJ1546" t="s">
        <v>123</v>
      </c>
      <c r="AK1546" s="17">
        <v>1724.9999999999998</v>
      </c>
      <c r="AL1546" s="19">
        <v>43437</v>
      </c>
      <c r="AM1546" s="19">
        <v>43437</v>
      </c>
      <c r="AN1546" t="s">
        <v>931</v>
      </c>
      <c r="AP1546" t="s">
        <v>2921</v>
      </c>
      <c r="AR1546" t="b">
        <f t="shared" si="51"/>
        <v>1</v>
      </c>
      <c r="AS1546" t="b">
        <f t="shared" si="52"/>
        <v>1</v>
      </c>
    </row>
    <row r="1547" spans="2:45" ht="14.25" customHeight="1" x14ac:dyDescent="0.3">
      <c r="B1547" s="7" t="s">
        <v>3231</v>
      </c>
      <c r="C1547" t="s">
        <v>3326</v>
      </c>
      <c r="D1547" s="8" t="s">
        <v>2801</v>
      </c>
      <c r="E1547" s="33" t="s">
        <v>3143</v>
      </c>
      <c r="M1547" s="16">
        <v>0.18</v>
      </c>
      <c r="N1547" t="s">
        <v>648</v>
      </c>
      <c r="O1547" t="s">
        <v>649</v>
      </c>
      <c r="P1547" s="17">
        <v>27599.999999999996</v>
      </c>
      <c r="Y1547"/>
      <c r="AC1547" t="s">
        <v>929</v>
      </c>
      <c r="AD1547" t="s">
        <v>3378</v>
      </c>
      <c r="AF1547" s="16">
        <v>0.36420933333333338</v>
      </c>
      <c r="AG1547" s="43">
        <v>75</v>
      </c>
      <c r="AH1547" t="s">
        <v>83</v>
      </c>
      <c r="AI1547" s="8" t="s">
        <v>863</v>
      </c>
      <c r="AK1547" s="17">
        <v>27599.999999999996</v>
      </c>
      <c r="AL1547" s="19">
        <v>43437</v>
      </c>
      <c r="AM1547" s="19">
        <v>43437</v>
      </c>
      <c r="AN1547" t="s">
        <v>931</v>
      </c>
      <c r="AP1547" t="s">
        <v>2877</v>
      </c>
      <c r="AQ1547" s="17">
        <f>SUMIF(B:B,B1547,P:P)-SUMIF(B:B,B1547,AK:AK)</f>
        <v>0</v>
      </c>
      <c r="AR1547" t="b">
        <f t="shared" si="51"/>
        <v>0</v>
      </c>
      <c r="AS1547" t="b">
        <f t="shared" si="52"/>
        <v>0</v>
      </c>
    </row>
    <row r="1548" spans="2:45" ht="14.25" customHeight="1" x14ac:dyDescent="0.3">
      <c r="B1548" s="7" t="s">
        <v>3232</v>
      </c>
      <c r="C1548" t="s">
        <v>3326</v>
      </c>
      <c r="D1548" s="8" t="s">
        <v>2802</v>
      </c>
      <c r="E1548" s="33" t="s">
        <v>3144</v>
      </c>
      <c r="M1548" s="16">
        <v>0.19</v>
      </c>
      <c r="N1548" t="s">
        <v>648</v>
      </c>
      <c r="O1548" t="s">
        <v>649</v>
      </c>
      <c r="P1548" s="17">
        <v>32844</v>
      </c>
      <c r="Y1548"/>
      <c r="AC1548" t="s">
        <v>929</v>
      </c>
      <c r="AD1548" t="s">
        <v>3378</v>
      </c>
      <c r="AF1548" s="16">
        <v>0.4044681724444445</v>
      </c>
      <c r="AG1548" s="43">
        <v>60</v>
      </c>
      <c r="AH1548" t="s">
        <v>57</v>
      </c>
      <c r="AI1548" s="8" t="s">
        <v>64</v>
      </c>
      <c r="AJ1548" t="s">
        <v>449</v>
      </c>
      <c r="AK1548" s="17">
        <v>10350</v>
      </c>
      <c r="AL1548" s="19">
        <v>43437</v>
      </c>
      <c r="AM1548" s="19">
        <v>43437</v>
      </c>
      <c r="AN1548" t="s">
        <v>931</v>
      </c>
      <c r="AP1548" t="s">
        <v>2922</v>
      </c>
      <c r="AQ1548" s="17">
        <f>SUMIF(B:B,B1548,P:P)-SUMIF(B:B,B1548,AK:AK)</f>
        <v>0</v>
      </c>
      <c r="AR1548" t="b">
        <f t="shared" si="51"/>
        <v>0</v>
      </c>
      <c r="AS1548" t="b">
        <f t="shared" si="52"/>
        <v>0</v>
      </c>
    </row>
    <row r="1549" spans="2:45" ht="14.25" customHeight="1" x14ac:dyDescent="0.3">
      <c r="B1549" s="7" t="s">
        <v>3232</v>
      </c>
      <c r="C1549" t="s">
        <v>3326</v>
      </c>
      <c r="D1549" s="8" t="s">
        <v>2802</v>
      </c>
      <c r="Y1549"/>
      <c r="AG1549" s="43">
        <v>60</v>
      </c>
      <c r="AH1549" t="s">
        <v>57</v>
      </c>
      <c r="AI1549" s="8" t="s">
        <v>64</v>
      </c>
      <c r="AJ1549" t="s">
        <v>449</v>
      </c>
      <c r="AK1549" s="17">
        <v>5750</v>
      </c>
      <c r="AL1549" s="19">
        <v>43437</v>
      </c>
      <c r="AM1549" s="19">
        <v>43437</v>
      </c>
      <c r="AN1549" t="s">
        <v>931</v>
      </c>
      <c r="AP1549" t="s">
        <v>2923</v>
      </c>
      <c r="AR1549" t="b">
        <f t="shared" si="51"/>
        <v>1</v>
      </c>
      <c r="AS1549" t="b">
        <f t="shared" si="52"/>
        <v>1</v>
      </c>
    </row>
    <row r="1550" spans="2:45" ht="14.25" customHeight="1" x14ac:dyDescent="0.3">
      <c r="B1550" s="7" t="s">
        <v>3232</v>
      </c>
      <c r="C1550" t="s">
        <v>3326</v>
      </c>
      <c r="D1550" s="8" t="s">
        <v>2802</v>
      </c>
      <c r="Y1550"/>
      <c r="AG1550" s="43">
        <v>60</v>
      </c>
      <c r="AH1550" t="s">
        <v>57</v>
      </c>
      <c r="AI1550" s="8" t="s">
        <v>64</v>
      </c>
      <c r="AJ1550" t="s">
        <v>449</v>
      </c>
      <c r="AK1550" s="17">
        <v>6899.9999999999991</v>
      </c>
      <c r="AL1550" s="19">
        <v>43401</v>
      </c>
      <c r="AM1550" s="19">
        <v>43443</v>
      </c>
      <c r="AN1550" t="s">
        <v>931</v>
      </c>
      <c r="AP1550" t="s">
        <v>2924</v>
      </c>
      <c r="AR1550" t="b">
        <f t="shared" si="51"/>
        <v>1</v>
      </c>
      <c r="AS1550" t="b">
        <f t="shared" si="52"/>
        <v>1</v>
      </c>
    </row>
    <row r="1551" spans="2:45" ht="14.25" customHeight="1" x14ac:dyDescent="0.3">
      <c r="B1551" s="7" t="s">
        <v>3232</v>
      </c>
      <c r="C1551" t="s">
        <v>3326</v>
      </c>
      <c r="D1551" s="8" t="s">
        <v>2802</v>
      </c>
      <c r="Y1551"/>
      <c r="AG1551" s="43">
        <v>60</v>
      </c>
      <c r="AH1551" t="s">
        <v>57</v>
      </c>
      <c r="AI1551" s="8" t="s">
        <v>64</v>
      </c>
      <c r="AJ1551" t="s">
        <v>449</v>
      </c>
      <c r="AK1551" s="17">
        <v>9844</v>
      </c>
      <c r="AL1551" s="19">
        <v>43401</v>
      </c>
      <c r="AM1551" s="19">
        <v>43443</v>
      </c>
      <c r="AN1551" t="s">
        <v>931</v>
      </c>
      <c r="AP1551" t="s">
        <v>2925</v>
      </c>
      <c r="AR1551" t="b">
        <f t="shared" si="51"/>
        <v>1</v>
      </c>
      <c r="AS1551" t="b">
        <f t="shared" si="52"/>
        <v>1</v>
      </c>
    </row>
    <row r="1552" spans="2:45" ht="14.25" customHeight="1" x14ac:dyDescent="0.3">
      <c r="B1552" s="7" t="s">
        <v>3233</v>
      </c>
      <c r="C1552" t="s">
        <v>3326</v>
      </c>
      <c r="D1552" s="8" t="s">
        <v>2803</v>
      </c>
      <c r="E1552" s="33" t="s">
        <v>3145</v>
      </c>
      <c r="M1552" s="16">
        <v>0.19</v>
      </c>
      <c r="N1552" t="s">
        <v>648</v>
      </c>
      <c r="O1552" t="s">
        <v>649</v>
      </c>
      <c r="P1552" s="17">
        <v>49812.6</v>
      </c>
      <c r="Y1552"/>
      <c r="AC1552" t="s">
        <v>929</v>
      </c>
      <c r="AD1552" t="s">
        <v>3378</v>
      </c>
      <c r="AF1552" s="16">
        <v>0.38800780058412698</v>
      </c>
      <c r="AG1552" s="43">
        <v>151</v>
      </c>
      <c r="AH1552" t="s">
        <v>102</v>
      </c>
      <c r="AI1552" s="8" t="s">
        <v>103</v>
      </c>
      <c r="AJ1552" t="s">
        <v>3112</v>
      </c>
      <c r="AK1552" s="17">
        <v>19281.400000000001</v>
      </c>
      <c r="AL1552" s="19">
        <v>43442</v>
      </c>
      <c r="AM1552" s="19">
        <v>43442</v>
      </c>
      <c r="AN1552" t="s">
        <v>931</v>
      </c>
      <c r="AP1552" t="s">
        <v>2926</v>
      </c>
      <c r="AQ1552" s="17">
        <f>SUMIF(B:B,B1552,P:P)-SUMIF(B:B,B1552,AK:AK)</f>
        <v>0</v>
      </c>
      <c r="AR1552" t="b">
        <f t="shared" si="51"/>
        <v>0</v>
      </c>
      <c r="AS1552" t="b">
        <f t="shared" si="52"/>
        <v>0</v>
      </c>
    </row>
    <row r="1553" spans="2:45" ht="14.25" customHeight="1" x14ac:dyDescent="0.3">
      <c r="B1553" s="7" t="s">
        <v>3233</v>
      </c>
      <c r="C1553" t="s">
        <v>3326</v>
      </c>
      <c r="D1553" s="8" t="s">
        <v>2803</v>
      </c>
      <c r="Y1553"/>
      <c r="AG1553" s="43">
        <v>104</v>
      </c>
      <c r="AH1553" t="s">
        <v>102</v>
      </c>
      <c r="AI1553" s="8" t="s">
        <v>103</v>
      </c>
      <c r="AJ1553" t="s">
        <v>114</v>
      </c>
      <c r="AK1553" s="17">
        <v>30531.199999999997</v>
      </c>
      <c r="AL1553" s="19">
        <v>43456</v>
      </c>
      <c r="AM1553" s="19">
        <v>43456</v>
      </c>
      <c r="AN1553" t="s">
        <v>931</v>
      </c>
      <c r="AP1553" t="s">
        <v>2927</v>
      </c>
      <c r="AR1553" t="b">
        <f t="shared" si="51"/>
        <v>1</v>
      </c>
      <c r="AS1553" t="b">
        <f t="shared" si="52"/>
        <v>1</v>
      </c>
    </row>
    <row r="1554" spans="2:45" ht="14.25" customHeight="1" x14ac:dyDescent="0.3">
      <c r="B1554" s="7" t="s">
        <v>3234</v>
      </c>
      <c r="C1554" t="s">
        <v>3326</v>
      </c>
      <c r="D1554" s="8" t="s">
        <v>2804</v>
      </c>
      <c r="E1554" s="33" t="s">
        <v>3146</v>
      </c>
      <c r="M1554" s="16">
        <v>0.18</v>
      </c>
      <c r="N1554" t="s">
        <v>648</v>
      </c>
      <c r="O1554" t="s">
        <v>649</v>
      </c>
      <c r="P1554" s="17">
        <v>13583.9</v>
      </c>
      <c r="Y1554"/>
      <c r="AC1554" t="s">
        <v>929</v>
      </c>
      <c r="AD1554" t="s">
        <v>3378</v>
      </c>
      <c r="AF1554" s="16">
        <v>0.3632537239365079</v>
      </c>
      <c r="AG1554" s="43">
        <v>98</v>
      </c>
      <c r="AH1554" t="s">
        <v>102</v>
      </c>
      <c r="AI1554" s="8" t="s">
        <v>103</v>
      </c>
      <c r="AJ1554" t="s">
        <v>108</v>
      </c>
      <c r="AK1554" s="17">
        <v>13583.9</v>
      </c>
      <c r="AL1554" s="19">
        <v>43456</v>
      </c>
      <c r="AM1554" s="19">
        <v>43456</v>
      </c>
      <c r="AN1554" t="s">
        <v>931</v>
      </c>
      <c r="AP1554" t="s">
        <v>2928</v>
      </c>
      <c r="AQ1554" s="17">
        <f>SUMIF(B:B,B1554,P:P)-SUMIF(B:B,B1554,AK:AK)</f>
        <v>0</v>
      </c>
      <c r="AR1554" t="b">
        <f t="shared" si="51"/>
        <v>0</v>
      </c>
      <c r="AS1554" t="b">
        <f t="shared" si="52"/>
        <v>0</v>
      </c>
    </row>
    <row r="1555" spans="2:45" ht="14.25" customHeight="1" x14ac:dyDescent="0.3">
      <c r="B1555" s="7" t="s">
        <v>3235</v>
      </c>
      <c r="C1555" t="s">
        <v>3326</v>
      </c>
      <c r="D1555" s="8" t="s">
        <v>2805</v>
      </c>
      <c r="E1555" s="33" t="s">
        <v>3147</v>
      </c>
      <c r="M1555" s="16">
        <v>0.19</v>
      </c>
      <c r="N1555" t="s">
        <v>648</v>
      </c>
      <c r="O1555" t="s">
        <v>649</v>
      </c>
      <c r="P1555" s="17">
        <v>21909.027777777777</v>
      </c>
      <c r="Y1555"/>
      <c r="AC1555" t="s">
        <v>929</v>
      </c>
      <c r="AD1555" t="s">
        <v>3378</v>
      </c>
      <c r="AF1555" s="16">
        <v>0.32844146266666663</v>
      </c>
      <c r="AG1555" s="43">
        <v>113</v>
      </c>
      <c r="AH1555" t="s">
        <v>102</v>
      </c>
      <c r="AI1555" s="8" t="s">
        <v>122</v>
      </c>
      <c r="AJ1555" t="s">
        <v>123</v>
      </c>
      <c r="AK1555" s="17">
        <v>1724.9999999999998</v>
      </c>
      <c r="AL1555" s="19">
        <v>43457</v>
      </c>
      <c r="AM1555" s="19">
        <v>43457</v>
      </c>
      <c r="AN1555" t="s">
        <v>931</v>
      </c>
      <c r="AP1555" t="s">
        <v>2929</v>
      </c>
      <c r="AQ1555" s="17">
        <f>SUMIF(B:B,B1555,P:P)-SUMIF(B:B,B1555,AK:AK)</f>
        <v>5277.7777777777774</v>
      </c>
      <c r="AR1555" t="b">
        <f t="shared" si="51"/>
        <v>0</v>
      </c>
      <c r="AS1555" t="b">
        <f t="shared" si="52"/>
        <v>0</v>
      </c>
    </row>
    <row r="1556" spans="2:45" ht="14.25" customHeight="1" x14ac:dyDescent="0.3">
      <c r="B1556" s="7" t="s">
        <v>3235</v>
      </c>
      <c r="C1556" t="s">
        <v>3326</v>
      </c>
      <c r="D1556" s="8" t="s">
        <v>2805</v>
      </c>
      <c r="Y1556"/>
      <c r="AG1556" s="43">
        <v>114</v>
      </c>
      <c r="AH1556" t="s">
        <v>102</v>
      </c>
      <c r="AI1556" s="8" t="s">
        <v>122</v>
      </c>
      <c r="AJ1556" t="s">
        <v>125</v>
      </c>
      <c r="AK1556" s="17">
        <v>3000</v>
      </c>
      <c r="AL1556" s="19">
        <v>43435</v>
      </c>
      <c r="AM1556" s="19">
        <v>43435</v>
      </c>
      <c r="AN1556" t="s">
        <v>950</v>
      </c>
      <c r="AP1556" t="s">
        <v>3106</v>
      </c>
      <c r="AR1556" t="b">
        <f t="shared" si="51"/>
        <v>1</v>
      </c>
      <c r="AS1556" t="b">
        <f t="shared" si="52"/>
        <v>1</v>
      </c>
    </row>
    <row r="1557" spans="2:45" ht="14.25" customHeight="1" x14ac:dyDescent="0.3">
      <c r="B1557" s="7" t="s">
        <v>3235</v>
      </c>
      <c r="C1557" t="s">
        <v>3326</v>
      </c>
      <c r="D1557" s="8" t="s">
        <v>2805</v>
      </c>
      <c r="Y1557"/>
      <c r="AG1557" s="43">
        <v>114</v>
      </c>
      <c r="AH1557" t="s">
        <v>102</v>
      </c>
      <c r="AI1557" s="8" t="s">
        <v>122</v>
      </c>
      <c r="AJ1557" t="s">
        <v>125</v>
      </c>
      <c r="AK1557" s="17">
        <v>3000</v>
      </c>
      <c r="AL1557" s="19">
        <v>43454</v>
      </c>
      <c r="AM1557" s="19">
        <v>43454</v>
      </c>
      <c r="AN1557" t="s">
        <v>950</v>
      </c>
      <c r="AP1557" t="s">
        <v>2930</v>
      </c>
      <c r="AR1557" t="b">
        <f t="shared" si="51"/>
        <v>1</v>
      </c>
      <c r="AS1557" t="b">
        <f t="shared" si="52"/>
        <v>1</v>
      </c>
    </row>
    <row r="1558" spans="2:45" ht="14.25" customHeight="1" x14ac:dyDescent="0.3">
      <c r="B1558" s="7" t="s">
        <v>3235</v>
      </c>
      <c r="C1558" t="s">
        <v>3326</v>
      </c>
      <c r="D1558" s="8" t="s">
        <v>2805</v>
      </c>
      <c r="Y1558"/>
      <c r="AG1558" s="43">
        <v>59</v>
      </c>
      <c r="AH1558" t="s">
        <v>57</v>
      </c>
      <c r="AI1558" s="8" t="s">
        <v>64</v>
      </c>
      <c r="AJ1558" t="s">
        <v>3113</v>
      </c>
      <c r="AK1558" s="17">
        <v>8906.25</v>
      </c>
      <c r="AL1558" s="19">
        <v>43456</v>
      </c>
      <c r="AM1558" s="19">
        <v>43456</v>
      </c>
      <c r="AN1558" t="s">
        <v>941</v>
      </c>
      <c r="AP1558" t="s">
        <v>324</v>
      </c>
      <c r="AR1558" t="b">
        <f t="shared" si="51"/>
        <v>1</v>
      </c>
      <c r="AS1558" t="b">
        <f t="shared" si="52"/>
        <v>1</v>
      </c>
    </row>
    <row r="1559" spans="2:45" ht="14.25" customHeight="1" x14ac:dyDescent="0.3">
      <c r="B1559" s="7" t="s">
        <v>1090</v>
      </c>
      <c r="C1559" t="s">
        <v>3326</v>
      </c>
      <c r="D1559" t="s">
        <v>1091</v>
      </c>
      <c r="E1559" s="33" t="s">
        <v>1092</v>
      </c>
      <c r="M1559" s="16">
        <v>0.19</v>
      </c>
      <c r="N1559" t="s">
        <v>648</v>
      </c>
      <c r="O1559" t="s">
        <v>649</v>
      </c>
      <c r="P1559" s="17">
        <v>75207</v>
      </c>
      <c r="U1559"/>
      <c r="Y1559"/>
      <c r="Z1559"/>
      <c r="AC1559" t="s">
        <v>929</v>
      </c>
      <c r="AD1559" t="s">
        <v>3378</v>
      </c>
      <c r="AF1559" s="16">
        <v>0.36310945977127823</v>
      </c>
      <c r="AG1559" s="43">
        <v>21</v>
      </c>
      <c r="AH1559" t="s">
        <v>22</v>
      </c>
      <c r="AI1559" s="8" t="s">
        <v>56</v>
      </c>
      <c r="AK1559" s="17">
        <v>23000</v>
      </c>
      <c r="AL1559" s="19">
        <v>43246</v>
      </c>
      <c r="AM1559" s="19">
        <v>43246</v>
      </c>
      <c r="AN1559" t="s">
        <v>931</v>
      </c>
      <c r="AQ1559" s="17">
        <f>SUMIF(B:B,B1559,P:P)-SUMIF(B:B,B1559,AK:AK)</f>
        <v>1306</v>
      </c>
      <c r="AR1559" t="b">
        <f t="shared" si="51"/>
        <v>0</v>
      </c>
      <c r="AS1559" t="b">
        <f t="shared" si="52"/>
        <v>0</v>
      </c>
    </row>
    <row r="1560" spans="2:45" ht="14.25" customHeight="1" x14ac:dyDescent="0.3">
      <c r="B1560" s="7" t="s">
        <v>1090</v>
      </c>
      <c r="C1560" t="s">
        <v>3326</v>
      </c>
      <c r="D1560" t="s">
        <v>1091</v>
      </c>
      <c r="E1560" s="33" t="s">
        <v>936</v>
      </c>
      <c r="U1560"/>
      <c r="Y1560"/>
      <c r="Z1560"/>
      <c r="AG1560" s="43">
        <v>108</v>
      </c>
      <c r="AH1560" t="s">
        <v>102</v>
      </c>
      <c r="AI1560" s="8" t="s">
        <v>103</v>
      </c>
      <c r="AJ1560" t="s">
        <v>988</v>
      </c>
      <c r="AK1560" s="17">
        <v>3091</v>
      </c>
      <c r="AL1560" s="19">
        <v>43246</v>
      </c>
      <c r="AM1560" s="19">
        <v>43246</v>
      </c>
      <c r="AN1560" t="s">
        <v>1036</v>
      </c>
      <c r="AQ1560"/>
      <c r="AR1560" t="b">
        <f t="shared" si="51"/>
        <v>1</v>
      </c>
      <c r="AS1560" t="b">
        <f t="shared" si="52"/>
        <v>1</v>
      </c>
    </row>
    <row r="1561" spans="2:45" ht="14.25" customHeight="1" x14ac:dyDescent="0.3">
      <c r="B1561" s="7" t="s">
        <v>1090</v>
      </c>
      <c r="C1561" t="s">
        <v>3326</v>
      </c>
      <c r="D1561" t="s">
        <v>1091</v>
      </c>
      <c r="E1561" s="33" t="s">
        <v>936</v>
      </c>
      <c r="U1561"/>
      <c r="Y1561"/>
      <c r="Z1561"/>
      <c r="AG1561" s="43">
        <v>108</v>
      </c>
      <c r="AH1561" t="s">
        <v>102</v>
      </c>
      <c r="AI1561" s="8" t="s">
        <v>103</v>
      </c>
      <c r="AJ1561" t="s">
        <v>988</v>
      </c>
      <c r="AK1561" s="17">
        <v>1866</v>
      </c>
      <c r="AL1561" s="19">
        <v>43246</v>
      </c>
      <c r="AM1561" s="19">
        <v>43246</v>
      </c>
      <c r="AN1561" t="s">
        <v>1093</v>
      </c>
      <c r="AQ1561"/>
      <c r="AR1561" t="b">
        <f t="shared" si="51"/>
        <v>1</v>
      </c>
      <c r="AS1561" t="b">
        <f t="shared" si="52"/>
        <v>1</v>
      </c>
    </row>
    <row r="1562" spans="2:45" ht="14.25" customHeight="1" x14ac:dyDescent="0.3">
      <c r="B1562" s="7" t="s">
        <v>1090</v>
      </c>
      <c r="C1562" t="s">
        <v>3326</v>
      </c>
      <c r="D1562" t="s">
        <v>1091</v>
      </c>
      <c r="E1562" s="33" t="s">
        <v>936</v>
      </c>
      <c r="U1562"/>
      <c r="Y1562"/>
      <c r="Z1562"/>
      <c r="AG1562" s="43">
        <v>108</v>
      </c>
      <c r="AH1562" t="s">
        <v>102</v>
      </c>
      <c r="AI1562" s="8" t="s">
        <v>103</v>
      </c>
      <c r="AJ1562" t="s">
        <v>988</v>
      </c>
      <c r="AK1562" s="17">
        <v>1578</v>
      </c>
      <c r="AL1562" s="19">
        <v>43246</v>
      </c>
      <c r="AM1562" s="19">
        <v>43246</v>
      </c>
      <c r="AN1562" t="s">
        <v>1093</v>
      </c>
      <c r="AQ1562"/>
      <c r="AR1562" t="b">
        <f t="shared" si="51"/>
        <v>1</v>
      </c>
      <c r="AS1562" t="b">
        <f t="shared" si="52"/>
        <v>1</v>
      </c>
    </row>
    <row r="1563" spans="2:45" ht="14.25" customHeight="1" x14ac:dyDescent="0.3">
      <c r="B1563" s="7" t="s">
        <v>1090</v>
      </c>
      <c r="C1563" t="s">
        <v>3326</v>
      </c>
      <c r="D1563" t="s">
        <v>1091</v>
      </c>
      <c r="E1563" s="33" t="s">
        <v>936</v>
      </c>
      <c r="U1563"/>
      <c r="Y1563"/>
      <c r="Z1563"/>
      <c r="AG1563" s="43">
        <v>108</v>
      </c>
      <c r="AH1563" t="s">
        <v>102</v>
      </c>
      <c r="AI1563" s="8" t="s">
        <v>103</v>
      </c>
      <c r="AJ1563" t="s">
        <v>988</v>
      </c>
      <c r="AK1563" s="17">
        <v>44366</v>
      </c>
      <c r="AL1563" s="19">
        <v>43246</v>
      </c>
      <c r="AM1563" s="19">
        <v>43246</v>
      </c>
      <c r="AN1563" t="s">
        <v>931</v>
      </c>
      <c r="AQ1563"/>
      <c r="AR1563" t="b">
        <f t="shared" si="51"/>
        <v>1</v>
      </c>
      <c r="AS1563" t="b">
        <f t="shared" si="52"/>
        <v>1</v>
      </c>
    </row>
    <row r="1564" spans="2:45" ht="14.25" customHeight="1" x14ac:dyDescent="0.3">
      <c r="B1564" s="7" t="s">
        <v>3238</v>
      </c>
      <c r="C1564" t="s">
        <v>3326</v>
      </c>
      <c r="D1564" s="8" t="s">
        <v>2807</v>
      </c>
      <c r="E1564" s="33" t="s">
        <v>3148</v>
      </c>
      <c r="M1564" s="16">
        <v>0.19</v>
      </c>
      <c r="N1564" t="s">
        <v>648</v>
      </c>
      <c r="O1564" t="s">
        <v>649</v>
      </c>
      <c r="P1564" s="17">
        <v>49108.75</v>
      </c>
      <c r="Y1564"/>
      <c r="AC1564" t="s">
        <v>929</v>
      </c>
      <c r="AD1564" t="s">
        <v>3378</v>
      </c>
      <c r="AF1564" s="16">
        <v>0.38565584162539684</v>
      </c>
      <c r="AG1564" s="43">
        <v>60</v>
      </c>
      <c r="AH1564" t="s">
        <v>57</v>
      </c>
      <c r="AI1564" s="8" t="s">
        <v>64</v>
      </c>
      <c r="AJ1564" t="s">
        <v>449</v>
      </c>
      <c r="AK1564" s="17">
        <v>40580.050000000003</v>
      </c>
      <c r="AL1564" s="19">
        <v>43405</v>
      </c>
      <c r="AM1564" s="19">
        <v>43405</v>
      </c>
      <c r="AN1564" t="s">
        <v>931</v>
      </c>
      <c r="AP1564" t="s">
        <v>2899</v>
      </c>
      <c r="AQ1564" s="17">
        <f>SUMIF(B:B,B1564,P:P)-SUMIF(B:B,B1564,AK:AK)</f>
        <v>5879.8999999999942</v>
      </c>
      <c r="AR1564" t="b">
        <f t="shared" si="51"/>
        <v>0</v>
      </c>
      <c r="AS1564" t="b">
        <f t="shared" si="52"/>
        <v>0</v>
      </c>
    </row>
    <row r="1565" spans="2:45" ht="14.25" customHeight="1" x14ac:dyDescent="0.3">
      <c r="B1565" s="7" t="s">
        <v>3238</v>
      </c>
      <c r="C1565" t="s">
        <v>3326</v>
      </c>
      <c r="D1565" s="8" t="s">
        <v>2807</v>
      </c>
      <c r="Y1565"/>
      <c r="AG1565" s="43">
        <v>59</v>
      </c>
      <c r="AH1565" t="s">
        <v>57</v>
      </c>
      <c r="AI1565" s="8" t="s">
        <v>64</v>
      </c>
      <c r="AJ1565" t="s">
        <v>3113</v>
      </c>
      <c r="AK1565" s="17">
        <v>2648.8</v>
      </c>
      <c r="AL1565" s="19">
        <v>43374</v>
      </c>
      <c r="AM1565" s="19">
        <v>43374</v>
      </c>
      <c r="AN1565" t="s">
        <v>941</v>
      </c>
      <c r="AP1565" t="s">
        <v>324</v>
      </c>
      <c r="AR1565" t="b">
        <f t="shared" si="51"/>
        <v>1</v>
      </c>
      <c r="AS1565" t="b">
        <f t="shared" si="52"/>
        <v>1</v>
      </c>
    </row>
    <row r="1566" spans="2:45" ht="14.25" customHeight="1" x14ac:dyDescent="0.3">
      <c r="B1566" s="7" t="s">
        <v>3239</v>
      </c>
      <c r="C1566" t="s">
        <v>3097</v>
      </c>
      <c r="D1566" s="8" t="s">
        <v>2808</v>
      </c>
      <c r="E1566" s="33" t="s">
        <v>3149</v>
      </c>
      <c r="M1566" s="16">
        <v>0.19</v>
      </c>
      <c r="N1566" t="s">
        <v>648</v>
      </c>
      <c r="O1566" t="s">
        <v>649</v>
      </c>
      <c r="P1566" s="17">
        <v>38000</v>
      </c>
      <c r="Y1566"/>
      <c r="AC1566" t="s">
        <v>929</v>
      </c>
      <c r="AD1566" t="s">
        <v>3378</v>
      </c>
      <c r="AF1566" s="16">
        <v>0.38028041269841267</v>
      </c>
      <c r="AG1566" s="43">
        <v>95</v>
      </c>
      <c r="AH1566" t="s">
        <v>102</v>
      </c>
      <c r="AI1566" s="8" t="s">
        <v>103</v>
      </c>
      <c r="AJ1566" t="s">
        <v>105</v>
      </c>
      <c r="AK1566" s="17">
        <v>38000</v>
      </c>
      <c r="AL1566" s="19">
        <v>43435</v>
      </c>
      <c r="AM1566" s="19">
        <v>43435</v>
      </c>
      <c r="AN1566" t="s">
        <v>3365</v>
      </c>
      <c r="AP1566" t="s">
        <v>2935</v>
      </c>
      <c r="AQ1566" s="17">
        <f>SUMIF(B:B,B1566,P:P)-SUMIF(B:B,B1566,AK:AK)</f>
        <v>0</v>
      </c>
      <c r="AR1566" t="b">
        <f t="shared" si="51"/>
        <v>0</v>
      </c>
      <c r="AS1566" t="b">
        <f t="shared" si="52"/>
        <v>0</v>
      </c>
    </row>
    <row r="1567" spans="2:45" ht="14.25" customHeight="1" x14ac:dyDescent="0.3">
      <c r="B1567" s="7" t="s">
        <v>3241</v>
      </c>
      <c r="C1567" t="s">
        <v>3098</v>
      </c>
      <c r="D1567" s="8" t="s">
        <v>2811</v>
      </c>
      <c r="E1567" s="33" t="s">
        <v>3150</v>
      </c>
      <c r="M1567" s="16">
        <v>0.17</v>
      </c>
      <c r="N1567" t="s">
        <v>648</v>
      </c>
      <c r="O1567" t="s">
        <v>649</v>
      </c>
      <c r="P1567" s="17">
        <v>16061</v>
      </c>
      <c r="Y1567"/>
      <c r="AC1567" t="s">
        <v>929</v>
      </c>
      <c r="AD1567" t="s">
        <v>1825</v>
      </c>
      <c r="AF1567" s="16">
        <v>0.31813768800000003</v>
      </c>
      <c r="AG1567" s="43">
        <v>59</v>
      </c>
      <c r="AH1567" t="s">
        <v>57</v>
      </c>
      <c r="AI1567" s="8" t="s">
        <v>64</v>
      </c>
      <c r="AJ1567" t="s">
        <v>323</v>
      </c>
      <c r="AK1567" s="17">
        <v>5659.5</v>
      </c>
      <c r="AL1567" s="19">
        <v>43374</v>
      </c>
      <c r="AM1567" s="19">
        <v>43374</v>
      </c>
      <c r="AN1567" t="s">
        <v>941</v>
      </c>
      <c r="AP1567" t="s">
        <v>2937</v>
      </c>
      <c r="AQ1567" s="17">
        <f>SUMIF(B:B,B1567,P:P)-SUMIF(B:B,B1567,AK:AK)</f>
        <v>137.80999999999949</v>
      </c>
      <c r="AR1567" t="b">
        <f t="shared" si="51"/>
        <v>0</v>
      </c>
      <c r="AS1567" t="b">
        <f t="shared" si="52"/>
        <v>0</v>
      </c>
    </row>
    <row r="1568" spans="2:45" ht="14.25" customHeight="1" x14ac:dyDescent="0.3">
      <c r="B1568" s="7" t="s">
        <v>3241</v>
      </c>
      <c r="C1568" t="s">
        <v>3098</v>
      </c>
      <c r="D1568" s="8" t="s">
        <v>2811</v>
      </c>
      <c r="Y1568"/>
      <c r="AG1568" s="43">
        <v>59</v>
      </c>
      <c r="AH1568" t="s">
        <v>57</v>
      </c>
      <c r="AI1568" s="8" t="s">
        <v>64</v>
      </c>
      <c r="AJ1568" t="s">
        <v>323</v>
      </c>
      <c r="AK1568" s="17">
        <v>5765.38</v>
      </c>
      <c r="AL1568" s="19">
        <v>43374</v>
      </c>
      <c r="AM1568" s="19">
        <v>43374</v>
      </c>
      <c r="AN1568" t="s">
        <v>941</v>
      </c>
      <c r="AP1568" t="s">
        <v>2938</v>
      </c>
      <c r="AR1568" t="b">
        <f t="shared" si="51"/>
        <v>1</v>
      </c>
      <c r="AS1568" t="b">
        <f t="shared" si="52"/>
        <v>1</v>
      </c>
    </row>
    <row r="1569" spans="2:45" ht="14.25" customHeight="1" x14ac:dyDescent="0.3">
      <c r="B1569" s="7" t="s">
        <v>3241</v>
      </c>
      <c r="C1569" t="s">
        <v>3098</v>
      </c>
      <c r="D1569" s="8" t="s">
        <v>2811</v>
      </c>
      <c r="Y1569"/>
      <c r="AG1569" s="43">
        <v>58</v>
      </c>
      <c r="AH1569" t="s">
        <v>57</v>
      </c>
      <c r="AI1569" s="8" t="s">
        <v>64</v>
      </c>
      <c r="AJ1569" t="s">
        <v>671</v>
      </c>
      <c r="AK1569" s="17">
        <v>2722.5</v>
      </c>
      <c r="AL1569" s="19">
        <v>43405</v>
      </c>
      <c r="AM1569" s="19">
        <v>43405</v>
      </c>
      <c r="AN1569" t="s">
        <v>3120</v>
      </c>
      <c r="AP1569" t="s">
        <v>3119</v>
      </c>
      <c r="AR1569" t="b">
        <f t="shared" si="51"/>
        <v>1</v>
      </c>
      <c r="AS1569" t="b">
        <f t="shared" si="52"/>
        <v>1</v>
      </c>
    </row>
    <row r="1570" spans="2:45" ht="14.25" customHeight="1" x14ac:dyDescent="0.3">
      <c r="B1570" s="7" t="s">
        <v>3241</v>
      </c>
      <c r="C1570" t="s">
        <v>3098</v>
      </c>
      <c r="D1570" s="8" t="s">
        <v>2811</v>
      </c>
      <c r="Y1570"/>
      <c r="AG1570" s="43">
        <v>59</v>
      </c>
      <c r="AH1570" t="s">
        <v>57</v>
      </c>
      <c r="AI1570" s="8" t="s">
        <v>64</v>
      </c>
      <c r="AJ1570" t="s">
        <v>323</v>
      </c>
      <c r="AK1570" s="17">
        <v>1775.81</v>
      </c>
      <c r="AL1570" s="19">
        <v>43405</v>
      </c>
      <c r="AM1570" s="19">
        <v>43405</v>
      </c>
      <c r="AN1570" t="s">
        <v>941</v>
      </c>
      <c r="AP1570" t="s">
        <v>2939</v>
      </c>
      <c r="AR1570" t="b">
        <f t="shared" si="51"/>
        <v>1</v>
      </c>
      <c r="AS1570" t="b">
        <f t="shared" si="52"/>
        <v>1</v>
      </c>
    </row>
    <row r="1571" spans="2:45" ht="14.25" customHeight="1" x14ac:dyDescent="0.3">
      <c r="B1571" s="7" t="s">
        <v>3242</v>
      </c>
      <c r="C1571" t="s">
        <v>3098</v>
      </c>
      <c r="D1571" s="8" t="s">
        <v>2812</v>
      </c>
      <c r="E1571" s="33" t="s">
        <v>3151</v>
      </c>
      <c r="M1571" s="16">
        <v>0.17</v>
      </c>
      <c r="N1571" t="s">
        <v>648</v>
      </c>
      <c r="O1571" t="s">
        <v>649</v>
      </c>
      <c r="P1571" s="17">
        <v>10130.833333333334</v>
      </c>
      <c r="Y1571"/>
      <c r="AC1571" t="s">
        <v>929</v>
      </c>
      <c r="AD1571" t="s">
        <v>1825</v>
      </c>
      <c r="AF1571" s="16">
        <v>0.34841849600000002</v>
      </c>
      <c r="AG1571" s="43">
        <v>58</v>
      </c>
      <c r="AH1571" t="s">
        <v>57</v>
      </c>
      <c r="AI1571" s="8" t="s">
        <v>64</v>
      </c>
      <c r="AJ1571" t="s">
        <v>671</v>
      </c>
      <c r="AK1571" s="17">
        <v>5950</v>
      </c>
      <c r="AL1571" s="19">
        <v>43400</v>
      </c>
      <c r="AM1571" s="19">
        <v>43400</v>
      </c>
      <c r="AN1571" t="s">
        <v>2868</v>
      </c>
      <c r="AP1571" t="s">
        <v>2940</v>
      </c>
      <c r="AQ1571" s="17">
        <f>SUMIF(B:B,B1571,P:P)-SUMIF(B:B,B1571,AK:AK)</f>
        <v>4180.8333333333339</v>
      </c>
      <c r="AR1571" t="b">
        <f t="shared" si="51"/>
        <v>0</v>
      </c>
      <c r="AS1571" t="b">
        <f t="shared" si="52"/>
        <v>0</v>
      </c>
    </row>
    <row r="1572" spans="2:45" ht="14.25" customHeight="1" x14ac:dyDescent="0.3">
      <c r="B1572" s="7" t="s">
        <v>3243</v>
      </c>
      <c r="C1572" t="s">
        <v>3098</v>
      </c>
      <c r="D1572" s="8" t="s">
        <v>2813</v>
      </c>
      <c r="E1572" s="33" t="s">
        <v>3152</v>
      </c>
      <c r="M1572" s="16">
        <v>0.17</v>
      </c>
      <c r="N1572" t="s">
        <v>648</v>
      </c>
      <c r="O1572" t="s">
        <v>649</v>
      </c>
      <c r="P1572" s="17">
        <v>4784</v>
      </c>
      <c r="Y1572"/>
      <c r="AC1572" t="s">
        <v>929</v>
      </c>
      <c r="AD1572" t="s">
        <v>1825</v>
      </c>
      <c r="AF1572" s="16">
        <v>0.31658344174228675</v>
      </c>
      <c r="AG1572" s="43">
        <v>59</v>
      </c>
      <c r="AH1572" t="s">
        <v>57</v>
      </c>
      <c r="AI1572" s="8" t="s">
        <v>64</v>
      </c>
      <c r="AJ1572" t="s">
        <v>3113</v>
      </c>
      <c r="AK1572" s="17">
        <v>4782.67</v>
      </c>
      <c r="AL1572" s="19">
        <v>43400</v>
      </c>
      <c r="AM1572" s="19">
        <v>43400</v>
      </c>
      <c r="AN1572" t="s">
        <v>941</v>
      </c>
      <c r="AP1572" t="s">
        <v>324</v>
      </c>
      <c r="AQ1572" s="17">
        <f>SUMIF(B:B,B1572,P:P)-SUMIF(B:B,B1572,AK:AK)</f>
        <v>1.3299999999999272</v>
      </c>
      <c r="AR1572" t="b">
        <f t="shared" si="51"/>
        <v>0</v>
      </c>
      <c r="AS1572" t="b">
        <f t="shared" si="52"/>
        <v>0</v>
      </c>
    </row>
    <row r="1573" spans="2:45" ht="14.25" customHeight="1" x14ac:dyDescent="0.3">
      <c r="B1573" s="7" t="s">
        <v>3244</v>
      </c>
      <c r="C1573" t="s">
        <v>3098</v>
      </c>
      <c r="D1573" s="8" t="s">
        <v>2814</v>
      </c>
      <c r="E1573" s="33" t="s">
        <v>3153</v>
      </c>
      <c r="M1573" s="16">
        <v>0.17</v>
      </c>
      <c r="N1573" t="s">
        <v>648</v>
      </c>
      <c r="O1573" t="s">
        <v>649</v>
      </c>
      <c r="P1573" s="17">
        <v>9297.2000000000007</v>
      </c>
      <c r="Y1573"/>
      <c r="AC1573" t="s">
        <v>929</v>
      </c>
      <c r="AD1573" t="s">
        <v>1825</v>
      </c>
      <c r="AF1573" s="16">
        <v>0.33048499199999998</v>
      </c>
      <c r="AG1573" s="43">
        <v>126</v>
      </c>
      <c r="AH1573" t="s">
        <v>102</v>
      </c>
      <c r="AI1573" s="8" t="s">
        <v>135</v>
      </c>
      <c r="AJ1573" t="s">
        <v>138</v>
      </c>
      <c r="AK1573" s="17">
        <v>4237.2</v>
      </c>
      <c r="AL1573" s="19">
        <v>43400</v>
      </c>
      <c r="AM1573" s="19">
        <v>43400</v>
      </c>
      <c r="AN1573" t="s">
        <v>949</v>
      </c>
      <c r="AP1573" t="s">
        <v>2941</v>
      </c>
      <c r="AQ1573" s="17">
        <f>SUMIF(B:B,B1573,P:P)-SUMIF(B:B,B1573,AK:AK)</f>
        <v>0</v>
      </c>
      <c r="AR1573" t="b">
        <f t="shared" si="51"/>
        <v>0</v>
      </c>
      <c r="AS1573" t="b">
        <f t="shared" si="52"/>
        <v>0</v>
      </c>
    </row>
    <row r="1574" spans="2:45" ht="14.25" customHeight="1" x14ac:dyDescent="0.3">
      <c r="B1574" s="7" t="s">
        <v>3244</v>
      </c>
      <c r="C1574" t="s">
        <v>3098</v>
      </c>
      <c r="D1574" s="8" t="s">
        <v>2814</v>
      </c>
      <c r="Y1574"/>
      <c r="AG1574" s="43">
        <v>121</v>
      </c>
      <c r="AH1574" t="s">
        <v>102</v>
      </c>
      <c r="AI1574" s="8" t="s">
        <v>130</v>
      </c>
      <c r="AJ1574" t="s">
        <v>132</v>
      </c>
      <c r="AK1574" s="17">
        <v>2530</v>
      </c>
      <c r="AL1574" s="19">
        <v>43412</v>
      </c>
      <c r="AM1574" s="19">
        <v>43412</v>
      </c>
      <c r="AN1574" t="s">
        <v>931</v>
      </c>
      <c r="AP1574" t="s">
        <v>2942</v>
      </c>
      <c r="AR1574" t="b">
        <f t="shared" si="51"/>
        <v>1</v>
      </c>
      <c r="AS1574" t="b">
        <f t="shared" si="52"/>
        <v>1</v>
      </c>
    </row>
    <row r="1575" spans="2:45" ht="14.25" customHeight="1" x14ac:dyDescent="0.3">
      <c r="B1575" s="7" t="s">
        <v>3244</v>
      </c>
      <c r="C1575" t="s">
        <v>3098</v>
      </c>
      <c r="D1575" s="8" t="s">
        <v>2814</v>
      </c>
      <c r="Y1575"/>
      <c r="AG1575" s="43">
        <v>121</v>
      </c>
      <c r="AH1575" t="s">
        <v>102</v>
      </c>
      <c r="AI1575" s="8" t="s">
        <v>130</v>
      </c>
      <c r="AJ1575" t="s">
        <v>132</v>
      </c>
      <c r="AK1575" s="17">
        <v>2530</v>
      </c>
      <c r="AL1575" s="19">
        <v>43413</v>
      </c>
      <c r="AM1575" s="19">
        <v>43413</v>
      </c>
      <c r="AN1575" t="s">
        <v>931</v>
      </c>
      <c r="AP1575" t="s">
        <v>2942</v>
      </c>
      <c r="AR1575" t="b">
        <f t="shared" si="51"/>
        <v>1</v>
      </c>
      <c r="AS1575" t="b">
        <f t="shared" si="52"/>
        <v>1</v>
      </c>
    </row>
    <row r="1576" spans="2:45" ht="14.25" customHeight="1" x14ac:dyDescent="0.3">
      <c r="B1576" s="7" t="s">
        <v>1094</v>
      </c>
      <c r="C1576" t="s">
        <v>3326</v>
      </c>
      <c r="D1576" t="s">
        <v>1095</v>
      </c>
      <c r="E1576" s="33" t="s">
        <v>1096</v>
      </c>
      <c r="M1576" s="16">
        <v>0.18</v>
      </c>
      <c r="N1576" t="s">
        <v>648</v>
      </c>
      <c r="O1576" t="s">
        <v>649</v>
      </c>
      <c r="P1576" s="17">
        <v>24429</v>
      </c>
      <c r="Y1576"/>
      <c r="AC1576" t="s">
        <v>929</v>
      </c>
      <c r="AD1576" t="s">
        <v>3378</v>
      </c>
      <c r="AF1576" s="16">
        <v>0.34670049851239665</v>
      </c>
      <c r="AG1576" s="43">
        <v>121</v>
      </c>
      <c r="AH1576" t="s">
        <v>102</v>
      </c>
      <c r="AI1576" s="8" t="s">
        <v>130</v>
      </c>
      <c r="AJ1576" t="s">
        <v>132</v>
      </c>
      <c r="AK1576" s="17">
        <v>1500</v>
      </c>
      <c r="AL1576" s="19">
        <v>43211</v>
      </c>
      <c r="AM1576" s="19">
        <v>43211</v>
      </c>
      <c r="AN1576" t="s">
        <v>983</v>
      </c>
      <c r="AQ1576" s="17">
        <f>SUMIF(B:B,B1576,P:P)-SUMIF(B:B,B1576,AK:AK)</f>
        <v>14458.1</v>
      </c>
      <c r="AR1576" t="b">
        <f t="shared" si="51"/>
        <v>0</v>
      </c>
      <c r="AS1576" t="b">
        <f t="shared" si="52"/>
        <v>0</v>
      </c>
    </row>
    <row r="1577" spans="2:45" ht="14.25" customHeight="1" x14ac:dyDescent="0.3">
      <c r="B1577" s="7" t="s">
        <v>1094</v>
      </c>
      <c r="C1577" t="s">
        <v>3326</v>
      </c>
      <c r="D1577" t="s">
        <v>1095</v>
      </c>
      <c r="E1577" s="33" t="s">
        <v>936</v>
      </c>
      <c r="U1577"/>
      <c r="Y1577"/>
      <c r="Z1577"/>
      <c r="AG1577" s="43">
        <v>126</v>
      </c>
      <c r="AH1577" t="s">
        <v>102</v>
      </c>
      <c r="AI1577" s="8" t="s">
        <v>135</v>
      </c>
      <c r="AJ1577" t="s">
        <v>138</v>
      </c>
      <c r="AK1577" s="17">
        <v>1872.5</v>
      </c>
      <c r="AL1577" s="19">
        <v>43211</v>
      </c>
      <c r="AM1577" s="19">
        <v>43211</v>
      </c>
      <c r="AN1577" t="s">
        <v>949</v>
      </c>
      <c r="AQ1577"/>
      <c r="AR1577" t="b">
        <f t="shared" si="51"/>
        <v>1</v>
      </c>
      <c r="AS1577" t="b">
        <f t="shared" si="52"/>
        <v>1</v>
      </c>
    </row>
    <row r="1578" spans="2:45" ht="14.25" customHeight="1" x14ac:dyDescent="0.3">
      <c r="B1578" s="7" t="s">
        <v>1094</v>
      </c>
      <c r="C1578" t="s">
        <v>3326</v>
      </c>
      <c r="D1578" t="s">
        <v>1095</v>
      </c>
      <c r="E1578" s="33" t="s">
        <v>936</v>
      </c>
      <c r="AG1578" s="43">
        <v>121</v>
      </c>
      <c r="AH1578" t="s">
        <v>102</v>
      </c>
      <c r="AI1578" s="8" t="s">
        <v>130</v>
      </c>
      <c r="AJ1578" t="s">
        <v>132</v>
      </c>
      <c r="AK1578" s="17">
        <v>1724.9999999999998</v>
      </c>
      <c r="AL1578" s="19">
        <v>43204</v>
      </c>
      <c r="AM1578" s="19">
        <v>43204</v>
      </c>
      <c r="AN1578" t="s">
        <v>931</v>
      </c>
      <c r="AQ1578"/>
      <c r="AR1578" t="b">
        <f t="shared" si="51"/>
        <v>1</v>
      </c>
      <c r="AS1578" t="b">
        <f t="shared" si="52"/>
        <v>1</v>
      </c>
    </row>
    <row r="1579" spans="2:45" ht="14.25" customHeight="1" x14ac:dyDescent="0.3">
      <c r="B1579" s="7" t="s">
        <v>1094</v>
      </c>
      <c r="C1579" t="s">
        <v>3326</v>
      </c>
      <c r="D1579" t="s">
        <v>1095</v>
      </c>
      <c r="E1579" s="33" t="s">
        <v>936</v>
      </c>
      <c r="U1579"/>
      <c r="Y1579"/>
      <c r="Z1579"/>
      <c r="AG1579" s="43">
        <v>126</v>
      </c>
      <c r="AH1579" t="s">
        <v>102</v>
      </c>
      <c r="AI1579" s="8" t="s">
        <v>135</v>
      </c>
      <c r="AJ1579" t="s">
        <v>138</v>
      </c>
      <c r="AK1579" s="17">
        <v>1947.4</v>
      </c>
      <c r="AL1579" s="19">
        <v>43204</v>
      </c>
      <c r="AM1579" s="19">
        <v>43204</v>
      </c>
      <c r="AN1579" t="s">
        <v>949</v>
      </c>
      <c r="AQ1579"/>
      <c r="AR1579" t="b">
        <f t="shared" si="51"/>
        <v>1</v>
      </c>
      <c r="AS1579" t="b">
        <f t="shared" si="52"/>
        <v>1</v>
      </c>
    </row>
    <row r="1580" spans="2:45" ht="14.25" customHeight="1" x14ac:dyDescent="0.3">
      <c r="B1580" s="7" t="s">
        <v>1094</v>
      </c>
      <c r="C1580" t="s">
        <v>3326</v>
      </c>
      <c r="D1580" t="s">
        <v>1095</v>
      </c>
      <c r="E1580" s="33" t="s">
        <v>936</v>
      </c>
      <c r="U1580"/>
      <c r="Y1580"/>
      <c r="Z1580"/>
      <c r="AG1580" s="43">
        <v>73</v>
      </c>
      <c r="AH1580" t="s">
        <v>83</v>
      </c>
      <c r="AI1580" s="8" t="s">
        <v>84</v>
      </c>
      <c r="AJ1580" t="s">
        <v>864</v>
      </c>
      <c r="AK1580" s="17">
        <v>2926.0000000000005</v>
      </c>
      <c r="AL1580" s="19">
        <v>43191</v>
      </c>
      <c r="AM1580" s="19">
        <v>43251</v>
      </c>
      <c r="AN1580" t="s">
        <v>3360</v>
      </c>
      <c r="AQ1580"/>
      <c r="AR1580" t="b">
        <f t="shared" si="51"/>
        <v>1</v>
      </c>
      <c r="AS1580" t="b">
        <f t="shared" si="52"/>
        <v>1</v>
      </c>
    </row>
    <row r="1581" spans="2:45" ht="14.25" customHeight="1" x14ac:dyDescent="0.3">
      <c r="B1581" s="7" t="s">
        <v>3245</v>
      </c>
      <c r="C1581" t="s">
        <v>3098</v>
      </c>
      <c r="D1581" s="8" t="s">
        <v>2815</v>
      </c>
      <c r="E1581" s="33" t="s">
        <v>3154</v>
      </c>
      <c r="M1581" s="16">
        <v>0.19</v>
      </c>
      <c r="N1581" t="s">
        <v>648</v>
      </c>
      <c r="O1581" t="s">
        <v>649</v>
      </c>
      <c r="P1581" s="17">
        <v>10945</v>
      </c>
      <c r="Y1581"/>
      <c r="AC1581" t="s">
        <v>929</v>
      </c>
      <c r="AD1581" t="s">
        <v>1825</v>
      </c>
      <c r="AF1581" s="16">
        <v>0.34932360203703711</v>
      </c>
      <c r="AG1581" s="43">
        <v>126</v>
      </c>
      <c r="AH1581" t="s">
        <v>102</v>
      </c>
      <c r="AI1581" s="8" t="s">
        <v>135</v>
      </c>
      <c r="AJ1581" t="s">
        <v>138</v>
      </c>
      <c r="AK1581" s="17">
        <v>5178.8</v>
      </c>
      <c r="AL1581" s="19">
        <v>43428</v>
      </c>
      <c r="AM1581" s="19">
        <v>43428</v>
      </c>
      <c r="AN1581" t="s">
        <v>949</v>
      </c>
      <c r="AP1581" t="s">
        <v>2943</v>
      </c>
      <c r="AQ1581" s="17">
        <f>SUMIF(B:B,B1581,P:P)-SUMIF(B:B,B1581,AK:AK)</f>
        <v>706.20000000000073</v>
      </c>
      <c r="AR1581" t="b">
        <f t="shared" si="51"/>
        <v>0</v>
      </c>
      <c r="AS1581" t="b">
        <f t="shared" si="52"/>
        <v>0</v>
      </c>
    </row>
    <row r="1582" spans="2:45" ht="14.25" customHeight="1" x14ac:dyDescent="0.3">
      <c r="B1582" s="7" t="s">
        <v>3245</v>
      </c>
      <c r="C1582" t="s">
        <v>3098</v>
      </c>
      <c r="D1582" s="8" t="s">
        <v>2815</v>
      </c>
      <c r="Y1582"/>
      <c r="AG1582" s="43">
        <v>121</v>
      </c>
      <c r="AH1582" t="s">
        <v>102</v>
      </c>
      <c r="AI1582" s="8" t="s">
        <v>130</v>
      </c>
      <c r="AJ1582" t="s">
        <v>132</v>
      </c>
      <c r="AK1582" s="17">
        <v>5060</v>
      </c>
      <c r="AL1582" s="19">
        <v>43428</v>
      </c>
      <c r="AM1582" s="19">
        <v>43428</v>
      </c>
      <c r="AN1582" t="s">
        <v>931</v>
      </c>
      <c r="AP1582" t="s">
        <v>2942</v>
      </c>
      <c r="AR1582" t="b">
        <f t="shared" si="51"/>
        <v>1</v>
      </c>
      <c r="AS1582" t="b">
        <f t="shared" si="52"/>
        <v>1</v>
      </c>
    </row>
    <row r="1583" spans="2:45" ht="14.25" customHeight="1" x14ac:dyDescent="0.3">
      <c r="B1583" s="7" t="s">
        <v>3246</v>
      </c>
      <c r="C1583" t="s">
        <v>3098</v>
      </c>
      <c r="D1583" s="8" t="s">
        <v>2816</v>
      </c>
      <c r="E1583" s="33" t="s">
        <v>3155</v>
      </c>
      <c r="M1583" s="16">
        <v>0.19</v>
      </c>
      <c r="N1583" t="s">
        <v>648</v>
      </c>
      <c r="O1583" t="s">
        <v>649</v>
      </c>
      <c r="P1583" s="17">
        <v>9251</v>
      </c>
      <c r="Y1583"/>
      <c r="AC1583" t="s">
        <v>929</v>
      </c>
      <c r="AD1583" t="s">
        <v>1825</v>
      </c>
      <c r="AF1583" s="16">
        <v>0.35298983777777782</v>
      </c>
      <c r="AG1583" s="43">
        <v>126</v>
      </c>
      <c r="AH1583" t="s">
        <v>102</v>
      </c>
      <c r="AI1583" s="8" t="s">
        <v>135</v>
      </c>
      <c r="AJ1583" t="s">
        <v>138</v>
      </c>
      <c r="AK1583" s="17">
        <v>4280</v>
      </c>
      <c r="AL1583" s="19">
        <v>43405</v>
      </c>
      <c r="AM1583" s="19">
        <v>43405</v>
      </c>
      <c r="AN1583" t="s">
        <v>949</v>
      </c>
      <c r="AP1583" t="s">
        <v>2944</v>
      </c>
      <c r="AQ1583" s="17">
        <f>SUMIF(B:B,B1583,P:P)-SUMIF(B:B,B1583,AK:AK)</f>
        <v>29.4375</v>
      </c>
      <c r="AR1583" t="b">
        <f t="shared" si="51"/>
        <v>0</v>
      </c>
      <c r="AS1583" t="b">
        <f t="shared" si="52"/>
        <v>0</v>
      </c>
    </row>
    <row r="1584" spans="2:45" ht="14.25" customHeight="1" x14ac:dyDescent="0.3">
      <c r="B1584" s="7" t="s">
        <v>3246</v>
      </c>
      <c r="C1584" t="s">
        <v>3098</v>
      </c>
      <c r="D1584" s="8" t="s">
        <v>2816</v>
      </c>
      <c r="Y1584"/>
      <c r="AG1584" s="43">
        <v>121</v>
      </c>
      <c r="AH1584" t="s">
        <v>102</v>
      </c>
      <c r="AI1584" s="8" t="s">
        <v>130</v>
      </c>
      <c r="AJ1584" t="s">
        <v>132</v>
      </c>
      <c r="AK1584" s="17">
        <v>2415</v>
      </c>
      <c r="AL1584" s="19">
        <v>43424</v>
      </c>
      <c r="AM1584" s="19">
        <v>43424</v>
      </c>
      <c r="AN1584" t="s">
        <v>931</v>
      </c>
      <c r="AP1584" t="s">
        <v>2945</v>
      </c>
      <c r="AR1584" t="b">
        <f t="shared" si="51"/>
        <v>1</v>
      </c>
      <c r="AS1584" t="b">
        <f t="shared" si="52"/>
        <v>1</v>
      </c>
    </row>
    <row r="1585" spans="2:45" ht="14.25" customHeight="1" x14ac:dyDescent="0.3">
      <c r="B1585" s="7" t="s">
        <v>3246</v>
      </c>
      <c r="C1585" t="s">
        <v>3098</v>
      </c>
      <c r="D1585" s="8" t="s">
        <v>2816</v>
      </c>
      <c r="Y1585"/>
      <c r="AG1585" s="43">
        <v>59</v>
      </c>
      <c r="AH1585" t="s">
        <v>57</v>
      </c>
      <c r="AI1585" s="8" t="s">
        <v>64</v>
      </c>
      <c r="AJ1585" t="s">
        <v>71</v>
      </c>
      <c r="AK1585" s="17">
        <v>2526.5625</v>
      </c>
      <c r="AL1585" s="19">
        <v>43405</v>
      </c>
      <c r="AM1585" s="19">
        <v>43405</v>
      </c>
      <c r="AN1585" t="s">
        <v>941</v>
      </c>
      <c r="AP1585" t="s">
        <v>2887</v>
      </c>
      <c r="AR1585" t="b">
        <f t="shared" si="51"/>
        <v>1</v>
      </c>
      <c r="AS1585" t="b">
        <f t="shared" si="52"/>
        <v>1</v>
      </c>
    </row>
    <row r="1586" spans="2:45" ht="14.25" customHeight="1" x14ac:dyDescent="0.3">
      <c r="B1586" s="7" t="s">
        <v>3247</v>
      </c>
      <c r="C1586" t="s">
        <v>3098</v>
      </c>
      <c r="D1586" s="8" t="s">
        <v>2817</v>
      </c>
      <c r="E1586" s="33" t="s">
        <v>3156</v>
      </c>
      <c r="M1586" s="16">
        <v>0.17</v>
      </c>
      <c r="N1586" t="s">
        <v>648</v>
      </c>
      <c r="O1586" t="s">
        <v>649</v>
      </c>
      <c r="P1586" s="17">
        <v>17808.666666666664</v>
      </c>
      <c r="Y1586"/>
      <c r="AC1586" t="s">
        <v>929</v>
      </c>
      <c r="AD1586" t="s">
        <v>1825</v>
      </c>
      <c r="AF1586" s="16">
        <v>0.33438204868571431</v>
      </c>
      <c r="AG1586" s="43">
        <v>126</v>
      </c>
      <c r="AH1586" t="s">
        <v>102</v>
      </c>
      <c r="AI1586" s="8" t="s">
        <v>135</v>
      </c>
      <c r="AJ1586" t="s">
        <v>138</v>
      </c>
      <c r="AK1586" s="17">
        <v>5564</v>
      </c>
      <c r="AL1586" s="19">
        <v>43435</v>
      </c>
      <c r="AM1586" s="19">
        <v>43435</v>
      </c>
      <c r="AN1586" t="s">
        <v>949</v>
      </c>
      <c r="AP1586" t="s">
        <v>3110</v>
      </c>
      <c r="AQ1586" s="17">
        <f>SUMIF(B:B,B1586,P:P)-SUMIF(B:B,B1586,AK:AK)</f>
        <v>8440.241666666665</v>
      </c>
      <c r="AR1586" t="b">
        <f t="shared" si="51"/>
        <v>0</v>
      </c>
      <c r="AS1586" t="b">
        <f t="shared" si="52"/>
        <v>0</v>
      </c>
    </row>
    <row r="1587" spans="2:45" ht="14.25" customHeight="1" x14ac:dyDescent="0.3">
      <c r="B1587" s="7" t="s">
        <v>3247</v>
      </c>
      <c r="C1587" t="s">
        <v>3098</v>
      </c>
      <c r="D1587" s="8" t="s">
        <v>2817</v>
      </c>
      <c r="Y1587"/>
      <c r="AG1587" s="43">
        <v>59</v>
      </c>
      <c r="AH1587" t="s">
        <v>57</v>
      </c>
      <c r="AI1587" s="8" t="s">
        <v>64</v>
      </c>
      <c r="AJ1587" t="s">
        <v>3114</v>
      </c>
      <c r="AK1587" s="17">
        <v>3804.4250000000002</v>
      </c>
      <c r="AL1587" s="19">
        <v>43435</v>
      </c>
      <c r="AM1587" s="19">
        <v>43435</v>
      </c>
      <c r="AN1587" t="s">
        <v>941</v>
      </c>
      <c r="AP1587" t="s">
        <v>2887</v>
      </c>
      <c r="AR1587" t="b">
        <f t="shared" si="51"/>
        <v>1</v>
      </c>
      <c r="AS1587" t="b">
        <f t="shared" si="52"/>
        <v>1</v>
      </c>
    </row>
    <row r="1588" spans="2:45" ht="14.25" customHeight="1" x14ac:dyDescent="0.3">
      <c r="B1588" s="7" t="s">
        <v>3248</v>
      </c>
      <c r="C1588" t="s">
        <v>3098</v>
      </c>
      <c r="D1588" s="8" t="s">
        <v>2818</v>
      </c>
      <c r="E1588" s="33" t="s">
        <v>3157</v>
      </c>
      <c r="M1588" s="16">
        <v>0.17</v>
      </c>
      <c r="N1588" t="s">
        <v>648</v>
      </c>
      <c r="O1588" t="s">
        <v>649</v>
      </c>
      <c r="P1588" s="17">
        <v>20832</v>
      </c>
      <c r="Y1588"/>
      <c r="AC1588" t="s">
        <v>929</v>
      </c>
      <c r="AD1588" t="s">
        <v>1825</v>
      </c>
      <c r="AF1588" s="16">
        <v>0.39916762133333328</v>
      </c>
      <c r="AG1588" s="43">
        <v>113</v>
      </c>
      <c r="AH1588" t="s">
        <v>102</v>
      </c>
      <c r="AI1588" s="8" t="s">
        <v>122</v>
      </c>
      <c r="AJ1588" t="s">
        <v>123</v>
      </c>
      <c r="AK1588" s="17">
        <v>856</v>
      </c>
      <c r="AL1588" s="19">
        <v>43435</v>
      </c>
      <c r="AM1588" s="19">
        <v>43435</v>
      </c>
      <c r="AN1588" t="s">
        <v>949</v>
      </c>
      <c r="AP1588" t="s">
        <v>2946</v>
      </c>
      <c r="AQ1588" s="17">
        <f>SUMIF(B:B,B1588,P:P)-SUMIF(B:B,B1588,AK:AK)</f>
        <v>7918.375</v>
      </c>
      <c r="AR1588" t="b">
        <f t="shared" si="51"/>
        <v>0</v>
      </c>
      <c r="AS1588" t="b">
        <f t="shared" si="52"/>
        <v>0</v>
      </c>
    </row>
    <row r="1589" spans="2:45" ht="14.25" customHeight="1" x14ac:dyDescent="0.3">
      <c r="B1589" s="7" t="s">
        <v>3248</v>
      </c>
      <c r="C1589" t="s">
        <v>3098</v>
      </c>
      <c r="D1589" s="8" t="s">
        <v>2818</v>
      </c>
      <c r="Y1589"/>
      <c r="AG1589" s="43">
        <v>113</v>
      </c>
      <c r="AH1589" t="s">
        <v>102</v>
      </c>
      <c r="AI1589" s="8" t="s">
        <v>122</v>
      </c>
      <c r="AJ1589" t="s">
        <v>123</v>
      </c>
      <c r="AK1589" s="17">
        <v>856</v>
      </c>
      <c r="AL1589" s="19">
        <v>43435</v>
      </c>
      <c r="AM1589" s="19">
        <v>43435</v>
      </c>
      <c r="AN1589" t="s">
        <v>949</v>
      </c>
      <c r="AP1589" t="s">
        <v>2946</v>
      </c>
      <c r="AR1589" t="b">
        <f t="shared" si="51"/>
        <v>1</v>
      </c>
      <c r="AS1589" t="b">
        <f t="shared" si="52"/>
        <v>1</v>
      </c>
    </row>
    <row r="1590" spans="2:45" ht="14.25" customHeight="1" x14ac:dyDescent="0.3">
      <c r="B1590" s="7" t="s">
        <v>3248</v>
      </c>
      <c r="C1590" t="s">
        <v>3098</v>
      </c>
      <c r="D1590" s="8" t="s">
        <v>2818</v>
      </c>
      <c r="Y1590"/>
      <c r="AG1590" s="43">
        <v>113</v>
      </c>
      <c r="AH1590" t="s">
        <v>102</v>
      </c>
      <c r="AI1590" s="8" t="s">
        <v>122</v>
      </c>
      <c r="AJ1590" t="s">
        <v>123</v>
      </c>
      <c r="AK1590" s="17">
        <v>856</v>
      </c>
      <c r="AL1590" s="19">
        <v>43435</v>
      </c>
      <c r="AM1590" s="19">
        <v>43435</v>
      </c>
      <c r="AN1590" t="s">
        <v>949</v>
      </c>
      <c r="AP1590" t="s">
        <v>2946</v>
      </c>
      <c r="AR1590" t="b">
        <f t="shared" si="51"/>
        <v>1</v>
      </c>
      <c r="AS1590" t="b">
        <f t="shared" si="52"/>
        <v>1</v>
      </c>
    </row>
    <row r="1591" spans="2:45" ht="14.25" customHeight="1" x14ac:dyDescent="0.3">
      <c r="B1591" s="7" t="s">
        <v>3248</v>
      </c>
      <c r="C1591" t="s">
        <v>3098</v>
      </c>
      <c r="D1591" s="8" t="s">
        <v>2818</v>
      </c>
      <c r="Y1591"/>
      <c r="AG1591" s="43">
        <v>113</v>
      </c>
      <c r="AH1591" t="s">
        <v>102</v>
      </c>
      <c r="AI1591" s="8" t="s">
        <v>122</v>
      </c>
      <c r="AJ1591" t="s">
        <v>123</v>
      </c>
      <c r="AK1591" s="17">
        <v>856</v>
      </c>
      <c r="AL1591" s="19">
        <v>43435</v>
      </c>
      <c r="AM1591" s="19">
        <v>43435</v>
      </c>
      <c r="AN1591" t="s">
        <v>949</v>
      </c>
      <c r="AP1591" t="s">
        <v>2946</v>
      </c>
      <c r="AR1591" t="b">
        <f t="shared" si="51"/>
        <v>1</v>
      </c>
      <c r="AS1591" t="b">
        <f t="shared" si="52"/>
        <v>1</v>
      </c>
    </row>
    <row r="1592" spans="2:45" ht="14.25" customHeight="1" x14ac:dyDescent="0.3">
      <c r="B1592" s="7" t="s">
        <v>3248</v>
      </c>
      <c r="C1592" t="s">
        <v>3098</v>
      </c>
      <c r="D1592" s="8" t="s">
        <v>2818</v>
      </c>
      <c r="Y1592"/>
      <c r="AG1592" s="43">
        <v>113</v>
      </c>
      <c r="AH1592" t="s">
        <v>102</v>
      </c>
      <c r="AI1592" s="8" t="s">
        <v>122</v>
      </c>
      <c r="AJ1592" t="s">
        <v>123</v>
      </c>
      <c r="AK1592" s="17">
        <v>856</v>
      </c>
      <c r="AL1592" s="19">
        <v>43428</v>
      </c>
      <c r="AM1592" s="19">
        <v>43428</v>
      </c>
      <c r="AN1592" t="s">
        <v>949</v>
      </c>
      <c r="AP1592" t="s">
        <v>2946</v>
      </c>
      <c r="AR1592" t="b">
        <f t="shared" si="51"/>
        <v>1</v>
      </c>
      <c r="AS1592" t="b">
        <f t="shared" si="52"/>
        <v>1</v>
      </c>
    </row>
    <row r="1593" spans="2:45" ht="14.25" customHeight="1" x14ac:dyDescent="0.3">
      <c r="B1593" s="7" t="s">
        <v>3248</v>
      </c>
      <c r="C1593" t="s">
        <v>3098</v>
      </c>
      <c r="D1593" s="8" t="s">
        <v>2818</v>
      </c>
      <c r="Y1593"/>
      <c r="AG1593" s="43">
        <v>59</v>
      </c>
      <c r="AH1593" t="s">
        <v>57</v>
      </c>
      <c r="AI1593" s="8" t="s">
        <v>64</v>
      </c>
      <c r="AJ1593" t="s">
        <v>3113</v>
      </c>
      <c r="AK1593" s="17">
        <v>8633.625</v>
      </c>
      <c r="AL1593" s="19">
        <v>43428</v>
      </c>
      <c r="AM1593" s="19">
        <v>43428</v>
      </c>
      <c r="AN1593" t="s">
        <v>941</v>
      </c>
      <c r="AP1593" t="s">
        <v>2887</v>
      </c>
      <c r="AR1593" t="b">
        <f t="shared" si="51"/>
        <v>1</v>
      </c>
      <c r="AS1593" t="b">
        <f t="shared" si="52"/>
        <v>1</v>
      </c>
    </row>
    <row r="1594" spans="2:45" ht="14.25" customHeight="1" x14ac:dyDescent="0.3">
      <c r="B1594" s="7" t="s">
        <v>3249</v>
      </c>
      <c r="C1594" t="s">
        <v>3098</v>
      </c>
      <c r="D1594" s="8" t="s">
        <v>2819</v>
      </c>
      <c r="E1594" s="33" t="s">
        <v>3158</v>
      </c>
      <c r="M1594" s="16">
        <v>0.17</v>
      </c>
      <c r="N1594" t="s">
        <v>648</v>
      </c>
      <c r="O1594" t="s">
        <v>649</v>
      </c>
      <c r="P1594" s="17">
        <v>9297</v>
      </c>
      <c r="Y1594"/>
      <c r="AC1594" t="s">
        <v>929</v>
      </c>
      <c r="AD1594" t="s">
        <v>1825</v>
      </c>
      <c r="AF1594" s="16">
        <v>0.33234465600000002</v>
      </c>
      <c r="AG1594" s="43">
        <v>126</v>
      </c>
      <c r="AH1594" t="s">
        <v>102</v>
      </c>
      <c r="AI1594" s="8" t="s">
        <v>135</v>
      </c>
      <c r="AJ1594" t="s">
        <v>138</v>
      </c>
      <c r="AK1594" s="17">
        <v>4173</v>
      </c>
      <c r="AL1594" s="19">
        <v>43428</v>
      </c>
      <c r="AM1594" s="19">
        <v>43428</v>
      </c>
      <c r="AN1594" t="s">
        <v>949</v>
      </c>
      <c r="AP1594" t="s">
        <v>2947</v>
      </c>
      <c r="AQ1594" s="17">
        <f>SUMIF(B:B,B1594,P:P)-SUMIF(B:B,B1594,AK:AK)</f>
        <v>107.89999999999964</v>
      </c>
      <c r="AR1594" t="b">
        <f t="shared" si="51"/>
        <v>0</v>
      </c>
      <c r="AS1594" t="b">
        <f t="shared" si="52"/>
        <v>0</v>
      </c>
    </row>
    <row r="1595" spans="2:45" ht="14.25" customHeight="1" x14ac:dyDescent="0.3">
      <c r="B1595" s="7" t="s">
        <v>3249</v>
      </c>
      <c r="C1595" t="s">
        <v>3098</v>
      </c>
      <c r="D1595" s="8" t="s">
        <v>2819</v>
      </c>
      <c r="Y1595"/>
      <c r="AG1595" s="43">
        <v>121</v>
      </c>
      <c r="AH1595" t="s">
        <v>102</v>
      </c>
      <c r="AI1595" s="8" t="s">
        <v>130</v>
      </c>
      <c r="AJ1595" t="s">
        <v>132</v>
      </c>
      <c r="AK1595" s="17">
        <v>1380</v>
      </c>
      <c r="AL1595" s="19">
        <v>43405</v>
      </c>
      <c r="AM1595" s="19">
        <v>43405</v>
      </c>
      <c r="AN1595" t="s">
        <v>931</v>
      </c>
      <c r="AP1595" t="s">
        <v>2948</v>
      </c>
      <c r="AR1595" t="b">
        <f t="shared" si="51"/>
        <v>1</v>
      </c>
      <c r="AS1595" t="b">
        <f t="shared" si="52"/>
        <v>1</v>
      </c>
    </row>
    <row r="1596" spans="2:45" ht="14.25" customHeight="1" x14ac:dyDescent="0.3">
      <c r="B1596" s="7" t="s">
        <v>3249</v>
      </c>
      <c r="C1596" t="s">
        <v>3098</v>
      </c>
      <c r="D1596" s="8" t="s">
        <v>2819</v>
      </c>
      <c r="Y1596"/>
      <c r="AG1596" s="43">
        <v>121</v>
      </c>
      <c r="AH1596" t="s">
        <v>102</v>
      </c>
      <c r="AI1596" s="8" t="s">
        <v>130</v>
      </c>
      <c r="AJ1596" t="s">
        <v>132</v>
      </c>
      <c r="AK1596" s="17">
        <v>1380</v>
      </c>
      <c r="AL1596" s="19">
        <v>43405</v>
      </c>
      <c r="AM1596" s="19">
        <v>43405</v>
      </c>
      <c r="AN1596" t="s">
        <v>931</v>
      </c>
      <c r="AP1596" t="s">
        <v>2948</v>
      </c>
      <c r="AR1596" t="b">
        <f t="shared" si="51"/>
        <v>1</v>
      </c>
      <c r="AS1596" t="b">
        <f t="shared" si="52"/>
        <v>1</v>
      </c>
    </row>
    <row r="1597" spans="2:45" ht="14.25" customHeight="1" x14ac:dyDescent="0.3">
      <c r="B1597" s="7" t="s">
        <v>3249</v>
      </c>
      <c r="C1597" t="s">
        <v>3098</v>
      </c>
      <c r="D1597" s="8" t="s">
        <v>2819</v>
      </c>
      <c r="Y1597"/>
      <c r="AG1597" s="43">
        <v>59</v>
      </c>
      <c r="AH1597" t="s">
        <v>57</v>
      </c>
      <c r="AI1597" s="8" t="s">
        <v>64</v>
      </c>
      <c r="AJ1597" t="s">
        <v>3113</v>
      </c>
      <c r="AK1597" s="17">
        <v>2256.1000000000004</v>
      </c>
      <c r="AL1597" s="19">
        <v>43405</v>
      </c>
      <c r="AM1597" s="19">
        <v>43405</v>
      </c>
      <c r="AN1597" t="s">
        <v>941</v>
      </c>
      <c r="AP1597" t="s">
        <v>2887</v>
      </c>
      <c r="AR1597" t="b">
        <f t="shared" si="51"/>
        <v>1</v>
      </c>
      <c r="AS1597" t="b">
        <f t="shared" si="52"/>
        <v>1</v>
      </c>
    </row>
    <row r="1598" spans="2:45" ht="14.25" customHeight="1" x14ac:dyDescent="0.3">
      <c r="B1598" s="7" t="s">
        <v>3250</v>
      </c>
      <c r="C1598" t="s">
        <v>3098</v>
      </c>
      <c r="D1598" s="8" t="s">
        <v>2820</v>
      </c>
      <c r="E1598" s="33" t="s">
        <v>3159</v>
      </c>
      <c r="M1598" s="16">
        <v>0.17</v>
      </c>
      <c r="N1598" t="s">
        <v>648</v>
      </c>
      <c r="O1598" t="s">
        <v>649</v>
      </c>
      <c r="P1598" s="17">
        <v>22270</v>
      </c>
      <c r="Y1598"/>
      <c r="AC1598" t="s">
        <v>929</v>
      </c>
      <c r="AD1598" t="s">
        <v>1825</v>
      </c>
      <c r="AF1598" s="16">
        <v>0.36811423875530408</v>
      </c>
      <c r="AG1598" s="43">
        <v>59</v>
      </c>
      <c r="AH1598" t="s">
        <v>57</v>
      </c>
      <c r="AI1598" s="8" t="s">
        <v>64</v>
      </c>
      <c r="AJ1598" t="s">
        <v>3113</v>
      </c>
      <c r="AK1598" s="17">
        <v>1065.4875</v>
      </c>
      <c r="AL1598" s="19">
        <v>43405</v>
      </c>
      <c r="AM1598" s="19">
        <v>43405</v>
      </c>
      <c r="AN1598" t="s">
        <v>941</v>
      </c>
      <c r="AP1598" t="s">
        <v>2887</v>
      </c>
      <c r="AQ1598" s="17">
        <f>SUMIF(B:B,B1598,P:P)-SUMIF(B:B,B1598,AK:AK)</f>
        <v>6898.5125000000025</v>
      </c>
      <c r="AR1598" t="b">
        <f t="shared" si="51"/>
        <v>0</v>
      </c>
      <c r="AS1598" t="b">
        <f t="shared" si="52"/>
        <v>0</v>
      </c>
    </row>
    <row r="1599" spans="2:45" ht="14.25" customHeight="1" x14ac:dyDescent="0.3">
      <c r="B1599" s="7" t="s">
        <v>3250</v>
      </c>
      <c r="C1599" t="s">
        <v>3098</v>
      </c>
      <c r="D1599" s="8" t="s">
        <v>2820</v>
      </c>
      <c r="Y1599"/>
      <c r="AG1599" s="43">
        <v>60</v>
      </c>
      <c r="AH1599" t="s">
        <v>57</v>
      </c>
      <c r="AI1599" s="8" t="s">
        <v>64</v>
      </c>
      <c r="AJ1599" t="s">
        <v>449</v>
      </c>
      <c r="AK1599" s="17">
        <v>14305.999999999998</v>
      </c>
      <c r="AL1599" s="19">
        <v>43405</v>
      </c>
      <c r="AM1599" s="19">
        <v>43405</v>
      </c>
      <c r="AN1599" t="s">
        <v>931</v>
      </c>
      <c r="AP1599" t="s">
        <v>475</v>
      </c>
      <c r="AR1599" t="b">
        <f t="shared" si="51"/>
        <v>1</v>
      </c>
      <c r="AS1599" t="b">
        <f t="shared" si="52"/>
        <v>1</v>
      </c>
    </row>
    <row r="1600" spans="2:45" ht="14.25" customHeight="1" x14ac:dyDescent="0.3">
      <c r="B1600" s="7" t="s">
        <v>3251</v>
      </c>
      <c r="C1600" t="s">
        <v>3098</v>
      </c>
      <c r="D1600" s="8" t="s">
        <v>2821</v>
      </c>
      <c r="E1600" s="33" t="s">
        <v>3160</v>
      </c>
      <c r="M1600" s="16">
        <v>0.17</v>
      </c>
      <c r="N1600" t="s">
        <v>648</v>
      </c>
      <c r="O1600" t="s">
        <v>649</v>
      </c>
      <c r="P1600" s="17">
        <v>7570.45</v>
      </c>
      <c r="Y1600"/>
      <c r="AC1600" t="s">
        <v>929</v>
      </c>
      <c r="AD1600" t="s">
        <v>1825</v>
      </c>
      <c r="AF1600" s="16">
        <v>0.30727523200000001</v>
      </c>
      <c r="AG1600" s="43">
        <v>113</v>
      </c>
      <c r="AH1600" t="s">
        <v>102</v>
      </c>
      <c r="AI1600" s="8" t="s">
        <v>122</v>
      </c>
      <c r="AJ1600" t="s">
        <v>123</v>
      </c>
      <c r="AK1600" s="17">
        <v>856</v>
      </c>
      <c r="AL1600" s="19">
        <v>43405</v>
      </c>
      <c r="AM1600" s="19">
        <v>43405</v>
      </c>
      <c r="AN1600" t="s">
        <v>949</v>
      </c>
      <c r="AP1600" t="s">
        <v>2949</v>
      </c>
      <c r="AQ1600" s="17">
        <f>SUMIF(B:B,B1600,P:P)-SUMIF(B:B,B1600,AK:AK)</f>
        <v>1309.1500000000005</v>
      </c>
      <c r="AR1600" t="b">
        <f t="shared" si="51"/>
        <v>0</v>
      </c>
      <c r="AS1600" t="b">
        <f t="shared" si="52"/>
        <v>0</v>
      </c>
    </row>
    <row r="1601" spans="2:45" ht="14.25" customHeight="1" x14ac:dyDescent="0.3">
      <c r="B1601" s="7" t="s">
        <v>3251</v>
      </c>
      <c r="C1601" t="s">
        <v>3098</v>
      </c>
      <c r="D1601" s="8" t="s">
        <v>2821</v>
      </c>
      <c r="Y1601"/>
      <c r="AG1601" s="43">
        <v>113</v>
      </c>
      <c r="AH1601" t="s">
        <v>102</v>
      </c>
      <c r="AI1601" s="8" t="s">
        <v>122</v>
      </c>
      <c r="AJ1601" t="s">
        <v>123</v>
      </c>
      <c r="AK1601" s="17">
        <v>856</v>
      </c>
      <c r="AL1601" s="19">
        <v>43405</v>
      </c>
      <c r="AM1601" s="19">
        <v>43405</v>
      </c>
      <c r="AN1601" t="s">
        <v>949</v>
      </c>
      <c r="AP1601" t="s">
        <v>2949</v>
      </c>
      <c r="AR1601" t="b">
        <f t="shared" si="51"/>
        <v>1</v>
      </c>
      <c r="AS1601" t="b">
        <f t="shared" si="52"/>
        <v>1</v>
      </c>
    </row>
    <row r="1602" spans="2:45" ht="14.25" customHeight="1" x14ac:dyDescent="0.3">
      <c r="B1602" s="7" t="s">
        <v>3251</v>
      </c>
      <c r="C1602" t="s">
        <v>3098</v>
      </c>
      <c r="D1602" s="8" t="s">
        <v>2821</v>
      </c>
      <c r="Y1602"/>
      <c r="AG1602" s="43">
        <v>59</v>
      </c>
      <c r="AH1602" t="s">
        <v>57</v>
      </c>
      <c r="AI1602" s="8" t="s">
        <v>64</v>
      </c>
      <c r="AJ1602" t="s">
        <v>3113</v>
      </c>
      <c r="AK1602" s="17">
        <v>2302.2999999999997</v>
      </c>
      <c r="AL1602" s="19">
        <v>43405</v>
      </c>
      <c r="AM1602" s="19">
        <v>43405</v>
      </c>
      <c r="AN1602" t="s">
        <v>941</v>
      </c>
      <c r="AP1602" t="s">
        <v>324</v>
      </c>
      <c r="AR1602" t="b">
        <f t="shared" si="51"/>
        <v>1</v>
      </c>
      <c r="AS1602" t="b">
        <f t="shared" si="52"/>
        <v>1</v>
      </c>
    </row>
    <row r="1603" spans="2:45" ht="14.25" customHeight="1" x14ac:dyDescent="0.3">
      <c r="B1603" s="7" t="s">
        <v>3251</v>
      </c>
      <c r="C1603" t="s">
        <v>3098</v>
      </c>
      <c r="D1603" s="8" t="s">
        <v>2821</v>
      </c>
      <c r="Y1603"/>
      <c r="AG1603" s="43">
        <v>126</v>
      </c>
      <c r="AH1603" t="s">
        <v>102</v>
      </c>
      <c r="AI1603" s="8" t="s">
        <v>135</v>
      </c>
      <c r="AJ1603" t="s">
        <v>138</v>
      </c>
      <c r="AK1603" s="17">
        <v>2247</v>
      </c>
      <c r="AL1603" s="19">
        <v>43421</v>
      </c>
      <c r="AM1603" s="19">
        <v>43435</v>
      </c>
      <c r="AN1603" t="s">
        <v>949</v>
      </c>
      <c r="AP1603" t="s">
        <v>2950</v>
      </c>
      <c r="AR1603" t="b">
        <f t="shared" si="51"/>
        <v>1</v>
      </c>
      <c r="AS1603" t="b">
        <f t="shared" si="52"/>
        <v>1</v>
      </c>
    </row>
    <row r="1604" spans="2:45" ht="14.25" customHeight="1" x14ac:dyDescent="0.3">
      <c r="B1604" s="7" t="s">
        <v>3252</v>
      </c>
      <c r="C1604" t="s">
        <v>3098</v>
      </c>
      <c r="D1604" s="8" t="s">
        <v>2822</v>
      </c>
      <c r="E1604" s="33" t="s">
        <v>3161</v>
      </c>
      <c r="M1604" s="16">
        <v>0.19</v>
      </c>
      <c r="N1604" t="s">
        <v>648</v>
      </c>
      <c r="O1604" t="s">
        <v>649</v>
      </c>
      <c r="P1604" s="17">
        <v>20578.099999999999</v>
      </c>
      <c r="Y1604"/>
      <c r="AC1604" t="s">
        <v>929</v>
      </c>
      <c r="AD1604" t="s">
        <v>1825</v>
      </c>
      <c r="AF1604" s="16">
        <v>0.36751812628571429</v>
      </c>
      <c r="AG1604" s="43">
        <v>60</v>
      </c>
      <c r="AH1604" t="s">
        <v>57</v>
      </c>
      <c r="AI1604" s="8" t="s">
        <v>64</v>
      </c>
      <c r="AJ1604" t="s">
        <v>449</v>
      </c>
      <c r="AK1604" s="17">
        <v>16037.9</v>
      </c>
      <c r="AL1604" s="19">
        <v>43421</v>
      </c>
      <c r="AM1604" s="19">
        <v>43435</v>
      </c>
      <c r="AN1604" t="s">
        <v>931</v>
      </c>
      <c r="AP1604" t="s">
        <v>475</v>
      </c>
      <c r="AQ1604" s="17">
        <f>SUMIF(B:B,B1604,P:P)-SUMIF(B:B,B1604,AK:AK)</f>
        <v>4540.1999999999989</v>
      </c>
      <c r="AR1604" t="b">
        <f t="shared" si="51"/>
        <v>0</v>
      </c>
      <c r="AS1604" t="b">
        <f t="shared" si="52"/>
        <v>0</v>
      </c>
    </row>
    <row r="1605" spans="2:45" ht="14.25" customHeight="1" x14ac:dyDescent="0.3">
      <c r="B1605" s="7" t="s">
        <v>3253</v>
      </c>
      <c r="C1605" t="s">
        <v>3098</v>
      </c>
      <c r="D1605" s="8" t="s">
        <v>2823</v>
      </c>
      <c r="E1605" s="33" t="s">
        <v>3162</v>
      </c>
      <c r="M1605" s="16">
        <v>0.19</v>
      </c>
      <c r="N1605" t="s">
        <v>648</v>
      </c>
      <c r="O1605" t="s">
        <v>649</v>
      </c>
      <c r="P1605" s="17">
        <v>27362.5</v>
      </c>
      <c r="Y1605"/>
      <c r="AC1605" t="s">
        <v>929</v>
      </c>
      <c r="AD1605" t="s">
        <v>1825</v>
      </c>
      <c r="AF1605" s="16">
        <v>0.35373072904214564</v>
      </c>
      <c r="AG1605" s="43">
        <v>126</v>
      </c>
      <c r="AH1605" t="s">
        <v>102</v>
      </c>
      <c r="AI1605" s="8" t="s">
        <v>135</v>
      </c>
      <c r="AJ1605" t="s">
        <v>138</v>
      </c>
      <c r="AK1605" s="17">
        <v>12947</v>
      </c>
      <c r="AL1605" s="19">
        <v>43377</v>
      </c>
      <c r="AM1605" s="19">
        <v>43398</v>
      </c>
      <c r="AN1605" t="s">
        <v>949</v>
      </c>
      <c r="AP1605" t="s">
        <v>2951</v>
      </c>
      <c r="AQ1605" s="17">
        <f>SUMIF(B:B,B1605,P:P)-SUMIF(B:B,B1605,AK:AK)</f>
        <v>1765.5</v>
      </c>
      <c r="AR1605" t="b">
        <f t="shared" ref="AR1605:AR1668" si="53">B1605=B1604</f>
        <v>0</v>
      </c>
      <c r="AS1605" t="b">
        <f t="shared" ref="AS1605:AS1668" si="54">D1605=D1604</f>
        <v>0</v>
      </c>
    </row>
    <row r="1606" spans="2:45" ht="14.25" customHeight="1" x14ac:dyDescent="0.3">
      <c r="B1606" s="7" t="s">
        <v>3253</v>
      </c>
      <c r="C1606" t="s">
        <v>3098</v>
      </c>
      <c r="D1606" s="8" t="s">
        <v>2823</v>
      </c>
      <c r="Y1606"/>
      <c r="AG1606" s="43">
        <v>121</v>
      </c>
      <c r="AH1606" t="s">
        <v>102</v>
      </c>
      <c r="AI1606" s="8" t="s">
        <v>130</v>
      </c>
      <c r="AJ1606" t="s">
        <v>132</v>
      </c>
      <c r="AK1606" s="17">
        <v>12649.999999999998</v>
      </c>
      <c r="AL1606" s="19">
        <v>43395</v>
      </c>
      <c r="AM1606" s="19">
        <v>43422</v>
      </c>
      <c r="AN1606" t="s">
        <v>931</v>
      </c>
      <c r="AP1606" t="s">
        <v>2952</v>
      </c>
      <c r="AR1606" t="b">
        <f t="shared" si="53"/>
        <v>1</v>
      </c>
      <c r="AS1606" t="b">
        <f t="shared" si="54"/>
        <v>1</v>
      </c>
    </row>
    <row r="1607" spans="2:45" ht="14.25" customHeight="1" x14ac:dyDescent="0.3">
      <c r="B1607" s="7" t="s">
        <v>3254</v>
      </c>
      <c r="C1607" t="s">
        <v>3098</v>
      </c>
      <c r="D1607" s="8" t="s">
        <v>2824</v>
      </c>
      <c r="E1607" s="33" t="s">
        <v>3163</v>
      </c>
      <c r="M1607" s="16">
        <v>0.17</v>
      </c>
      <c r="N1607" t="s">
        <v>648</v>
      </c>
      <c r="O1607" t="s">
        <v>649</v>
      </c>
      <c r="P1607" s="17">
        <v>9432.3333333333321</v>
      </c>
      <c r="Y1607"/>
      <c r="AC1607" t="s">
        <v>929</v>
      </c>
      <c r="AD1607" t="s">
        <v>1825</v>
      </c>
      <c r="AF1607" s="16">
        <v>0.33579008000000005</v>
      </c>
      <c r="AG1607" s="43">
        <v>126</v>
      </c>
      <c r="AH1607" t="s">
        <v>102</v>
      </c>
      <c r="AI1607" s="8" t="s">
        <v>135</v>
      </c>
      <c r="AJ1607" t="s">
        <v>138</v>
      </c>
      <c r="AK1607" s="17">
        <v>6099</v>
      </c>
      <c r="AL1607" s="19">
        <v>43436</v>
      </c>
      <c r="AM1607" s="19">
        <v>43436</v>
      </c>
      <c r="AN1607" t="s">
        <v>949</v>
      </c>
      <c r="AP1607" t="s">
        <v>2953</v>
      </c>
      <c r="AQ1607" s="17">
        <f>SUMIF(B:B,B1607,P:P)-SUMIF(B:B,B1607,AK:AK)</f>
        <v>3333.3333333333321</v>
      </c>
      <c r="AR1607" t="b">
        <f t="shared" si="53"/>
        <v>0</v>
      </c>
      <c r="AS1607" t="b">
        <f t="shared" si="54"/>
        <v>0</v>
      </c>
    </row>
    <row r="1608" spans="2:45" ht="14.25" customHeight="1" x14ac:dyDescent="0.3">
      <c r="B1608" s="7" t="s">
        <v>945</v>
      </c>
      <c r="C1608" t="s">
        <v>3326</v>
      </c>
      <c r="D1608" t="s">
        <v>946</v>
      </c>
      <c r="E1608" s="33" t="s">
        <v>947</v>
      </c>
      <c r="M1608" s="16">
        <v>0.19</v>
      </c>
      <c r="N1608" t="s">
        <v>648</v>
      </c>
      <c r="O1608" t="s">
        <v>649</v>
      </c>
      <c r="P1608" s="17">
        <v>40065</v>
      </c>
      <c r="U1608"/>
      <c r="Y1608"/>
      <c r="Z1608"/>
      <c r="AC1608" t="s">
        <v>929</v>
      </c>
      <c r="AD1608" t="s">
        <v>3378</v>
      </c>
      <c r="AF1608" s="16">
        <v>0.34655331194666666</v>
      </c>
      <c r="AG1608" s="43">
        <v>73</v>
      </c>
      <c r="AH1608" t="s">
        <v>83</v>
      </c>
      <c r="AI1608" s="8" t="s">
        <v>84</v>
      </c>
      <c r="AJ1608" t="s">
        <v>864</v>
      </c>
      <c r="AK1608" s="17">
        <v>4884.0000000000009</v>
      </c>
      <c r="AL1608" s="19">
        <v>43160</v>
      </c>
      <c r="AM1608" s="19">
        <v>43220</v>
      </c>
      <c r="AN1608" t="s">
        <v>3360</v>
      </c>
      <c r="AQ1608" s="17">
        <f>SUMIF(B:B,B1608,P:P)-SUMIF(B:B,B1608,AK:AK)</f>
        <v>25956</v>
      </c>
      <c r="AR1608" t="b">
        <f t="shared" si="53"/>
        <v>0</v>
      </c>
      <c r="AS1608" t="b">
        <f t="shared" si="54"/>
        <v>0</v>
      </c>
    </row>
    <row r="1609" spans="2:45" ht="14.25" customHeight="1" x14ac:dyDescent="0.3">
      <c r="B1609" s="7" t="s">
        <v>945</v>
      </c>
      <c r="C1609" t="s">
        <v>3326</v>
      </c>
      <c r="D1609" t="s">
        <v>946</v>
      </c>
      <c r="E1609" s="33" t="s">
        <v>936</v>
      </c>
      <c r="U1609"/>
      <c r="Y1609"/>
      <c r="Z1609"/>
      <c r="AG1609" s="43">
        <v>113</v>
      </c>
      <c r="AH1609" t="s">
        <v>102</v>
      </c>
      <c r="AI1609" s="8" t="s">
        <v>122</v>
      </c>
      <c r="AJ1609" t="s">
        <v>123</v>
      </c>
      <c r="AK1609" s="17">
        <v>1620</v>
      </c>
      <c r="AL1609" s="19">
        <v>43168</v>
      </c>
      <c r="AM1609" s="19">
        <v>43168</v>
      </c>
      <c r="AN1609" t="s">
        <v>948</v>
      </c>
      <c r="AQ1609"/>
      <c r="AR1609" t="b">
        <f t="shared" si="53"/>
        <v>1</v>
      </c>
      <c r="AS1609" t="b">
        <f t="shared" si="54"/>
        <v>1</v>
      </c>
    </row>
    <row r="1610" spans="2:45" ht="14.25" customHeight="1" x14ac:dyDescent="0.3">
      <c r="B1610" s="7" t="s">
        <v>945</v>
      </c>
      <c r="C1610" t="s">
        <v>3326</v>
      </c>
      <c r="D1610" t="s">
        <v>946</v>
      </c>
      <c r="E1610" s="33" t="s">
        <v>936</v>
      </c>
      <c r="U1610"/>
      <c r="Y1610"/>
      <c r="Z1610"/>
      <c r="AG1610" s="43">
        <v>113</v>
      </c>
      <c r="AH1610" t="s">
        <v>102</v>
      </c>
      <c r="AI1610" s="8" t="s">
        <v>122</v>
      </c>
      <c r="AJ1610" t="s">
        <v>123</v>
      </c>
      <c r="AK1610" s="17">
        <v>1605</v>
      </c>
      <c r="AL1610" s="19">
        <v>43240</v>
      </c>
      <c r="AM1610" s="19">
        <v>43240</v>
      </c>
      <c r="AN1610" t="s">
        <v>949</v>
      </c>
      <c r="AQ1610"/>
      <c r="AR1610" t="b">
        <f t="shared" si="53"/>
        <v>1</v>
      </c>
      <c r="AS1610" t="b">
        <f t="shared" si="54"/>
        <v>1</v>
      </c>
    </row>
    <row r="1611" spans="2:45" ht="14.25" customHeight="1" x14ac:dyDescent="0.3">
      <c r="B1611" s="7" t="s">
        <v>945</v>
      </c>
      <c r="C1611" t="s">
        <v>3326</v>
      </c>
      <c r="D1611" t="s">
        <v>946</v>
      </c>
      <c r="E1611" s="33" t="s">
        <v>936</v>
      </c>
      <c r="U1611"/>
      <c r="Y1611"/>
      <c r="Z1611"/>
      <c r="AG1611" s="43">
        <v>114</v>
      </c>
      <c r="AH1611" t="s">
        <v>102</v>
      </c>
      <c r="AI1611" s="8" t="s">
        <v>122</v>
      </c>
      <c r="AJ1611" t="s">
        <v>125</v>
      </c>
      <c r="AK1611" s="17">
        <v>3000</v>
      </c>
      <c r="AL1611" s="19">
        <v>43275</v>
      </c>
      <c r="AM1611" s="19">
        <v>43275</v>
      </c>
      <c r="AN1611" t="s">
        <v>950</v>
      </c>
      <c r="AQ1611"/>
      <c r="AR1611" t="b">
        <f t="shared" si="53"/>
        <v>1</v>
      </c>
      <c r="AS1611" t="b">
        <f t="shared" si="54"/>
        <v>1</v>
      </c>
    </row>
    <row r="1612" spans="2:45" ht="14.25" customHeight="1" x14ac:dyDescent="0.3">
      <c r="B1612" s="7" t="s">
        <v>945</v>
      </c>
      <c r="C1612" t="s">
        <v>3326</v>
      </c>
      <c r="D1612" t="s">
        <v>946</v>
      </c>
      <c r="E1612" s="33" t="s">
        <v>936</v>
      </c>
      <c r="U1612"/>
      <c r="Y1612"/>
      <c r="Z1612"/>
      <c r="AG1612" s="43">
        <v>114</v>
      </c>
      <c r="AH1612" t="s">
        <v>102</v>
      </c>
      <c r="AI1612" s="8" t="s">
        <v>122</v>
      </c>
      <c r="AJ1612" t="s">
        <v>125</v>
      </c>
      <c r="AK1612" s="17">
        <v>3000</v>
      </c>
      <c r="AL1612" s="19">
        <v>43281</v>
      </c>
      <c r="AM1612" s="19">
        <v>43281</v>
      </c>
      <c r="AN1612" t="s">
        <v>950</v>
      </c>
      <c r="AQ1612"/>
      <c r="AR1612" t="b">
        <f t="shared" si="53"/>
        <v>1</v>
      </c>
      <c r="AS1612" t="b">
        <f t="shared" si="54"/>
        <v>1</v>
      </c>
    </row>
    <row r="1613" spans="2:45" ht="14.25" customHeight="1" x14ac:dyDescent="0.3">
      <c r="B1613" s="7" t="s">
        <v>1097</v>
      </c>
      <c r="C1613" t="s">
        <v>3326</v>
      </c>
      <c r="D1613" t="s">
        <v>1098</v>
      </c>
      <c r="E1613" s="33" t="s">
        <v>1099</v>
      </c>
      <c r="M1613" s="16">
        <v>0.19</v>
      </c>
      <c r="N1613" t="s">
        <v>648</v>
      </c>
      <c r="O1613" t="s">
        <v>649</v>
      </c>
      <c r="P1613" s="17">
        <v>15236</v>
      </c>
      <c r="Y1613"/>
      <c r="AC1613" t="s">
        <v>929</v>
      </c>
      <c r="AD1613" t="s">
        <v>3378</v>
      </c>
      <c r="AF1613" s="16">
        <v>0.29575776987327829</v>
      </c>
      <c r="AG1613" s="43">
        <v>121</v>
      </c>
      <c r="AH1613" t="s">
        <v>102</v>
      </c>
      <c r="AI1613" s="8" t="s">
        <v>130</v>
      </c>
      <c r="AJ1613" t="s">
        <v>132</v>
      </c>
      <c r="AK1613" s="17">
        <v>1380</v>
      </c>
      <c r="AL1613" s="19">
        <v>43221</v>
      </c>
      <c r="AM1613" s="19">
        <v>43221</v>
      </c>
      <c r="AN1613" t="s">
        <v>931</v>
      </c>
      <c r="AQ1613" s="17">
        <f>SUMIF(B:B,B1613,P:P)-SUMIF(B:B,B1613,AK:AK)</f>
        <v>10004</v>
      </c>
      <c r="AR1613" t="b">
        <f t="shared" si="53"/>
        <v>0</v>
      </c>
      <c r="AS1613" t="b">
        <f t="shared" si="54"/>
        <v>0</v>
      </c>
    </row>
    <row r="1614" spans="2:45" ht="14.25" customHeight="1" x14ac:dyDescent="0.3">
      <c r="B1614" s="7" t="s">
        <v>1097</v>
      </c>
      <c r="C1614" t="s">
        <v>3326</v>
      </c>
      <c r="D1614" t="s">
        <v>1098</v>
      </c>
      <c r="E1614" s="33" t="s">
        <v>936</v>
      </c>
      <c r="U1614"/>
      <c r="Y1614"/>
      <c r="Z1614"/>
      <c r="AG1614" s="43">
        <v>126</v>
      </c>
      <c r="AH1614" t="s">
        <v>102</v>
      </c>
      <c r="AI1614" s="8" t="s">
        <v>135</v>
      </c>
      <c r="AJ1614" t="s">
        <v>138</v>
      </c>
      <c r="AK1614" s="17">
        <v>2247</v>
      </c>
      <c r="AL1614" s="19">
        <v>43221</v>
      </c>
      <c r="AM1614" s="19">
        <v>43221</v>
      </c>
      <c r="AN1614" t="s">
        <v>949</v>
      </c>
      <c r="AQ1614"/>
      <c r="AR1614" t="b">
        <f t="shared" si="53"/>
        <v>1</v>
      </c>
      <c r="AS1614" t="b">
        <f t="shared" si="54"/>
        <v>1</v>
      </c>
    </row>
    <row r="1615" spans="2:45" ht="14.25" customHeight="1" x14ac:dyDescent="0.3">
      <c r="B1615" s="7" t="s">
        <v>1097</v>
      </c>
      <c r="C1615" t="s">
        <v>3326</v>
      </c>
      <c r="D1615" t="s">
        <v>1098</v>
      </c>
      <c r="E1615" s="33" t="s">
        <v>936</v>
      </c>
      <c r="U1615"/>
      <c r="Y1615"/>
      <c r="Z1615"/>
      <c r="AG1615" s="43">
        <v>113</v>
      </c>
      <c r="AH1615" t="s">
        <v>102</v>
      </c>
      <c r="AI1615" s="8" t="s">
        <v>122</v>
      </c>
      <c r="AJ1615" t="s">
        <v>123</v>
      </c>
      <c r="AK1615" s="17">
        <v>1605</v>
      </c>
      <c r="AL1615" s="19">
        <v>43251</v>
      </c>
      <c r="AM1615" s="19">
        <v>43251</v>
      </c>
      <c r="AN1615" t="s">
        <v>949</v>
      </c>
      <c r="AQ1615"/>
      <c r="AR1615" t="b">
        <f t="shared" si="53"/>
        <v>1</v>
      </c>
      <c r="AS1615" t="b">
        <f t="shared" si="54"/>
        <v>1</v>
      </c>
    </row>
    <row r="1616" spans="2:45" ht="14.25" customHeight="1" x14ac:dyDescent="0.3">
      <c r="B1616" s="7" t="s">
        <v>3255</v>
      </c>
      <c r="C1616" t="s">
        <v>3098</v>
      </c>
      <c r="D1616" s="8" t="s">
        <v>2825</v>
      </c>
      <c r="E1616" s="33" t="s">
        <v>3164</v>
      </c>
      <c r="M1616" s="16">
        <v>0.19</v>
      </c>
      <c r="N1616" t="s">
        <v>648</v>
      </c>
      <c r="O1616" t="s">
        <v>649</v>
      </c>
      <c r="P1616" s="17">
        <v>9179.3333333333339</v>
      </c>
      <c r="Y1616"/>
      <c r="AC1616" t="s">
        <v>929</v>
      </c>
      <c r="AD1616" t="s">
        <v>1825</v>
      </c>
      <c r="AF1616" s="16">
        <v>0.35220056177777781</v>
      </c>
      <c r="AG1616" s="43">
        <v>126</v>
      </c>
      <c r="AH1616" t="s">
        <v>102</v>
      </c>
      <c r="AI1616" s="8" t="s">
        <v>135</v>
      </c>
      <c r="AJ1616" t="s">
        <v>138</v>
      </c>
      <c r="AK1616" s="17">
        <v>6420</v>
      </c>
      <c r="AL1616" s="19">
        <v>43435</v>
      </c>
      <c r="AM1616" s="19">
        <v>43435</v>
      </c>
      <c r="AN1616" t="s">
        <v>949</v>
      </c>
      <c r="AP1616" t="s">
        <v>2954</v>
      </c>
      <c r="AQ1616" s="17">
        <f>SUMIF(B:B,B1616,P:P)-SUMIF(B:B,B1616,AK:AK)</f>
        <v>2759.3333333333339</v>
      </c>
      <c r="AR1616" t="b">
        <f t="shared" si="53"/>
        <v>0</v>
      </c>
      <c r="AS1616" t="b">
        <f t="shared" si="54"/>
        <v>0</v>
      </c>
    </row>
    <row r="1617" spans="2:45" ht="14.25" customHeight="1" x14ac:dyDescent="0.3">
      <c r="B1617" s="7" t="s">
        <v>3256</v>
      </c>
      <c r="C1617" t="s">
        <v>3098</v>
      </c>
      <c r="D1617" s="8" t="s">
        <v>2826</v>
      </c>
      <c r="E1617" s="33" t="s">
        <v>3165</v>
      </c>
      <c r="M1617" s="16">
        <v>0.17</v>
      </c>
      <c r="N1617" t="s">
        <v>648</v>
      </c>
      <c r="O1617" t="s">
        <v>649</v>
      </c>
      <c r="P1617" s="17">
        <v>9200</v>
      </c>
      <c r="Y1617"/>
      <c r="AC1617" t="s">
        <v>929</v>
      </c>
      <c r="AD1617" t="s">
        <v>1825</v>
      </c>
      <c r="AF1617" s="16">
        <v>0.31822185185185187</v>
      </c>
      <c r="AG1617" s="43">
        <v>253</v>
      </c>
      <c r="AH1617" t="s">
        <v>22</v>
      </c>
      <c r="AI1617" s="8" t="s">
        <v>40</v>
      </c>
      <c r="AJ1617" t="s">
        <v>3118</v>
      </c>
      <c r="AK1617" s="17">
        <v>9200</v>
      </c>
      <c r="AL1617" s="19">
        <v>43435</v>
      </c>
      <c r="AM1617" s="19">
        <v>43435</v>
      </c>
      <c r="AN1617" t="s">
        <v>931</v>
      </c>
      <c r="AP1617" t="s">
        <v>2955</v>
      </c>
      <c r="AQ1617" s="17">
        <f>SUMIF(B:B,B1617,P:P)-SUMIF(B:B,B1617,AK:AK)</f>
        <v>0</v>
      </c>
      <c r="AR1617" t="b">
        <f t="shared" si="53"/>
        <v>0</v>
      </c>
      <c r="AS1617" t="b">
        <f t="shared" si="54"/>
        <v>0</v>
      </c>
    </row>
    <row r="1618" spans="2:45" ht="14.25" customHeight="1" x14ac:dyDescent="0.3">
      <c r="B1618" s="7" t="s">
        <v>3257</v>
      </c>
      <c r="C1618" t="s">
        <v>3098</v>
      </c>
      <c r="D1618" s="8" t="s">
        <v>2827</v>
      </c>
      <c r="E1618" s="33" t="s">
        <v>3166</v>
      </c>
      <c r="M1618" s="16">
        <v>0.17</v>
      </c>
      <c r="N1618" t="s">
        <v>648</v>
      </c>
      <c r="O1618" t="s">
        <v>649</v>
      </c>
      <c r="P1618" s="17">
        <v>8461</v>
      </c>
      <c r="Y1618"/>
      <c r="AC1618" t="s">
        <v>929</v>
      </c>
      <c r="AD1618" t="s">
        <v>1825</v>
      </c>
      <c r="AF1618" s="16">
        <v>0.32434377599999997</v>
      </c>
      <c r="AG1618" s="43">
        <v>59</v>
      </c>
      <c r="AH1618" t="s">
        <v>57</v>
      </c>
      <c r="AI1618" s="8" t="s">
        <v>64</v>
      </c>
      <c r="AJ1618" t="s">
        <v>3113</v>
      </c>
      <c r="AK1618" s="17">
        <v>8458.4500000000007</v>
      </c>
      <c r="AL1618" s="19">
        <v>43435</v>
      </c>
      <c r="AM1618" s="19">
        <v>43435</v>
      </c>
      <c r="AN1618" t="s">
        <v>941</v>
      </c>
      <c r="AP1618" t="s">
        <v>2956</v>
      </c>
      <c r="AQ1618" s="17">
        <f>SUMIF(B:B,B1618,P:P)-SUMIF(B:B,B1618,AK:AK)</f>
        <v>2.5499999999992724</v>
      </c>
      <c r="AR1618" t="b">
        <f t="shared" si="53"/>
        <v>0</v>
      </c>
      <c r="AS1618" t="b">
        <f t="shared" si="54"/>
        <v>0</v>
      </c>
    </row>
    <row r="1619" spans="2:45" ht="14.25" customHeight="1" x14ac:dyDescent="0.3">
      <c r="B1619" s="7" t="s">
        <v>3258</v>
      </c>
      <c r="C1619" t="s">
        <v>3098</v>
      </c>
      <c r="D1619" s="8" t="s">
        <v>2828</v>
      </c>
      <c r="E1619" s="33" t="s">
        <v>3167</v>
      </c>
      <c r="M1619" s="16">
        <v>0.17</v>
      </c>
      <c r="N1619" t="s">
        <v>648</v>
      </c>
      <c r="O1619" t="s">
        <v>649</v>
      </c>
      <c r="P1619" s="17">
        <v>8587</v>
      </c>
      <c r="Y1619"/>
      <c r="AC1619" t="s">
        <v>929</v>
      </c>
      <c r="AD1619" t="s">
        <v>1825</v>
      </c>
      <c r="AF1619" s="16">
        <v>0.32616019200000002</v>
      </c>
      <c r="AG1619" s="43">
        <v>59</v>
      </c>
      <c r="AH1619" t="s">
        <v>57</v>
      </c>
      <c r="AI1619" s="8" t="s">
        <v>64</v>
      </c>
      <c r="AJ1619" t="s">
        <v>3113</v>
      </c>
      <c r="AK1619" s="17">
        <v>8585.5</v>
      </c>
      <c r="AL1619" s="19">
        <v>43435</v>
      </c>
      <c r="AM1619" s="19">
        <v>43435</v>
      </c>
      <c r="AN1619" t="s">
        <v>941</v>
      </c>
      <c r="AP1619" t="s">
        <v>2956</v>
      </c>
      <c r="AQ1619" s="17">
        <f>SUMIF(B:B,B1619,P:P)-SUMIF(B:B,B1619,AK:AK)</f>
        <v>1.5</v>
      </c>
      <c r="AR1619" t="b">
        <f t="shared" si="53"/>
        <v>0</v>
      </c>
      <c r="AS1619" t="b">
        <f t="shared" si="54"/>
        <v>0</v>
      </c>
    </row>
    <row r="1620" spans="2:45" ht="14.25" customHeight="1" x14ac:dyDescent="0.3">
      <c r="B1620" s="7" t="s">
        <v>3259</v>
      </c>
      <c r="C1620" t="s">
        <v>3098</v>
      </c>
      <c r="D1620" s="8" t="s">
        <v>2829</v>
      </c>
      <c r="E1620" s="33" t="s">
        <v>3168</v>
      </c>
      <c r="M1620" s="16">
        <v>0.17</v>
      </c>
      <c r="N1620" t="s">
        <v>648</v>
      </c>
      <c r="O1620" t="s">
        <v>649</v>
      </c>
      <c r="P1620" s="17">
        <v>18376.666666666664</v>
      </c>
      <c r="Y1620"/>
      <c r="AC1620" t="s">
        <v>929</v>
      </c>
      <c r="AD1620" t="s">
        <v>1825</v>
      </c>
      <c r="AF1620" s="16">
        <v>0.32956600065807518</v>
      </c>
      <c r="AG1620" s="43">
        <v>126</v>
      </c>
      <c r="AH1620" t="s">
        <v>102</v>
      </c>
      <c r="AI1620" s="8" t="s">
        <v>135</v>
      </c>
      <c r="AJ1620" t="s">
        <v>138</v>
      </c>
      <c r="AK1620" s="17">
        <v>963</v>
      </c>
      <c r="AL1620" s="19">
        <v>43435</v>
      </c>
      <c r="AM1620" s="19">
        <v>43435</v>
      </c>
      <c r="AN1620" t="s">
        <v>949</v>
      </c>
      <c r="AP1620" t="s">
        <v>2957</v>
      </c>
      <c r="AQ1620" s="17">
        <f>SUMIF(B:B,B1620,P:P)-SUMIF(B:B,B1620,AK:AK)</f>
        <v>7413.6666666666642</v>
      </c>
      <c r="AR1620" t="b">
        <f t="shared" si="53"/>
        <v>0</v>
      </c>
      <c r="AS1620" t="b">
        <f t="shared" si="54"/>
        <v>0</v>
      </c>
    </row>
    <row r="1621" spans="2:45" ht="14.25" customHeight="1" x14ac:dyDescent="0.3">
      <c r="B1621" s="7" t="s">
        <v>3259</v>
      </c>
      <c r="C1621" t="s">
        <v>3098</v>
      </c>
      <c r="D1621" s="8" t="s">
        <v>2829</v>
      </c>
      <c r="Y1621"/>
      <c r="AG1621" s="43">
        <v>13</v>
      </c>
      <c r="AH1621" t="s">
        <v>16</v>
      </c>
      <c r="AI1621" s="8" t="s">
        <v>867</v>
      </c>
      <c r="AK1621" s="17">
        <v>10000</v>
      </c>
      <c r="AL1621" s="19">
        <v>43307</v>
      </c>
      <c r="AM1621" s="19">
        <v>43307</v>
      </c>
      <c r="AN1621" t="s">
        <v>1213</v>
      </c>
      <c r="AP1621" t="s">
        <v>2958</v>
      </c>
      <c r="AR1621" t="b">
        <f t="shared" si="53"/>
        <v>1</v>
      </c>
      <c r="AS1621" t="b">
        <f t="shared" si="54"/>
        <v>1</v>
      </c>
    </row>
    <row r="1622" spans="2:45" ht="14.25" customHeight="1" x14ac:dyDescent="0.3">
      <c r="B1622" s="7" t="s">
        <v>3260</v>
      </c>
      <c r="C1622" t="s">
        <v>3099</v>
      </c>
      <c r="D1622" s="8" t="s">
        <v>3209</v>
      </c>
      <c r="E1622" s="33" t="s">
        <v>3375</v>
      </c>
      <c r="M1622" s="16">
        <v>0.19</v>
      </c>
      <c r="N1622" t="s">
        <v>648</v>
      </c>
      <c r="O1622" t="s">
        <v>649</v>
      </c>
      <c r="P1622" s="17">
        <v>62000</v>
      </c>
      <c r="Y1622"/>
      <c r="AC1622" t="s">
        <v>929</v>
      </c>
      <c r="AD1622" t="s">
        <v>3377</v>
      </c>
      <c r="AF1622" s="16">
        <v>0.30690000000000001</v>
      </c>
      <c r="AG1622" s="43">
        <v>202</v>
      </c>
      <c r="AH1622" t="s">
        <v>91</v>
      </c>
      <c r="AI1622" s="8" t="s">
        <v>92</v>
      </c>
      <c r="AJ1622" t="s">
        <v>100</v>
      </c>
      <c r="AK1622" s="17">
        <v>62000</v>
      </c>
      <c r="AL1622" s="19">
        <v>43371</v>
      </c>
      <c r="AM1622" s="19">
        <v>43403</v>
      </c>
      <c r="AN1622" t="s">
        <v>3366</v>
      </c>
      <c r="AP1622" t="s">
        <v>2960</v>
      </c>
      <c r="AQ1622" s="17">
        <f t="shared" ref="AQ1622:AQ1627" si="55">SUMIF(B:B,B1622,P:P)-SUMIF(B:B,B1622,AK:AK)</f>
        <v>0</v>
      </c>
      <c r="AR1622" t="b">
        <f t="shared" si="53"/>
        <v>0</v>
      </c>
      <c r="AS1622" t="b">
        <f t="shared" si="54"/>
        <v>0</v>
      </c>
    </row>
    <row r="1623" spans="2:45" ht="14.25" customHeight="1" x14ac:dyDescent="0.3">
      <c r="B1623" s="7" t="s">
        <v>3261</v>
      </c>
      <c r="C1623" t="s">
        <v>3099</v>
      </c>
      <c r="D1623" s="8" t="s">
        <v>2830</v>
      </c>
      <c r="E1623" s="33" t="s">
        <v>3169</v>
      </c>
      <c r="M1623" s="16">
        <v>0.18</v>
      </c>
      <c r="N1623" t="s">
        <v>648</v>
      </c>
      <c r="O1623" t="s">
        <v>649</v>
      </c>
      <c r="P1623" s="17">
        <v>24943.333333333332</v>
      </c>
      <c r="Y1623"/>
      <c r="AC1623" t="s">
        <v>929</v>
      </c>
      <c r="AD1623" t="s">
        <v>3377</v>
      </c>
      <c r="AF1623" s="16">
        <v>0.29152307583030301</v>
      </c>
      <c r="AG1623" s="43">
        <v>253</v>
      </c>
      <c r="AH1623" t="s">
        <v>22</v>
      </c>
      <c r="AI1623" s="8" t="s">
        <v>40</v>
      </c>
      <c r="AJ1623" t="s">
        <v>3118</v>
      </c>
      <c r="AK1623" s="17">
        <v>19610</v>
      </c>
      <c r="AL1623" s="19">
        <v>43422</v>
      </c>
      <c r="AM1623" s="19">
        <v>43422</v>
      </c>
      <c r="AN1623" t="s">
        <v>3361</v>
      </c>
      <c r="AP1623" t="s">
        <v>2961</v>
      </c>
      <c r="AQ1623" s="17">
        <f t="shared" si="55"/>
        <v>5333.3333333333321</v>
      </c>
      <c r="AR1623" t="b">
        <f t="shared" si="53"/>
        <v>0</v>
      </c>
      <c r="AS1623" t="b">
        <f t="shared" si="54"/>
        <v>0</v>
      </c>
    </row>
    <row r="1624" spans="2:45" ht="14.25" customHeight="1" x14ac:dyDescent="0.3">
      <c r="B1624" s="7" t="s">
        <v>1100</v>
      </c>
      <c r="C1624" t="s">
        <v>3326</v>
      </c>
      <c r="D1624" t="s">
        <v>1101</v>
      </c>
      <c r="E1624" s="33" t="s">
        <v>2317</v>
      </c>
      <c r="M1624" s="16">
        <v>0.19</v>
      </c>
      <c r="N1624" t="s">
        <v>648</v>
      </c>
      <c r="O1624" t="s">
        <v>649</v>
      </c>
      <c r="P1624" s="17">
        <v>13630</v>
      </c>
      <c r="U1624"/>
      <c r="Y1624"/>
      <c r="Z1624"/>
      <c r="AC1624" t="s">
        <v>929</v>
      </c>
      <c r="AD1624" t="s">
        <v>3378</v>
      </c>
      <c r="AF1624" s="16">
        <v>0.32863400000000004</v>
      </c>
      <c r="AG1624" s="43">
        <v>125</v>
      </c>
      <c r="AH1624" t="s">
        <v>102</v>
      </c>
      <c r="AI1624" s="8" t="s">
        <v>135</v>
      </c>
      <c r="AJ1624" t="s">
        <v>865</v>
      </c>
      <c r="AK1624" s="17">
        <v>8560</v>
      </c>
      <c r="AL1624" s="19">
        <v>43247</v>
      </c>
      <c r="AM1624" s="19">
        <v>43247</v>
      </c>
      <c r="AN1624" t="s">
        <v>949</v>
      </c>
      <c r="AQ1624" s="17">
        <f t="shared" si="55"/>
        <v>5070</v>
      </c>
      <c r="AR1624" t="b">
        <f t="shared" si="53"/>
        <v>0</v>
      </c>
      <c r="AS1624" t="b">
        <f t="shared" si="54"/>
        <v>0</v>
      </c>
    </row>
    <row r="1625" spans="2:45" ht="14.25" customHeight="1" x14ac:dyDescent="0.3">
      <c r="B1625" s="7" t="s">
        <v>3262</v>
      </c>
      <c r="C1625" t="s">
        <v>3099</v>
      </c>
      <c r="D1625" s="8" t="s">
        <v>3210</v>
      </c>
      <c r="E1625" s="33" t="s">
        <v>3314</v>
      </c>
      <c r="M1625" s="16">
        <v>0.18</v>
      </c>
      <c r="N1625" t="s">
        <v>648</v>
      </c>
      <c r="O1625" t="s">
        <v>649</v>
      </c>
      <c r="P1625" s="17">
        <v>8300</v>
      </c>
      <c r="AC1625" t="s">
        <v>929</v>
      </c>
      <c r="AD1625" t="s">
        <v>3377</v>
      </c>
      <c r="AF1625" s="16">
        <v>0.25080000000000002</v>
      </c>
      <c r="AG1625" s="43">
        <v>85</v>
      </c>
      <c r="AH1625" t="s">
        <v>91</v>
      </c>
      <c r="AI1625" s="8" t="s">
        <v>96</v>
      </c>
      <c r="AJ1625" t="s">
        <v>3421</v>
      </c>
      <c r="AK1625" s="17">
        <v>5000</v>
      </c>
      <c r="AL1625" s="19">
        <v>43405</v>
      </c>
      <c r="AM1625" s="19">
        <v>43405</v>
      </c>
      <c r="AN1625" t="s">
        <v>3361</v>
      </c>
      <c r="AP1625" t="s">
        <v>2962</v>
      </c>
      <c r="AQ1625" s="17">
        <f t="shared" si="55"/>
        <v>3300</v>
      </c>
      <c r="AR1625" t="b">
        <f t="shared" si="53"/>
        <v>0</v>
      </c>
      <c r="AS1625" t="b">
        <f t="shared" si="54"/>
        <v>0</v>
      </c>
    </row>
    <row r="1626" spans="2:45" ht="14.25" customHeight="1" x14ac:dyDescent="0.3">
      <c r="B1626" s="7" t="s">
        <v>3263</v>
      </c>
      <c r="C1626" t="s">
        <v>3099</v>
      </c>
      <c r="D1626" s="8" t="s">
        <v>3211</v>
      </c>
      <c r="E1626" s="33" t="s">
        <v>3316</v>
      </c>
      <c r="M1626" s="16">
        <v>0.19</v>
      </c>
      <c r="N1626" t="s">
        <v>648</v>
      </c>
      <c r="O1626" t="s">
        <v>649</v>
      </c>
      <c r="P1626" s="17">
        <v>13333.333333333332</v>
      </c>
      <c r="AC1626" t="s">
        <v>929</v>
      </c>
      <c r="AD1626" t="s">
        <v>3377</v>
      </c>
      <c r="AF1626" s="16">
        <v>0.33229197530864196</v>
      </c>
      <c r="AG1626" s="43">
        <v>75</v>
      </c>
      <c r="AH1626" t="s">
        <v>83</v>
      </c>
      <c r="AI1626" s="8" t="s">
        <v>863</v>
      </c>
      <c r="AK1626" s="17">
        <v>9900</v>
      </c>
      <c r="AL1626" s="19">
        <v>43405</v>
      </c>
      <c r="AM1626" s="19">
        <v>43405</v>
      </c>
      <c r="AN1626" t="s">
        <v>931</v>
      </c>
      <c r="AP1626" t="s">
        <v>2963</v>
      </c>
      <c r="AQ1626" s="17">
        <f t="shared" si="55"/>
        <v>3433.3333333333321</v>
      </c>
      <c r="AR1626" t="b">
        <f t="shared" si="53"/>
        <v>0</v>
      </c>
      <c r="AS1626" t="b">
        <f t="shared" si="54"/>
        <v>0</v>
      </c>
    </row>
    <row r="1627" spans="2:45" ht="14.25" customHeight="1" x14ac:dyDescent="0.3">
      <c r="B1627" s="7" t="s">
        <v>3264</v>
      </c>
      <c r="C1627" t="s">
        <v>3099</v>
      </c>
      <c r="D1627" s="8" t="s">
        <v>3101</v>
      </c>
      <c r="E1627" s="33" t="s">
        <v>3170</v>
      </c>
      <c r="M1627" s="16">
        <v>0.19</v>
      </c>
      <c r="N1627" t="s">
        <v>648</v>
      </c>
      <c r="O1627" t="s">
        <v>649</v>
      </c>
      <c r="P1627" s="17">
        <v>34442.5</v>
      </c>
      <c r="Y1627"/>
      <c r="AC1627" t="s">
        <v>929</v>
      </c>
      <c r="AD1627" t="s">
        <v>3377</v>
      </c>
      <c r="AF1627" s="16">
        <v>0.31040712577662333</v>
      </c>
      <c r="AG1627" s="43">
        <v>77</v>
      </c>
      <c r="AH1627" t="s">
        <v>83</v>
      </c>
      <c r="AI1627" s="8" t="s">
        <v>112</v>
      </c>
      <c r="AK1627" s="17">
        <v>9500</v>
      </c>
      <c r="AL1627" s="19">
        <v>43426</v>
      </c>
      <c r="AM1627" s="19">
        <v>43427</v>
      </c>
      <c r="AN1627" t="s">
        <v>931</v>
      </c>
      <c r="AP1627" t="s">
        <v>2964</v>
      </c>
      <c r="AQ1627" s="17">
        <f t="shared" si="55"/>
        <v>6842.5</v>
      </c>
      <c r="AR1627" t="b">
        <f t="shared" si="53"/>
        <v>0</v>
      </c>
      <c r="AS1627" t="b">
        <f t="shared" si="54"/>
        <v>0</v>
      </c>
    </row>
    <row r="1628" spans="2:45" ht="14.25" customHeight="1" x14ac:dyDescent="0.3">
      <c r="B1628" s="7" t="s">
        <v>3264</v>
      </c>
      <c r="C1628" t="s">
        <v>3099</v>
      </c>
      <c r="D1628" s="8" t="s">
        <v>2831</v>
      </c>
      <c r="Y1628"/>
      <c r="AG1628" s="43">
        <v>77</v>
      </c>
      <c r="AH1628" t="s">
        <v>83</v>
      </c>
      <c r="AI1628" s="8" t="s">
        <v>112</v>
      </c>
      <c r="AK1628" s="17">
        <v>3100</v>
      </c>
      <c r="AL1628" s="19">
        <v>43435</v>
      </c>
      <c r="AM1628" s="19">
        <v>43435</v>
      </c>
      <c r="AN1628" t="s">
        <v>931</v>
      </c>
      <c r="AP1628" t="s">
        <v>2965</v>
      </c>
      <c r="AR1628" t="b">
        <f t="shared" si="53"/>
        <v>1</v>
      </c>
      <c r="AS1628" t="b">
        <f t="shared" si="54"/>
        <v>1</v>
      </c>
    </row>
    <row r="1629" spans="2:45" ht="14.25" customHeight="1" x14ac:dyDescent="0.3">
      <c r="B1629" s="7" t="s">
        <v>3264</v>
      </c>
      <c r="C1629" t="s">
        <v>3099</v>
      </c>
      <c r="D1629" s="8" t="s">
        <v>3101</v>
      </c>
      <c r="Y1629"/>
      <c r="AG1629" s="43">
        <v>85</v>
      </c>
      <c r="AH1629" t="s">
        <v>91</v>
      </c>
      <c r="AI1629" s="8" t="s">
        <v>96</v>
      </c>
      <c r="AJ1629" t="s">
        <v>3421</v>
      </c>
      <c r="AK1629" s="17">
        <v>15000</v>
      </c>
      <c r="AL1629" s="19">
        <v>43435</v>
      </c>
      <c r="AM1629" s="19">
        <v>43435</v>
      </c>
      <c r="AN1629" t="s">
        <v>3362</v>
      </c>
      <c r="AP1629" t="s">
        <v>2966</v>
      </c>
      <c r="AR1629" t="b">
        <f t="shared" si="53"/>
        <v>1</v>
      </c>
      <c r="AS1629" t="b">
        <f t="shared" si="54"/>
        <v>1</v>
      </c>
    </row>
    <row r="1630" spans="2:45" ht="14.25" customHeight="1" x14ac:dyDescent="0.3">
      <c r="B1630" s="7" t="s">
        <v>3265</v>
      </c>
      <c r="C1630" t="s">
        <v>3099</v>
      </c>
      <c r="D1630" s="8" t="s">
        <v>3102</v>
      </c>
      <c r="E1630" s="33" t="s">
        <v>3171</v>
      </c>
      <c r="M1630" s="16">
        <v>0.18</v>
      </c>
      <c r="N1630" t="s">
        <v>648</v>
      </c>
      <c r="O1630" t="s">
        <v>649</v>
      </c>
      <c r="P1630" s="17">
        <v>19550</v>
      </c>
      <c r="Y1630"/>
      <c r="AC1630" t="s">
        <v>929</v>
      </c>
      <c r="AD1630" t="s">
        <v>3377</v>
      </c>
      <c r="AF1630" s="16">
        <v>0.34455392775956289</v>
      </c>
      <c r="AG1630" s="43">
        <v>253</v>
      </c>
      <c r="AH1630" t="s">
        <v>22</v>
      </c>
      <c r="AI1630" s="8" t="s">
        <v>40</v>
      </c>
      <c r="AJ1630" t="s">
        <v>3118</v>
      </c>
      <c r="AK1630" s="17">
        <v>11500</v>
      </c>
      <c r="AL1630" s="19">
        <v>43435</v>
      </c>
      <c r="AM1630" s="19">
        <v>43435</v>
      </c>
      <c r="AN1630" t="s">
        <v>931</v>
      </c>
      <c r="AP1630" t="s">
        <v>2967</v>
      </c>
      <c r="AQ1630" s="17">
        <f>SUMIF(B:B,B1630,P:P)-SUMIF(B:B,B1630,AK:AK)</f>
        <v>0</v>
      </c>
      <c r="AR1630" t="b">
        <f t="shared" si="53"/>
        <v>0</v>
      </c>
      <c r="AS1630" t="b">
        <f t="shared" si="54"/>
        <v>0</v>
      </c>
    </row>
    <row r="1631" spans="2:45" ht="14.25" customHeight="1" x14ac:dyDescent="0.3">
      <c r="B1631" s="7" t="s">
        <v>3265</v>
      </c>
      <c r="C1631" t="s">
        <v>3099</v>
      </c>
      <c r="D1631" s="8" t="s">
        <v>2832</v>
      </c>
      <c r="Y1631"/>
      <c r="AG1631" s="43">
        <v>253</v>
      </c>
      <c r="AH1631" t="s">
        <v>22</v>
      </c>
      <c r="AI1631" s="8" t="s">
        <v>40</v>
      </c>
      <c r="AJ1631" t="s">
        <v>3118</v>
      </c>
      <c r="AK1631" s="17">
        <v>8049.9999999999991</v>
      </c>
      <c r="AL1631" s="19">
        <v>43266</v>
      </c>
      <c r="AM1631" s="19">
        <v>43266</v>
      </c>
      <c r="AN1631" t="s">
        <v>931</v>
      </c>
      <c r="AP1631" t="s">
        <v>2968</v>
      </c>
      <c r="AR1631" t="b">
        <f t="shared" si="53"/>
        <v>1</v>
      </c>
      <c r="AS1631" t="b">
        <f t="shared" si="54"/>
        <v>1</v>
      </c>
    </row>
    <row r="1632" spans="2:45" ht="14.25" customHeight="1" x14ac:dyDescent="0.3">
      <c r="B1632" s="7" t="s">
        <v>3266</v>
      </c>
      <c r="C1632" t="s">
        <v>3099</v>
      </c>
      <c r="D1632" s="8" t="s">
        <v>2833</v>
      </c>
      <c r="E1632" s="33" t="s">
        <v>3172</v>
      </c>
      <c r="M1632" s="16">
        <v>0.18</v>
      </c>
      <c r="N1632" t="s">
        <v>648</v>
      </c>
      <c r="O1632" t="s">
        <v>649</v>
      </c>
      <c r="P1632" s="17">
        <v>10350</v>
      </c>
      <c r="Y1632"/>
      <c r="AC1632" t="s">
        <v>929</v>
      </c>
      <c r="AD1632" t="s">
        <v>3377</v>
      </c>
      <c r="AF1632" s="16">
        <v>0.26606147368421051</v>
      </c>
      <c r="AG1632" s="43">
        <v>253</v>
      </c>
      <c r="AH1632" t="s">
        <v>22</v>
      </c>
      <c r="AI1632" s="8" t="s">
        <v>40</v>
      </c>
      <c r="AJ1632" t="s">
        <v>3118</v>
      </c>
      <c r="AK1632" s="17">
        <v>9200</v>
      </c>
      <c r="AL1632" s="19">
        <v>43435</v>
      </c>
      <c r="AM1632" s="19">
        <f>AL1632</f>
        <v>43435</v>
      </c>
      <c r="AN1632" t="s">
        <v>931</v>
      </c>
      <c r="AP1632" t="s">
        <v>2969</v>
      </c>
      <c r="AQ1632" s="17">
        <f>SUMIF(B:B,B1632,P:P)-SUMIF(B:B,B1632,AK:AK)</f>
        <v>1150</v>
      </c>
      <c r="AR1632" t="b">
        <f t="shared" si="53"/>
        <v>0</v>
      </c>
      <c r="AS1632" t="b">
        <f t="shared" si="54"/>
        <v>0</v>
      </c>
    </row>
    <row r="1633" spans="2:45" ht="14.25" customHeight="1" x14ac:dyDescent="0.3">
      <c r="B1633" s="7" t="s">
        <v>3267</v>
      </c>
      <c r="C1633" t="s">
        <v>3100</v>
      </c>
      <c r="D1633" s="8" t="s">
        <v>2834</v>
      </c>
      <c r="E1633" s="33" t="s">
        <v>3173</v>
      </c>
      <c r="M1633" s="16">
        <v>0.17</v>
      </c>
      <c r="N1633" t="s">
        <v>648</v>
      </c>
      <c r="O1633" t="s">
        <v>649</v>
      </c>
      <c r="P1633" s="17">
        <v>13548</v>
      </c>
      <c r="Y1633"/>
      <c r="AC1633" t="s">
        <v>929</v>
      </c>
      <c r="AD1633" t="s">
        <v>3376</v>
      </c>
      <c r="AF1633" s="16">
        <v>0.39880200411428574</v>
      </c>
      <c r="AG1633" s="43">
        <v>103</v>
      </c>
      <c r="AH1633" t="s">
        <v>102</v>
      </c>
      <c r="AI1633" s="8" t="s">
        <v>103</v>
      </c>
      <c r="AJ1633" t="s">
        <v>113</v>
      </c>
      <c r="AK1633" s="17">
        <v>4200</v>
      </c>
      <c r="AL1633" s="19">
        <v>43400</v>
      </c>
      <c r="AM1633" s="19">
        <f>AL1633</f>
        <v>43400</v>
      </c>
      <c r="AN1633" t="s">
        <v>1380</v>
      </c>
      <c r="AP1633" t="s">
        <v>2970</v>
      </c>
      <c r="AQ1633" s="17">
        <f>SUMIF(B:B,B1633,P:P)-SUMIF(B:B,B1633,AK:AK)</f>
        <v>456</v>
      </c>
      <c r="AR1633" t="b">
        <f t="shared" si="53"/>
        <v>0</v>
      </c>
      <c r="AS1633" t="b">
        <f t="shared" si="54"/>
        <v>0</v>
      </c>
    </row>
    <row r="1634" spans="2:45" ht="14.25" customHeight="1" x14ac:dyDescent="0.3">
      <c r="B1634" s="7" t="s">
        <v>3267</v>
      </c>
      <c r="C1634" t="s">
        <v>3100</v>
      </c>
      <c r="D1634" s="8" t="s">
        <v>2834</v>
      </c>
      <c r="Y1634"/>
      <c r="AG1634" s="43">
        <v>125</v>
      </c>
      <c r="AH1634" t="s">
        <v>102</v>
      </c>
      <c r="AI1634" s="8" t="s">
        <v>135</v>
      </c>
      <c r="AJ1634" t="s">
        <v>865</v>
      </c>
      <c r="AK1634" s="17">
        <v>856</v>
      </c>
      <c r="AL1634" s="19">
        <v>43400</v>
      </c>
      <c r="AN1634" t="s">
        <v>949</v>
      </c>
      <c r="AP1634" t="s">
        <v>2971</v>
      </c>
      <c r="AR1634" t="b">
        <f t="shared" si="53"/>
        <v>1</v>
      </c>
      <c r="AS1634" t="b">
        <f t="shared" si="54"/>
        <v>1</v>
      </c>
    </row>
    <row r="1635" spans="2:45" ht="14.25" customHeight="1" x14ac:dyDescent="0.3">
      <c r="B1635" s="7" t="s">
        <v>3267</v>
      </c>
      <c r="C1635" t="s">
        <v>3100</v>
      </c>
      <c r="D1635" s="8" t="s">
        <v>2834</v>
      </c>
      <c r="Y1635"/>
      <c r="AG1635" s="43">
        <v>120</v>
      </c>
      <c r="AH1635" t="s">
        <v>102</v>
      </c>
      <c r="AI1635" s="8" t="s">
        <v>130</v>
      </c>
      <c r="AJ1635" t="s">
        <v>131</v>
      </c>
      <c r="AK1635" s="17">
        <v>1520</v>
      </c>
      <c r="AL1635" s="19">
        <v>43394</v>
      </c>
      <c r="AM1635" s="19">
        <v>43400</v>
      </c>
      <c r="AN1635" t="s">
        <v>1036</v>
      </c>
      <c r="AP1635" t="s">
        <v>2972</v>
      </c>
      <c r="AR1635" t="b">
        <f t="shared" si="53"/>
        <v>1</v>
      </c>
      <c r="AS1635" t="b">
        <f t="shared" si="54"/>
        <v>1</v>
      </c>
    </row>
    <row r="1636" spans="2:45" ht="14.25" customHeight="1" x14ac:dyDescent="0.3">
      <c r="B1636" s="7" t="s">
        <v>3267</v>
      </c>
      <c r="C1636" t="s">
        <v>3100</v>
      </c>
      <c r="D1636" s="8" t="s">
        <v>2834</v>
      </c>
      <c r="Y1636"/>
      <c r="AG1636" s="43">
        <v>121</v>
      </c>
      <c r="AH1636" t="s">
        <v>102</v>
      </c>
      <c r="AI1636" s="8" t="s">
        <v>130</v>
      </c>
      <c r="AJ1636" t="s">
        <v>132</v>
      </c>
      <c r="AK1636" s="17">
        <v>2070</v>
      </c>
      <c r="AL1636" s="19">
        <v>43394</v>
      </c>
      <c r="AM1636" s="19">
        <v>43400</v>
      </c>
      <c r="AN1636" t="s">
        <v>931</v>
      </c>
      <c r="AP1636" t="s">
        <v>2973</v>
      </c>
      <c r="AR1636" t="b">
        <f t="shared" si="53"/>
        <v>1</v>
      </c>
      <c r="AS1636" t="b">
        <f t="shared" si="54"/>
        <v>1</v>
      </c>
    </row>
    <row r="1637" spans="2:45" ht="14.25" customHeight="1" x14ac:dyDescent="0.3">
      <c r="B1637" s="7" t="s">
        <v>3267</v>
      </c>
      <c r="C1637" t="s">
        <v>3100</v>
      </c>
      <c r="D1637" s="8" t="s">
        <v>2834</v>
      </c>
      <c r="Y1637"/>
      <c r="AG1637" s="43">
        <v>125</v>
      </c>
      <c r="AH1637" t="s">
        <v>102</v>
      </c>
      <c r="AI1637" s="8" t="s">
        <v>135</v>
      </c>
      <c r="AJ1637" t="s">
        <v>865</v>
      </c>
      <c r="AK1637" s="17">
        <v>856</v>
      </c>
      <c r="AL1637" s="19">
        <v>43394</v>
      </c>
      <c r="AM1637" s="19">
        <v>43400</v>
      </c>
      <c r="AN1637" t="s">
        <v>949</v>
      </c>
      <c r="AP1637" t="s">
        <v>2971</v>
      </c>
      <c r="AR1637" t="b">
        <f t="shared" si="53"/>
        <v>1</v>
      </c>
      <c r="AS1637" t="b">
        <f t="shared" si="54"/>
        <v>1</v>
      </c>
    </row>
    <row r="1638" spans="2:45" ht="14.25" customHeight="1" x14ac:dyDescent="0.3">
      <c r="B1638" s="7" t="s">
        <v>3267</v>
      </c>
      <c r="C1638" t="s">
        <v>3100</v>
      </c>
      <c r="D1638" s="8" t="s">
        <v>2834</v>
      </c>
      <c r="Y1638"/>
      <c r="AG1638" s="43">
        <v>120</v>
      </c>
      <c r="AH1638" t="s">
        <v>102</v>
      </c>
      <c r="AI1638" s="8" t="s">
        <v>130</v>
      </c>
      <c r="AJ1638" t="s">
        <v>131</v>
      </c>
      <c r="AK1638" s="17">
        <v>1520</v>
      </c>
      <c r="AL1638" s="19">
        <v>43397</v>
      </c>
      <c r="AM1638" s="19">
        <v>43397</v>
      </c>
      <c r="AN1638" t="s">
        <v>1036</v>
      </c>
      <c r="AP1638" t="s">
        <v>2972</v>
      </c>
      <c r="AR1638" t="b">
        <f t="shared" si="53"/>
        <v>1</v>
      </c>
      <c r="AS1638" t="b">
        <f t="shared" si="54"/>
        <v>1</v>
      </c>
    </row>
    <row r="1639" spans="2:45" ht="14.25" customHeight="1" x14ac:dyDescent="0.3">
      <c r="B1639" s="7" t="s">
        <v>3267</v>
      </c>
      <c r="C1639" t="s">
        <v>3100</v>
      </c>
      <c r="D1639" s="8" t="s">
        <v>2834</v>
      </c>
      <c r="Y1639"/>
      <c r="AG1639" s="43">
        <v>121</v>
      </c>
      <c r="AH1639" t="s">
        <v>102</v>
      </c>
      <c r="AI1639" s="8" t="s">
        <v>130</v>
      </c>
      <c r="AJ1639" t="s">
        <v>132</v>
      </c>
      <c r="AK1639" s="17">
        <v>2070</v>
      </c>
      <c r="AL1639" s="19">
        <v>43405</v>
      </c>
      <c r="AM1639" s="19">
        <v>43405</v>
      </c>
      <c r="AN1639" t="s">
        <v>931</v>
      </c>
      <c r="AP1639" t="s">
        <v>2973</v>
      </c>
      <c r="AR1639" t="b">
        <f t="shared" si="53"/>
        <v>1</v>
      </c>
      <c r="AS1639" t="b">
        <f t="shared" si="54"/>
        <v>1</v>
      </c>
    </row>
    <row r="1640" spans="2:45" ht="14.25" customHeight="1" x14ac:dyDescent="0.3">
      <c r="B1640" s="7" t="s">
        <v>3268</v>
      </c>
      <c r="C1640" t="s">
        <v>3100</v>
      </c>
      <c r="D1640" s="8" t="s">
        <v>2835</v>
      </c>
      <c r="E1640" s="33" t="s">
        <v>3174</v>
      </c>
      <c r="M1640" s="16">
        <v>0.17</v>
      </c>
      <c r="N1640" t="s">
        <v>648</v>
      </c>
      <c r="O1640" t="s">
        <v>649</v>
      </c>
      <c r="P1640" s="17">
        <v>130000</v>
      </c>
      <c r="Y1640"/>
      <c r="AC1640" t="s">
        <v>929</v>
      </c>
      <c r="AD1640" t="s">
        <v>3376</v>
      </c>
      <c r="AF1640" s="16">
        <v>0.68650228807801617</v>
      </c>
      <c r="AG1640" s="43">
        <v>129</v>
      </c>
      <c r="AH1640" t="s">
        <v>139</v>
      </c>
      <c r="AI1640" s="8" t="s">
        <v>141</v>
      </c>
      <c r="AK1640" s="17">
        <v>124000</v>
      </c>
      <c r="AL1640" s="19">
        <v>43414</v>
      </c>
      <c r="AM1640" s="19">
        <v>43414</v>
      </c>
      <c r="AN1640" t="s">
        <v>3367</v>
      </c>
      <c r="AP1640" t="s">
        <v>2710</v>
      </c>
      <c r="AQ1640" s="17">
        <f>SUMIF(B:B,B1640,P:P)-SUMIF(B:B,B1640,AK:AK)</f>
        <v>6000</v>
      </c>
      <c r="AR1640" t="b">
        <f t="shared" si="53"/>
        <v>0</v>
      </c>
      <c r="AS1640" t="b">
        <f t="shared" si="54"/>
        <v>0</v>
      </c>
    </row>
    <row r="1641" spans="2:45" ht="14.25" customHeight="1" x14ac:dyDescent="0.3">
      <c r="B1641" s="7" t="s">
        <v>3269</v>
      </c>
      <c r="C1641" t="s">
        <v>3100</v>
      </c>
      <c r="D1641" s="8" t="s">
        <v>2836</v>
      </c>
      <c r="E1641" s="33" t="s">
        <v>3175</v>
      </c>
      <c r="M1641" s="16">
        <v>0.17</v>
      </c>
      <c r="N1641" t="s">
        <v>648</v>
      </c>
      <c r="O1641" t="s">
        <v>649</v>
      </c>
      <c r="P1641" s="17">
        <v>20438.5</v>
      </c>
      <c r="Y1641"/>
      <c r="AC1641" t="s">
        <v>929</v>
      </c>
      <c r="AD1641" t="s">
        <v>3376</v>
      </c>
      <c r="AF1641" s="16">
        <v>0.39772602133333335</v>
      </c>
      <c r="AG1641" s="43">
        <v>59</v>
      </c>
      <c r="AH1641" t="s">
        <v>57</v>
      </c>
      <c r="AI1641" s="8" t="s">
        <v>64</v>
      </c>
      <c r="AJ1641" t="s">
        <v>3115</v>
      </c>
      <c r="AK1641" s="17">
        <v>9370.9599999999991</v>
      </c>
      <c r="AL1641" s="19">
        <v>43428</v>
      </c>
      <c r="AM1641" s="19">
        <v>43428</v>
      </c>
      <c r="AN1641" t="s">
        <v>941</v>
      </c>
      <c r="AP1641" t="s">
        <v>2974</v>
      </c>
      <c r="AQ1641" s="17">
        <f>SUMIF(B:B,B1641,P:P)-SUMIF(B:B,B1641,AK:AK)</f>
        <v>1353.1399999999994</v>
      </c>
      <c r="AR1641" t="b">
        <f t="shared" si="53"/>
        <v>0</v>
      </c>
      <c r="AS1641" t="b">
        <f t="shared" si="54"/>
        <v>0</v>
      </c>
    </row>
    <row r="1642" spans="2:45" ht="14.25" customHeight="1" x14ac:dyDescent="0.3">
      <c r="B1642" s="7" t="s">
        <v>3269</v>
      </c>
      <c r="C1642" t="s">
        <v>3100</v>
      </c>
      <c r="D1642" s="8" t="s">
        <v>2836</v>
      </c>
      <c r="Y1642"/>
      <c r="AG1642" s="43">
        <v>126</v>
      </c>
      <c r="AH1642" t="s">
        <v>102</v>
      </c>
      <c r="AI1642" s="8" t="s">
        <v>135</v>
      </c>
      <c r="AJ1642" t="s">
        <v>138</v>
      </c>
      <c r="AK1642" s="17">
        <v>1043.25</v>
      </c>
      <c r="AL1642" s="19">
        <v>43428</v>
      </c>
      <c r="AM1642" s="19">
        <v>43428</v>
      </c>
      <c r="AN1642" t="s">
        <v>949</v>
      </c>
      <c r="AP1642" t="s">
        <v>2975</v>
      </c>
      <c r="AR1642" t="b">
        <f t="shared" si="53"/>
        <v>1</v>
      </c>
      <c r="AS1642" t="b">
        <f t="shared" si="54"/>
        <v>1</v>
      </c>
    </row>
    <row r="1643" spans="2:45" ht="14.25" customHeight="1" x14ac:dyDescent="0.3">
      <c r="B1643" s="7" t="s">
        <v>3269</v>
      </c>
      <c r="C1643" t="s">
        <v>3100</v>
      </c>
      <c r="D1643" s="8" t="s">
        <v>2836</v>
      </c>
      <c r="Y1643"/>
      <c r="AG1643" s="43">
        <v>99</v>
      </c>
      <c r="AH1643" t="s">
        <v>102</v>
      </c>
      <c r="AI1643" s="8" t="s">
        <v>103</v>
      </c>
      <c r="AJ1643" t="s">
        <v>109</v>
      </c>
      <c r="AK1643" s="17">
        <v>6000</v>
      </c>
      <c r="AL1643" s="19">
        <v>43414</v>
      </c>
      <c r="AM1643" s="19">
        <v>43414</v>
      </c>
      <c r="AN1643" t="s">
        <v>1472</v>
      </c>
      <c r="AP1643" t="s">
        <v>2976</v>
      </c>
      <c r="AR1643" t="b">
        <f t="shared" si="53"/>
        <v>1</v>
      </c>
      <c r="AS1643" t="b">
        <f t="shared" si="54"/>
        <v>1</v>
      </c>
    </row>
    <row r="1644" spans="2:45" ht="14.25" customHeight="1" x14ac:dyDescent="0.3">
      <c r="B1644" s="7" t="s">
        <v>3269</v>
      </c>
      <c r="C1644" t="s">
        <v>3100</v>
      </c>
      <c r="D1644" s="8" t="s">
        <v>2836</v>
      </c>
      <c r="Y1644"/>
      <c r="AG1644" s="43">
        <v>126</v>
      </c>
      <c r="AH1644" t="s">
        <v>102</v>
      </c>
      <c r="AI1644" s="8" t="s">
        <v>135</v>
      </c>
      <c r="AJ1644" t="s">
        <v>138</v>
      </c>
      <c r="AK1644" s="17">
        <v>1738.75</v>
      </c>
      <c r="AL1644" s="19">
        <v>43414</v>
      </c>
      <c r="AM1644" s="19">
        <v>43414</v>
      </c>
      <c r="AN1644" t="s">
        <v>949</v>
      </c>
      <c r="AP1644" t="s">
        <v>2977</v>
      </c>
      <c r="AR1644" t="b">
        <f t="shared" si="53"/>
        <v>1</v>
      </c>
      <c r="AS1644" t="b">
        <f t="shared" si="54"/>
        <v>1</v>
      </c>
    </row>
    <row r="1645" spans="2:45" ht="14.25" customHeight="1" x14ac:dyDescent="0.3">
      <c r="B1645" s="7" t="s">
        <v>3269</v>
      </c>
      <c r="C1645" t="s">
        <v>3100</v>
      </c>
      <c r="D1645" s="8" t="s">
        <v>2836</v>
      </c>
      <c r="Y1645"/>
      <c r="AG1645" s="43">
        <v>10</v>
      </c>
      <c r="AH1645" t="s">
        <v>16</v>
      </c>
      <c r="AI1645" s="8" t="s">
        <v>17</v>
      </c>
      <c r="AK1645" s="17">
        <v>932.4</v>
      </c>
      <c r="AL1645" s="19">
        <v>43414</v>
      </c>
      <c r="AM1645" s="19">
        <v>43414</v>
      </c>
      <c r="AN1645" t="s">
        <v>1473</v>
      </c>
      <c r="AP1645" t="s">
        <v>2978</v>
      </c>
      <c r="AR1645" t="b">
        <f t="shared" si="53"/>
        <v>1</v>
      </c>
      <c r="AS1645" t="b">
        <f t="shared" si="54"/>
        <v>1</v>
      </c>
    </row>
    <row r="1646" spans="2:45" x14ac:dyDescent="0.3">
      <c r="B1646" s="7" t="s">
        <v>1102</v>
      </c>
      <c r="C1646" t="s">
        <v>3326</v>
      </c>
      <c r="D1646" t="s">
        <v>1103</v>
      </c>
      <c r="E1646" s="33" t="s">
        <v>2318</v>
      </c>
      <c r="M1646" s="16">
        <v>0.19</v>
      </c>
      <c r="N1646" t="s">
        <v>648</v>
      </c>
      <c r="O1646" t="s">
        <v>649</v>
      </c>
      <c r="P1646" s="17">
        <v>23800</v>
      </c>
      <c r="U1646"/>
      <c r="Y1646"/>
      <c r="Z1646"/>
      <c r="AC1646" t="s">
        <v>929</v>
      </c>
      <c r="AD1646" t="s">
        <v>3378</v>
      </c>
      <c r="AF1646" s="16">
        <v>0.34339624026696325</v>
      </c>
      <c r="AG1646" s="43">
        <v>121</v>
      </c>
      <c r="AH1646" t="s">
        <v>102</v>
      </c>
      <c r="AI1646" s="8" t="s">
        <v>130</v>
      </c>
      <c r="AJ1646" t="s">
        <v>132</v>
      </c>
      <c r="AK1646" s="17">
        <v>3449.9999999999995</v>
      </c>
      <c r="AL1646" s="19">
        <v>43275</v>
      </c>
      <c r="AM1646" s="19">
        <v>43267</v>
      </c>
      <c r="AN1646" t="s">
        <v>931</v>
      </c>
      <c r="AQ1646" s="17">
        <f>SUMIF(B:B,B1646,P:P)-SUMIF(B:B,B1646,AK:AK)</f>
        <v>13007.5</v>
      </c>
      <c r="AR1646" t="b">
        <f t="shared" si="53"/>
        <v>0</v>
      </c>
      <c r="AS1646" t="b">
        <f t="shared" si="54"/>
        <v>0</v>
      </c>
    </row>
    <row r="1647" spans="2:45" x14ac:dyDescent="0.3">
      <c r="B1647" s="7" t="s">
        <v>1102</v>
      </c>
      <c r="C1647" t="s">
        <v>3326</v>
      </c>
      <c r="D1647" t="s">
        <v>1103</v>
      </c>
      <c r="E1647" s="33" t="s">
        <v>936</v>
      </c>
      <c r="U1647"/>
      <c r="Y1647"/>
      <c r="Z1647"/>
      <c r="AG1647" s="43">
        <v>121</v>
      </c>
      <c r="AH1647" t="s">
        <v>102</v>
      </c>
      <c r="AI1647" s="8" t="s">
        <v>130</v>
      </c>
      <c r="AJ1647" t="s">
        <v>132</v>
      </c>
      <c r="AK1647" s="17">
        <v>1724.9999999999998</v>
      </c>
      <c r="AL1647" s="19">
        <v>43246</v>
      </c>
      <c r="AM1647" s="19">
        <v>43246</v>
      </c>
      <c r="AN1647" t="s">
        <v>931</v>
      </c>
      <c r="AQ1647"/>
      <c r="AR1647" t="b">
        <f t="shared" si="53"/>
        <v>1</v>
      </c>
      <c r="AS1647" t="b">
        <f t="shared" si="54"/>
        <v>1</v>
      </c>
    </row>
    <row r="1648" spans="2:45" x14ac:dyDescent="0.3">
      <c r="B1648" s="7" t="s">
        <v>1102</v>
      </c>
      <c r="C1648" t="s">
        <v>3326</v>
      </c>
      <c r="D1648" t="s">
        <v>1103</v>
      </c>
      <c r="E1648" s="33" t="s">
        <v>936</v>
      </c>
      <c r="U1648"/>
      <c r="Y1648"/>
      <c r="Z1648"/>
      <c r="AG1648" s="43">
        <v>125</v>
      </c>
      <c r="AH1648" t="s">
        <v>102</v>
      </c>
      <c r="AI1648" s="8" t="s">
        <v>135</v>
      </c>
      <c r="AJ1648" t="s">
        <v>865</v>
      </c>
      <c r="AK1648" s="17">
        <v>3745</v>
      </c>
      <c r="AL1648" s="19">
        <v>43275</v>
      </c>
      <c r="AM1648" s="19">
        <v>43267</v>
      </c>
      <c r="AN1648" t="s">
        <v>949</v>
      </c>
      <c r="AQ1648"/>
      <c r="AR1648" t="b">
        <f t="shared" si="53"/>
        <v>1</v>
      </c>
      <c r="AS1648" t="b">
        <f t="shared" si="54"/>
        <v>1</v>
      </c>
    </row>
    <row r="1649" spans="2:45" x14ac:dyDescent="0.3">
      <c r="B1649" s="7" t="s">
        <v>1102</v>
      </c>
      <c r="C1649" t="s">
        <v>3326</v>
      </c>
      <c r="D1649" t="s">
        <v>1103</v>
      </c>
      <c r="E1649" s="33" t="s">
        <v>936</v>
      </c>
      <c r="U1649"/>
      <c r="Y1649"/>
      <c r="Z1649"/>
      <c r="AG1649" s="43">
        <v>126</v>
      </c>
      <c r="AH1649" t="s">
        <v>102</v>
      </c>
      <c r="AI1649" s="8" t="s">
        <v>135</v>
      </c>
      <c r="AJ1649" t="s">
        <v>138</v>
      </c>
      <c r="AK1649" s="17">
        <v>1872.5</v>
      </c>
      <c r="AL1649" s="19">
        <v>43246</v>
      </c>
      <c r="AM1649" s="19">
        <v>43246</v>
      </c>
      <c r="AN1649" t="s">
        <v>949</v>
      </c>
      <c r="AQ1649"/>
      <c r="AR1649" t="b">
        <f t="shared" si="53"/>
        <v>1</v>
      </c>
      <c r="AS1649" t="b">
        <f t="shared" si="54"/>
        <v>1</v>
      </c>
    </row>
    <row r="1650" spans="2:45" x14ac:dyDescent="0.3">
      <c r="B1650" s="7" t="s">
        <v>3270</v>
      </c>
      <c r="C1650" t="s">
        <v>3100</v>
      </c>
      <c r="D1650" s="8" t="s">
        <v>2837</v>
      </c>
      <c r="E1650" s="33" t="s">
        <v>3176</v>
      </c>
      <c r="M1650" s="16">
        <v>0.2</v>
      </c>
      <c r="N1650" t="s">
        <v>648</v>
      </c>
      <c r="O1650" t="s">
        <v>649</v>
      </c>
      <c r="P1650" s="17">
        <v>35438</v>
      </c>
      <c r="Y1650"/>
      <c r="AC1650" t="s">
        <v>929</v>
      </c>
      <c r="AD1650" t="s">
        <v>3376</v>
      </c>
      <c r="AF1650" s="16">
        <v>0.39635450133333339</v>
      </c>
      <c r="AG1650" s="43">
        <v>98</v>
      </c>
      <c r="AH1650" t="s">
        <v>102</v>
      </c>
      <c r="AI1650" s="8" t="s">
        <v>103</v>
      </c>
      <c r="AJ1650" t="s">
        <v>108</v>
      </c>
      <c r="AK1650" s="17">
        <v>2862</v>
      </c>
      <c r="AL1650" s="19">
        <v>43414</v>
      </c>
      <c r="AM1650" s="19">
        <v>43414</v>
      </c>
      <c r="AN1650" t="s">
        <v>931</v>
      </c>
      <c r="AP1650" t="s">
        <v>2979</v>
      </c>
      <c r="AQ1650" s="17">
        <f>SUMIF(B:B,B1650,P:P)-SUMIF(B:B,B1650,AK:AK)</f>
        <v>13645.349999999999</v>
      </c>
      <c r="AR1650" t="b">
        <f t="shared" si="53"/>
        <v>0</v>
      </c>
      <c r="AS1650" t="b">
        <f t="shared" si="54"/>
        <v>0</v>
      </c>
    </row>
    <row r="1651" spans="2:45" x14ac:dyDescent="0.3">
      <c r="B1651" s="7" t="s">
        <v>3270</v>
      </c>
      <c r="C1651" t="s">
        <v>3100</v>
      </c>
      <c r="D1651" s="8" t="s">
        <v>2837</v>
      </c>
      <c r="Y1651"/>
      <c r="AG1651" s="43">
        <v>98</v>
      </c>
      <c r="AH1651" t="s">
        <v>102</v>
      </c>
      <c r="AI1651" s="8" t="s">
        <v>103</v>
      </c>
      <c r="AJ1651" t="s">
        <v>108</v>
      </c>
      <c r="AK1651" s="17">
        <v>2862</v>
      </c>
      <c r="AL1651" s="19">
        <v>43414</v>
      </c>
      <c r="AM1651" s="19">
        <v>43414</v>
      </c>
      <c r="AN1651" t="s">
        <v>931</v>
      </c>
      <c r="AP1651" t="s">
        <v>2979</v>
      </c>
      <c r="AR1651" t="b">
        <f t="shared" si="53"/>
        <v>1</v>
      </c>
      <c r="AS1651" t="b">
        <f t="shared" si="54"/>
        <v>1</v>
      </c>
    </row>
    <row r="1652" spans="2:45" x14ac:dyDescent="0.3">
      <c r="B1652" s="7" t="s">
        <v>3270</v>
      </c>
      <c r="C1652" t="s">
        <v>3100</v>
      </c>
      <c r="D1652" s="8" t="s">
        <v>2837</v>
      </c>
      <c r="Y1652"/>
      <c r="AG1652" s="43">
        <v>121</v>
      </c>
      <c r="AH1652" t="s">
        <v>102</v>
      </c>
      <c r="AI1652" s="8" t="s">
        <v>130</v>
      </c>
      <c r="AJ1652" t="s">
        <v>132</v>
      </c>
      <c r="AK1652" s="17">
        <v>1535.2499999999998</v>
      </c>
      <c r="AL1652" s="19">
        <v>43449</v>
      </c>
      <c r="AM1652" s="19">
        <v>43449</v>
      </c>
      <c r="AN1652" t="s">
        <v>931</v>
      </c>
      <c r="AP1652" t="s">
        <v>2980</v>
      </c>
      <c r="AR1652" t="b">
        <f t="shared" si="53"/>
        <v>1</v>
      </c>
      <c r="AS1652" t="b">
        <f t="shared" si="54"/>
        <v>1</v>
      </c>
    </row>
    <row r="1653" spans="2:45" x14ac:dyDescent="0.3">
      <c r="B1653" s="7" t="s">
        <v>3270</v>
      </c>
      <c r="C1653" t="s">
        <v>3100</v>
      </c>
      <c r="D1653" s="8" t="s">
        <v>2837</v>
      </c>
      <c r="Y1653"/>
      <c r="AG1653" s="43">
        <v>126</v>
      </c>
      <c r="AH1653" t="s">
        <v>102</v>
      </c>
      <c r="AI1653" s="8" t="s">
        <v>135</v>
      </c>
      <c r="AJ1653" t="s">
        <v>138</v>
      </c>
      <c r="AK1653" s="17">
        <v>2086.5</v>
      </c>
      <c r="AL1653" s="19">
        <v>43449</v>
      </c>
      <c r="AM1653" s="19">
        <v>43449</v>
      </c>
      <c r="AN1653" t="s">
        <v>949</v>
      </c>
      <c r="AP1653" t="s">
        <v>2981</v>
      </c>
      <c r="AR1653" t="b">
        <f t="shared" si="53"/>
        <v>1</v>
      </c>
      <c r="AS1653" t="b">
        <f t="shared" si="54"/>
        <v>1</v>
      </c>
    </row>
    <row r="1654" spans="2:45" x14ac:dyDescent="0.3">
      <c r="B1654" s="7" t="s">
        <v>3270</v>
      </c>
      <c r="C1654" t="s">
        <v>3100</v>
      </c>
      <c r="D1654" s="8" t="s">
        <v>2837</v>
      </c>
      <c r="Y1654"/>
      <c r="AG1654" s="43">
        <v>121</v>
      </c>
      <c r="AH1654" t="s">
        <v>102</v>
      </c>
      <c r="AI1654" s="8" t="s">
        <v>130</v>
      </c>
      <c r="AJ1654" t="s">
        <v>132</v>
      </c>
      <c r="AK1654" s="17">
        <v>1489.2499999999998</v>
      </c>
      <c r="AL1654" s="19">
        <v>43407</v>
      </c>
      <c r="AM1654" s="19">
        <v>43407</v>
      </c>
      <c r="AN1654" t="s">
        <v>931</v>
      </c>
      <c r="AP1654" t="s">
        <v>2982</v>
      </c>
      <c r="AR1654" t="b">
        <f t="shared" si="53"/>
        <v>1</v>
      </c>
      <c r="AS1654" t="b">
        <f t="shared" si="54"/>
        <v>1</v>
      </c>
    </row>
    <row r="1655" spans="2:45" x14ac:dyDescent="0.3">
      <c r="B1655" s="7" t="s">
        <v>3270</v>
      </c>
      <c r="C1655" t="s">
        <v>3100</v>
      </c>
      <c r="D1655" s="8" t="s">
        <v>2837</v>
      </c>
      <c r="Y1655"/>
      <c r="AG1655" s="43">
        <v>126</v>
      </c>
      <c r="AH1655" t="s">
        <v>102</v>
      </c>
      <c r="AI1655" s="8" t="s">
        <v>135</v>
      </c>
      <c r="AJ1655" t="s">
        <v>138</v>
      </c>
      <c r="AK1655" s="17">
        <v>1391</v>
      </c>
      <c r="AL1655" s="19">
        <v>43407</v>
      </c>
      <c r="AM1655" s="19">
        <v>43407</v>
      </c>
      <c r="AN1655" t="s">
        <v>949</v>
      </c>
      <c r="AP1655" t="s">
        <v>2983</v>
      </c>
      <c r="AR1655" t="b">
        <f t="shared" si="53"/>
        <v>1</v>
      </c>
      <c r="AS1655" t="b">
        <f t="shared" si="54"/>
        <v>1</v>
      </c>
    </row>
    <row r="1656" spans="2:45" x14ac:dyDescent="0.3">
      <c r="B1656" s="7" t="s">
        <v>3270</v>
      </c>
      <c r="C1656" t="s">
        <v>3100</v>
      </c>
      <c r="D1656" s="8" t="s">
        <v>2837</v>
      </c>
      <c r="Y1656"/>
      <c r="AG1656" s="43">
        <v>121</v>
      </c>
      <c r="AH1656" t="s">
        <v>102</v>
      </c>
      <c r="AI1656" s="8" t="s">
        <v>130</v>
      </c>
      <c r="AJ1656" t="s">
        <v>132</v>
      </c>
      <c r="AK1656" s="17">
        <v>1460.5</v>
      </c>
      <c r="AL1656" s="19">
        <v>43421</v>
      </c>
      <c r="AM1656" s="19">
        <v>43421</v>
      </c>
      <c r="AN1656" t="s">
        <v>931</v>
      </c>
      <c r="AP1656" t="s">
        <v>2984</v>
      </c>
      <c r="AR1656" t="b">
        <f t="shared" si="53"/>
        <v>1</v>
      </c>
      <c r="AS1656" t="b">
        <f t="shared" si="54"/>
        <v>1</v>
      </c>
    </row>
    <row r="1657" spans="2:45" x14ac:dyDescent="0.3">
      <c r="B1657" s="7" t="s">
        <v>3270</v>
      </c>
      <c r="C1657" t="s">
        <v>3100</v>
      </c>
      <c r="D1657" s="8" t="s">
        <v>2837</v>
      </c>
      <c r="Y1657"/>
      <c r="AG1657" s="43">
        <v>126</v>
      </c>
      <c r="AH1657" t="s">
        <v>102</v>
      </c>
      <c r="AI1657" s="8" t="s">
        <v>135</v>
      </c>
      <c r="AJ1657" t="s">
        <v>138</v>
      </c>
      <c r="AK1657" s="17">
        <v>1605</v>
      </c>
      <c r="AL1657" s="19">
        <v>43421</v>
      </c>
      <c r="AM1657" s="19">
        <v>43421</v>
      </c>
      <c r="AN1657" t="s">
        <v>949</v>
      </c>
      <c r="AP1657" t="s">
        <v>2985</v>
      </c>
      <c r="AR1657" t="b">
        <f t="shared" si="53"/>
        <v>1</v>
      </c>
      <c r="AS1657" t="b">
        <f t="shared" si="54"/>
        <v>1</v>
      </c>
    </row>
    <row r="1658" spans="2:45" x14ac:dyDescent="0.3">
      <c r="B1658" s="7" t="s">
        <v>3270</v>
      </c>
      <c r="C1658" t="s">
        <v>3100</v>
      </c>
      <c r="D1658" s="8" t="s">
        <v>2837</v>
      </c>
      <c r="Y1658"/>
      <c r="AG1658" s="43">
        <v>121</v>
      </c>
      <c r="AH1658" t="s">
        <v>102</v>
      </c>
      <c r="AI1658" s="8" t="s">
        <v>130</v>
      </c>
      <c r="AJ1658" t="s">
        <v>132</v>
      </c>
      <c r="AK1658" s="17">
        <v>1546.7499999999998</v>
      </c>
      <c r="AL1658" s="19">
        <v>43421</v>
      </c>
      <c r="AM1658" s="19">
        <v>43421</v>
      </c>
      <c r="AN1658" t="s">
        <v>931</v>
      </c>
      <c r="AP1658" t="s">
        <v>2986</v>
      </c>
      <c r="AR1658" t="b">
        <f t="shared" si="53"/>
        <v>1</v>
      </c>
      <c r="AS1658" t="b">
        <f t="shared" si="54"/>
        <v>1</v>
      </c>
    </row>
    <row r="1659" spans="2:45" x14ac:dyDescent="0.3">
      <c r="B1659" s="7" t="s">
        <v>3270</v>
      </c>
      <c r="C1659" t="s">
        <v>3100</v>
      </c>
      <c r="D1659" s="8" t="s">
        <v>2837</v>
      </c>
      <c r="Y1659"/>
      <c r="AG1659" s="43">
        <v>126</v>
      </c>
      <c r="AH1659" t="s">
        <v>102</v>
      </c>
      <c r="AI1659" s="8" t="s">
        <v>135</v>
      </c>
      <c r="AJ1659" t="s">
        <v>138</v>
      </c>
      <c r="AK1659" s="17">
        <v>1605</v>
      </c>
      <c r="AL1659" s="19">
        <v>43446</v>
      </c>
      <c r="AM1659" s="19">
        <v>43446</v>
      </c>
      <c r="AN1659" t="s">
        <v>949</v>
      </c>
      <c r="AP1659" t="s">
        <v>2985</v>
      </c>
      <c r="AR1659" t="b">
        <f t="shared" si="53"/>
        <v>1</v>
      </c>
      <c r="AS1659" t="b">
        <f t="shared" si="54"/>
        <v>1</v>
      </c>
    </row>
    <row r="1660" spans="2:45" x14ac:dyDescent="0.3">
      <c r="B1660" s="7" t="s">
        <v>3270</v>
      </c>
      <c r="C1660" t="s">
        <v>3100</v>
      </c>
      <c r="D1660" s="8" t="s">
        <v>2837</v>
      </c>
      <c r="Y1660"/>
      <c r="AG1660" s="43">
        <v>110</v>
      </c>
      <c r="AH1660" t="s">
        <v>102</v>
      </c>
      <c r="AI1660" s="8" t="s">
        <v>119</v>
      </c>
      <c r="AJ1660" t="s">
        <v>120</v>
      </c>
      <c r="AK1660" s="17">
        <v>690</v>
      </c>
      <c r="AL1660" s="19">
        <v>43446</v>
      </c>
      <c r="AM1660" s="19">
        <v>43446</v>
      </c>
      <c r="AN1660" t="s">
        <v>931</v>
      </c>
      <c r="AP1660" t="s">
        <v>2987</v>
      </c>
      <c r="AR1660" t="b">
        <f t="shared" si="53"/>
        <v>1</v>
      </c>
      <c r="AS1660" t="b">
        <f t="shared" si="54"/>
        <v>1</v>
      </c>
    </row>
    <row r="1661" spans="2:45" x14ac:dyDescent="0.3">
      <c r="B1661" s="7" t="s">
        <v>3270</v>
      </c>
      <c r="C1661" t="s">
        <v>3100</v>
      </c>
      <c r="D1661" s="8" t="s">
        <v>2837</v>
      </c>
      <c r="Y1661"/>
      <c r="AG1661" s="43">
        <v>113</v>
      </c>
      <c r="AH1661" t="s">
        <v>102</v>
      </c>
      <c r="AI1661" s="8" t="s">
        <v>122</v>
      </c>
      <c r="AJ1661" t="s">
        <v>123</v>
      </c>
      <c r="AK1661" s="17">
        <v>214</v>
      </c>
      <c r="AL1661" s="19">
        <v>43453</v>
      </c>
      <c r="AM1661" s="19">
        <v>43453</v>
      </c>
      <c r="AN1661" t="s">
        <v>949</v>
      </c>
      <c r="AP1661" t="s">
        <v>2988</v>
      </c>
      <c r="AR1661" t="b">
        <f t="shared" si="53"/>
        <v>1</v>
      </c>
      <c r="AS1661" t="b">
        <f t="shared" si="54"/>
        <v>1</v>
      </c>
    </row>
    <row r="1662" spans="2:45" x14ac:dyDescent="0.3">
      <c r="B1662" s="7" t="s">
        <v>3270</v>
      </c>
      <c r="C1662" t="s">
        <v>3100</v>
      </c>
      <c r="D1662" s="8" t="s">
        <v>2837</v>
      </c>
      <c r="Y1662"/>
      <c r="AG1662" s="43">
        <v>110</v>
      </c>
      <c r="AH1662" t="s">
        <v>102</v>
      </c>
      <c r="AI1662" s="8" t="s">
        <v>119</v>
      </c>
      <c r="AJ1662" t="s">
        <v>120</v>
      </c>
      <c r="AK1662" s="17">
        <v>685.4</v>
      </c>
      <c r="AL1662" s="19">
        <v>43453</v>
      </c>
      <c r="AM1662" s="19">
        <v>43453</v>
      </c>
      <c r="AN1662" t="s">
        <v>931</v>
      </c>
      <c r="AP1662" t="s">
        <v>2989</v>
      </c>
      <c r="AR1662" t="b">
        <f t="shared" si="53"/>
        <v>1</v>
      </c>
      <c r="AS1662" t="b">
        <f t="shared" si="54"/>
        <v>1</v>
      </c>
    </row>
    <row r="1663" spans="2:45" x14ac:dyDescent="0.3">
      <c r="B1663" s="7" t="s">
        <v>3270</v>
      </c>
      <c r="C1663" t="s">
        <v>3100</v>
      </c>
      <c r="D1663" s="8" t="s">
        <v>2837</v>
      </c>
      <c r="Y1663"/>
      <c r="AG1663" s="43">
        <v>113</v>
      </c>
      <c r="AH1663" t="s">
        <v>102</v>
      </c>
      <c r="AI1663" s="8" t="s">
        <v>122</v>
      </c>
      <c r="AJ1663" t="s">
        <v>123</v>
      </c>
      <c r="AK1663" s="17">
        <v>1070</v>
      </c>
      <c r="AL1663" s="19">
        <v>43404</v>
      </c>
      <c r="AM1663" s="19">
        <v>43406</v>
      </c>
      <c r="AN1663" t="s">
        <v>949</v>
      </c>
      <c r="AP1663" t="s">
        <v>2990</v>
      </c>
      <c r="AR1663" t="b">
        <f t="shared" si="53"/>
        <v>1</v>
      </c>
      <c r="AS1663" t="b">
        <f t="shared" si="54"/>
        <v>1</v>
      </c>
    </row>
    <row r="1664" spans="2:45" x14ac:dyDescent="0.3">
      <c r="B1664" s="7" t="s">
        <v>3270</v>
      </c>
      <c r="C1664" t="s">
        <v>3100</v>
      </c>
      <c r="D1664" s="8" t="s">
        <v>2837</v>
      </c>
      <c r="Y1664"/>
      <c r="AG1664" s="43">
        <v>110</v>
      </c>
      <c r="AH1664" t="s">
        <v>102</v>
      </c>
      <c r="AI1664" s="8" t="s">
        <v>119</v>
      </c>
      <c r="AJ1664" t="s">
        <v>120</v>
      </c>
      <c r="AK1664" s="17">
        <v>690</v>
      </c>
      <c r="AL1664" s="19">
        <v>43404</v>
      </c>
      <c r="AM1664" s="19">
        <v>43406</v>
      </c>
      <c r="AN1664" t="s">
        <v>931</v>
      </c>
      <c r="AP1664" t="s">
        <v>2991</v>
      </c>
      <c r="AR1664" t="b">
        <f t="shared" si="53"/>
        <v>1</v>
      </c>
      <c r="AS1664" t="b">
        <f t="shared" si="54"/>
        <v>1</v>
      </c>
    </row>
    <row r="1665" spans="2:45" x14ac:dyDescent="0.3">
      <c r="B1665" s="7" t="s">
        <v>3271</v>
      </c>
      <c r="C1665" t="s">
        <v>3100</v>
      </c>
      <c r="D1665" s="8" t="s">
        <v>2838</v>
      </c>
      <c r="E1665" s="33" t="s">
        <v>3177</v>
      </c>
      <c r="M1665" s="16">
        <v>0.17</v>
      </c>
      <c r="N1665" t="s">
        <v>648</v>
      </c>
      <c r="O1665" t="s">
        <v>649</v>
      </c>
      <c r="P1665" s="17">
        <v>7468</v>
      </c>
      <c r="Y1665"/>
      <c r="AC1665" t="s">
        <v>929</v>
      </c>
      <c r="AD1665" t="s">
        <v>3376</v>
      </c>
      <c r="AF1665" s="16">
        <v>0.30580479999999999</v>
      </c>
      <c r="AG1665" s="43">
        <v>113</v>
      </c>
      <c r="AH1665" t="s">
        <v>102</v>
      </c>
      <c r="AI1665" s="8" t="s">
        <v>122</v>
      </c>
      <c r="AJ1665" t="s">
        <v>123</v>
      </c>
      <c r="AK1665" s="17">
        <v>856</v>
      </c>
      <c r="AL1665" s="19">
        <v>43404</v>
      </c>
      <c r="AM1665" s="19">
        <v>43406</v>
      </c>
      <c r="AN1665" t="s">
        <v>949</v>
      </c>
      <c r="AP1665" t="s">
        <v>2992</v>
      </c>
      <c r="AQ1665" s="17">
        <f>SUMIF(B:B,B1665,P:P)-SUMIF(B:B,B1665,AK:AK)</f>
        <v>214</v>
      </c>
      <c r="AR1665" t="b">
        <f t="shared" si="53"/>
        <v>0</v>
      </c>
      <c r="AS1665" t="b">
        <f t="shared" si="54"/>
        <v>0</v>
      </c>
    </row>
    <row r="1666" spans="2:45" x14ac:dyDescent="0.3">
      <c r="B1666" s="7" t="s">
        <v>3271</v>
      </c>
      <c r="C1666" t="s">
        <v>3100</v>
      </c>
      <c r="D1666" s="8" t="s">
        <v>2838</v>
      </c>
      <c r="Y1666"/>
      <c r="AG1666" s="43">
        <v>113</v>
      </c>
      <c r="AH1666" t="s">
        <v>102</v>
      </c>
      <c r="AI1666" s="8" t="s">
        <v>122</v>
      </c>
      <c r="AJ1666" t="s">
        <v>123</v>
      </c>
      <c r="AK1666" s="17">
        <v>856</v>
      </c>
      <c r="AL1666" s="19">
        <v>43405</v>
      </c>
      <c r="AM1666" s="19">
        <v>43405</v>
      </c>
      <c r="AN1666" t="s">
        <v>949</v>
      </c>
      <c r="AP1666" t="s">
        <v>2992</v>
      </c>
      <c r="AR1666" t="b">
        <f t="shared" si="53"/>
        <v>1</v>
      </c>
      <c r="AS1666" t="b">
        <f t="shared" si="54"/>
        <v>1</v>
      </c>
    </row>
    <row r="1667" spans="2:45" x14ac:dyDescent="0.3">
      <c r="B1667" s="7" t="s">
        <v>3271</v>
      </c>
      <c r="C1667" t="s">
        <v>3100</v>
      </c>
      <c r="D1667" s="8" t="s">
        <v>2838</v>
      </c>
      <c r="Y1667"/>
      <c r="AG1667" s="43">
        <v>113</v>
      </c>
      <c r="AH1667" t="s">
        <v>102</v>
      </c>
      <c r="AI1667" s="8" t="s">
        <v>122</v>
      </c>
      <c r="AJ1667" t="s">
        <v>123</v>
      </c>
      <c r="AK1667" s="17">
        <v>856</v>
      </c>
      <c r="AL1667" s="19">
        <v>43405</v>
      </c>
      <c r="AM1667" s="19">
        <v>43405</v>
      </c>
      <c r="AN1667" t="s">
        <v>949</v>
      </c>
      <c r="AP1667" t="s">
        <v>2992</v>
      </c>
      <c r="AR1667" t="b">
        <f t="shared" si="53"/>
        <v>1</v>
      </c>
      <c r="AS1667" t="b">
        <f t="shared" si="54"/>
        <v>1</v>
      </c>
    </row>
    <row r="1668" spans="2:45" x14ac:dyDescent="0.3">
      <c r="B1668" s="7" t="s">
        <v>3271</v>
      </c>
      <c r="C1668" t="s">
        <v>3100</v>
      </c>
      <c r="D1668" s="8" t="s">
        <v>2838</v>
      </c>
      <c r="Y1668"/>
      <c r="AG1668" s="43">
        <v>113</v>
      </c>
      <c r="AH1668" t="s">
        <v>102</v>
      </c>
      <c r="AI1668" s="8" t="s">
        <v>122</v>
      </c>
      <c r="AJ1668" t="s">
        <v>123</v>
      </c>
      <c r="AK1668" s="17">
        <v>1070</v>
      </c>
      <c r="AL1668" s="19">
        <v>43412</v>
      </c>
      <c r="AM1668" s="19">
        <v>43412</v>
      </c>
      <c r="AN1668" t="s">
        <v>949</v>
      </c>
      <c r="AP1668" t="s">
        <v>2993</v>
      </c>
      <c r="AR1668" t="b">
        <f t="shared" si="53"/>
        <v>1</v>
      </c>
      <c r="AS1668" t="b">
        <f t="shared" si="54"/>
        <v>1</v>
      </c>
    </row>
    <row r="1669" spans="2:45" x14ac:dyDescent="0.3">
      <c r="B1669" s="7" t="s">
        <v>3271</v>
      </c>
      <c r="C1669" t="s">
        <v>3100</v>
      </c>
      <c r="D1669" s="8" t="s">
        <v>2838</v>
      </c>
      <c r="Y1669"/>
      <c r="AG1669" s="43">
        <v>110</v>
      </c>
      <c r="AH1669" t="s">
        <v>102</v>
      </c>
      <c r="AI1669" s="8" t="s">
        <v>119</v>
      </c>
      <c r="AJ1669" t="s">
        <v>120</v>
      </c>
      <c r="AK1669" s="17">
        <v>1380</v>
      </c>
      <c r="AL1669" s="19">
        <v>43412</v>
      </c>
      <c r="AM1669" s="19">
        <v>43412</v>
      </c>
      <c r="AN1669" t="s">
        <v>931</v>
      </c>
      <c r="AP1669" t="s">
        <v>2994</v>
      </c>
      <c r="AR1669" t="b">
        <f t="shared" ref="AR1669:AR1732" si="56">B1669=B1668</f>
        <v>1</v>
      </c>
      <c r="AS1669" t="b">
        <f t="shared" ref="AS1669:AS1732" si="57">D1669=D1668</f>
        <v>1</v>
      </c>
    </row>
    <row r="1670" spans="2:45" x14ac:dyDescent="0.3">
      <c r="B1670" s="7" t="s">
        <v>3271</v>
      </c>
      <c r="C1670" t="s">
        <v>3100</v>
      </c>
      <c r="D1670" s="8" t="s">
        <v>2838</v>
      </c>
      <c r="Y1670"/>
      <c r="AG1670" s="43">
        <v>110</v>
      </c>
      <c r="AH1670" t="s">
        <v>102</v>
      </c>
      <c r="AI1670" s="8" t="s">
        <v>119</v>
      </c>
      <c r="AJ1670" t="s">
        <v>120</v>
      </c>
      <c r="AK1670" s="17">
        <v>1380</v>
      </c>
      <c r="AL1670" s="19">
        <v>43404</v>
      </c>
      <c r="AM1670" s="19">
        <v>43406</v>
      </c>
      <c r="AN1670" t="s">
        <v>931</v>
      </c>
      <c r="AP1670" t="s">
        <v>2994</v>
      </c>
      <c r="AR1670" t="b">
        <f t="shared" si="56"/>
        <v>1</v>
      </c>
      <c r="AS1670" t="b">
        <f t="shared" si="57"/>
        <v>1</v>
      </c>
    </row>
    <row r="1671" spans="2:45" x14ac:dyDescent="0.3">
      <c r="B1671" s="7" t="s">
        <v>3271</v>
      </c>
      <c r="C1671" t="s">
        <v>3100</v>
      </c>
      <c r="D1671" s="8" t="s">
        <v>2838</v>
      </c>
      <c r="Y1671"/>
      <c r="AG1671" s="43">
        <v>113</v>
      </c>
      <c r="AH1671" t="s">
        <v>102</v>
      </c>
      <c r="AI1671" s="8" t="s">
        <v>122</v>
      </c>
      <c r="AJ1671" t="s">
        <v>123</v>
      </c>
      <c r="AK1671" s="17">
        <v>856</v>
      </c>
      <c r="AL1671" s="19">
        <v>43404</v>
      </c>
      <c r="AM1671" s="19">
        <v>43406</v>
      </c>
      <c r="AN1671" t="s">
        <v>949</v>
      </c>
      <c r="AP1671" t="s">
        <v>2995</v>
      </c>
      <c r="AR1671" t="b">
        <f t="shared" si="56"/>
        <v>1</v>
      </c>
      <c r="AS1671" t="b">
        <f t="shared" si="57"/>
        <v>1</v>
      </c>
    </row>
    <row r="1672" spans="2:45" x14ac:dyDescent="0.3">
      <c r="B1672" s="7" t="s">
        <v>3272</v>
      </c>
      <c r="C1672" t="s">
        <v>3100</v>
      </c>
      <c r="D1672" s="8" t="s">
        <v>2839</v>
      </c>
      <c r="E1672" s="33" t="s">
        <v>3178</v>
      </c>
      <c r="M1672" s="16">
        <v>0.17</v>
      </c>
      <c r="N1672" t="s">
        <v>648</v>
      </c>
      <c r="O1672" t="s">
        <v>649</v>
      </c>
      <c r="P1672" s="17">
        <v>10726</v>
      </c>
      <c r="Y1672"/>
      <c r="AC1672" t="s">
        <v>929</v>
      </c>
      <c r="AD1672" t="s">
        <v>3376</v>
      </c>
      <c r="AF1672" s="16">
        <v>0.35112870400000001</v>
      </c>
      <c r="AG1672" s="43">
        <v>113</v>
      </c>
      <c r="AH1672" t="s">
        <v>102</v>
      </c>
      <c r="AI1672" s="8" t="s">
        <v>122</v>
      </c>
      <c r="AJ1672" t="s">
        <v>123</v>
      </c>
      <c r="AK1672" s="17">
        <v>856</v>
      </c>
      <c r="AL1672" s="19">
        <v>43404</v>
      </c>
      <c r="AM1672" s="19">
        <v>43406</v>
      </c>
      <c r="AN1672" t="s">
        <v>949</v>
      </c>
      <c r="AP1672" t="s">
        <v>2996</v>
      </c>
      <c r="AQ1672" s="17">
        <f>SUMIF(B:B,B1672,P:P)-SUMIF(B:B,B1672,AK:AK)</f>
        <v>2713.7000000000007</v>
      </c>
      <c r="AR1672" t="b">
        <f t="shared" si="56"/>
        <v>0</v>
      </c>
      <c r="AS1672" t="b">
        <f t="shared" si="57"/>
        <v>0</v>
      </c>
    </row>
    <row r="1673" spans="2:45" x14ac:dyDescent="0.3">
      <c r="B1673" s="7" t="s">
        <v>3272</v>
      </c>
      <c r="C1673" t="s">
        <v>3100</v>
      </c>
      <c r="D1673" s="8" t="s">
        <v>2839</v>
      </c>
      <c r="Y1673"/>
      <c r="AG1673" s="43">
        <v>113</v>
      </c>
      <c r="AH1673" t="s">
        <v>102</v>
      </c>
      <c r="AI1673" s="8" t="s">
        <v>122</v>
      </c>
      <c r="AJ1673" t="s">
        <v>123</v>
      </c>
      <c r="AK1673" s="17">
        <v>856</v>
      </c>
      <c r="AL1673" s="19">
        <v>43422</v>
      </c>
      <c r="AM1673" s="19">
        <v>43422</v>
      </c>
      <c r="AN1673" t="s">
        <v>949</v>
      </c>
      <c r="AP1673" t="s">
        <v>2996</v>
      </c>
      <c r="AR1673" t="b">
        <f t="shared" si="56"/>
        <v>1</v>
      </c>
      <c r="AS1673" t="b">
        <f t="shared" si="57"/>
        <v>1</v>
      </c>
    </row>
    <row r="1674" spans="2:45" x14ac:dyDescent="0.3">
      <c r="B1674" s="7" t="s">
        <v>3272</v>
      </c>
      <c r="C1674" t="s">
        <v>3100</v>
      </c>
      <c r="D1674" s="8" t="s">
        <v>2839</v>
      </c>
      <c r="Y1674"/>
      <c r="AG1674" s="43">
        <v>113</v>
      </c>
      <c r="AH1674" t="s">
        <v>102</v>
      </c>
      <c r="AI1674" s="8" t="s">
        <v>122</v>
      </c>
      <c r="AJ1674" t="s">
        <v>123</v>
      </c>
      <c r="AK1674" s="17">
        <v>856</v>
      </c>
      <c r="AL1674" s="19">
        <v>43422</v>
      </c>
      <c r="AM1674" s="19">
        <v>43422</v>
      </c>
      <c r="AN1674" t="s">
        <v>949</v>
      </c>
      <c r="AP1674" t="s">
        <v>2996</v>
      </c>
      <c r="AR1674" t="b">
        <f t="shared" si="56"/>
        <v>1</v>
      </c>
      <c r="AS1674" t="b">
        <f t="shared" si="57"/>
        <v>1</v>
      </c>
    </row>
    <row r="1675" spans="2:45" x14ac:dyDescent="0.3">
      <c r="B1675" s="7" t="s">
        <v>3272</v>
      </c>
      <c r="C1675" t="s">
        <v>3100</v>
      </c>
      <c r="D1675" s="8" t="s">
        <v>2839</v>
      </c>
      <c r="Y1675"/>
      <c r="AG1675" s="43">
        <v>121</v>
      </c>
      <c r="AH1675" t="s">
        <v>102</v>
      </c>
      <c r="AI1675" s="8" t="s">
        <v>130</v>
      </c>
      <c r="AJ1675" t="s">
        <v>132</v>
      </c>
      <c r="AK1675" s="17">
        <v>1277.6499999999999</v>
      </c>
      <c r="AL1675" s="19">
        <v>43428</v>
      </c>
      <c r="AM1675" s="19">
        <v>43428</v>
      </c>
      <c r="AN1675" t="s">
        <v>931</v>
      </c>
      <c r="AP1675" t="s">
        <v>2997</v>
      </c>
      <c r="AR1675" t="b">
        <f t="shared" si="56"/>
        <v>1</v>
      </c>
      <c r="AS1675" t="b">
        <f t="shared" si="57"/>
        <v>1</v>
      </c>
    </row>
    <row r="1676" spans="2:45" x14ac:dyDescent="0.3">
      <c r="B1676" s="7" t="s">
        <v>3272</v>
      </c>
      <c r="C1676" t="s">
        <v>3100</v>
      </c>
      <c r="D1676" s="8" t="s">
        <v>2839</v>
      </c>
      <c r="Y1676"/>
      <c r="AG1676" s="43">
        <v>126</v>
      </c>
      <c r="AH1676" t="s">
        <v>102</v>
      </c>
      <c r="AI1676" s="8" t="s">
        <v>135</v>
      </c>
      <c r="AJ1676" t="s">
        <v>138</v>
      </c>
      <c r="AK1676" s="17">
        <v>1712</v>
      </c>
      <c r="AL1676" s="19">
        <v>43428</v>
      </c>
      <c r="AM1676" s="19">
        <v>43428</v>
      </c>
      <c r="AN1676" t="s">
        <v>949</v>
      </c>
      <c r="AP1676" t="s">
        <v>2998</v>
      </c>
      <c r="AR1676" t="b">
        <f t="shared" si="56"/>
        <v>1</v>
      </c>
      <c r="AS1676" t="b">
        <f t="shared" si="57"/>
        <v>1</v>
      </c>
    </row>
    <row r="1677" spans="2:45" x14ac:dyDescent="0.3">
      <c r="B1677" s="7" t="s">
        <v>3272</v>
      </c>
      <c r="C1677" t="s">
        <v>3100</v>
      </c>
      <c r="D1677" s="8" t="s">
        <v>2839</v>
      </c>
      <c r="Y1677"/>
      <c r="AG1677" s="43">
        <v>121</v>
      </c>
      <c r="AH1677" t="s">
        <v>102</v>
      </c>
      <c r="AI1677" s="8" t="s">
        <v>130</v>
      </c>
      <c r="AJ1677" t="s">
        <v>132</v>
      </c>
      <c r="AK1677" s="17">
        <v>1277.6499999999999</v>
      </c>
      <c r="AL1677" s="19">
        <v>43454</v>
      </c>
      <c r="AM1677" s="19">
        <v>43454</v>
      </c>
      <c r="AN1677" t="s">
        <v>931</v>
      </c>
      <c r="AP1677" t="s">
        <v>2997</v>
      </c>
      <c r="AR1677" t="b">
        <f t="shared" si="56"/>
        <v>1</v>
      </c>
      <c r="AS1677" t="b">
        <f t="shared" si="57"/>
        <v>1</v>
      </c>
    </row>
    <row r="1678" spans="2:45" x14ac:dyDescent="0.3">
      <c r="B1678" s="7" t="s">
        <v>3272</v>
      </c>
      <c r="C1678" t="s">
        <v>3100</v>
      </c>
      <c r="D1678" s="8" t="s">
        <v>2839</v>
      </c>
      <c r="Y1678"/>
      <c r="AG1678" s="43">
        <v>126</v>
      </c>
      <c r="AH1678" t="s">
        <v>102</v>
      </c>
      <c r="AI1678" s="8" t="s">
        <v>135</v>
      </c>
      <c r="AJ1678" t="s">
        <v>138</v>
      </c>
      <c r="AK1678" s="17">
        <v>1177</v>
      </c>
      <c r="AL1678" s="19">
        <v>43454</v>
      </c>
      <c r="AM1678" s="19">
        <v>43454</v>
      </c>
      <c r="AN1678" t="s">
        <v>949</v>
      </c>
      <c r="AP1678" t="s">
        <v>2999</v>
      </c>
      <c r="AR1678" t="b">
        <f t="shared" si="56"/>
        <v>1</v>
      </c>
      <c r="AS1678" t="b">
        <f t="shared" si="57"/>
        <v>1</v>
      </c>
    </row>
    <row r="1679" spans="2:45" x14ac:dyDescent="0.3">
      <c r="B1679" s="7" t="s">
        <v>3273</v>
      </c>
      <c r="C1679" t="s">
        <v>3100</v>
      </c>
      <c r="D1679" s="8" t="s">
        <v>2840</v>
      </c>
      <c r="E1679" s="33" t="s">
        <v>3179</v>
      </c>
      <c r="M1679" s="16">
        <v>0.2</v>
      </c>
      <c r="N1679" t="s">
        <v>648</v>
      </c>
      <c r="O1679" t="s">
        <v>649</v>
      </c>
      <c r="P1679" s="17">
        <v>9990</v>
      </c>
      <c r="Y1679"/>
      <c r="AC1679" t="s">
        <v>929</v>
      </c>
      <c r="AD1679" t="s">
        <v>3376</v>
      </c>
      <c r="AF1679" s="16">
        <v>0.39828028487179484</v>
      </c>
      <c r="AG1679" s="43">
        <v>77</v>
      </c>
      <c r="AH1679" t="s">
        <v>83</v>
      </c>
      <c r="AI1679" s="8" t="s">
        <v>112</v>
      </c>
      <c r="AK1679" s="17">
        <v>3500</v>
      </c>
      <c r="AL1679" s="19">
        <v>43406</v>
      </c>
      <c r="AM1679" s="19">
        <v>43406</v>
      </c>
      <c r="AN1679" t="s">
        <v>931</v>
      </c>
      <c r="AP1679" t="s">
        <v>3000</v>
      </c>
      <c r="AQ1679" s="17">
        <f>SUMIF(B:B,B1679,P:P)-SUMIF(B:B,B1679,AK:AK)</f>
        <v>214</v>
      </c>
      <c r="AR1679" t="b">
        <f t="shared" si="56"/>
        <v>0</v>
      </c>
      <c r="AS1679" t="b">
        <f t="shared" si="57"/>
        <v>0</v>
      </c>
    </row>
    <row r="1680" spans="2:45" x14ac:dyDescent="0.3">
      <c r="B1680" s="7" t="s">
        <v>3273</v>
      </c>
      <c r="C1680" t="s">
        <v>3100</v>
      </c>
      <c r="D1680" s="8" t="s">
        <v>2840</v>
      </c>
      <c r="Y1680"/>
      <c r="AG1680" s="43">
        <v>77</v>
      </c>
      <c r="AH1680" t="s">
        <v>83</v>
      </c>
      <c r="AI1680" s="8" t="s">
        <v>112</v>
      </c>
      <c r="AK1680" s="17">
        <v>4500</v>
      </c>
      <c r="AL1680" s="19">
        <v>43406</v>
      </c>
      <c r="AM1680" s="19">
        <v>43406</v>
      </c>
      <c r="AN1680" t="s">
        <v>931</v>
      </c>
      <c r="AP1680" t="s">
        <v>3001</v>
      </c>
      <c r="AR1680" t="b">
        <f t="shared" si="56"/>
        <v>1</v>
      </c>
      <c r="AS1680" t="b">
        <f t="shared" si="57"/>
        <v>1</v>
      </c>
    </row>
    <row r="1681" spans="2:45" x14ac:dyDescent="0.3">
      <c r="B1681" s="7" t="s">
        <v>3273</v>
      </c>
      <c r="C1681" t="s">
        <v>3100</v>
      </c>
      <c r="D1681" s="8" t="s">
        <v>2840</v>
      </c>
      <c r="Y1681"/>
      <c r="AG1681" s="43">
        <v>113</v>
      </c>
      <c r="AH1681" t="s">
        <v>102</v>
      </c>
      <c r="AI1681" s="8" t="s">
        <v>122</v>
      </c>
      <c r="AJ1681" t="s">
        <v>123</v>
      </c>
      <c r="AK1681" s="17">
        <v>856</v>
      </c>
      <c r="AL1681" s="19">
        <v>43414</v>
      </c>
      <c r="AM1681" s="19">
        <v>43414</v>
      </c>
      <c r="AN1681" t="s">
        <v>949</v>
      </c>
      <c r="AP1681" t="s">
        <v>3002</v>
      </c>
      <c r="AR1681" t="b">
        <f t="shared" si="56"/>
        <v>1</v>
      </c>
      <c r="AS1681" t="b">
        <f t="shared" si="57"/>
        <v>1</v>
      </c>
    </row>
    <row r="1682" spans="2:45" x14ac:dyDescent="0.3">
      <c r="B1682" s="7" t="s">
        <v>3273</v>
      </c>
      <c r="C1682" t="s">
        <v>3100</v>
      </c>
      <c r="D1682" s="8" t="s">
        <v>2840</v>
      </c>
      <c r="Y1682"/>
      <c r="AG1682" s="43">
        <v>110</v>
      </c>
      <c r="AH1682" t="s">
        <v>102</v>
      </c>
      <c r="AI1682" s="8" t="s">
        <v>119</v>
      </c>
      <c r="AJ1682" t="s">
        <v>120</v>
      </c>
      <c r="AK1682" s="17">
        <v>919.99999999999989</v>
      </c>
      <c r="AL1682" s="19">
        <v>43405</v>
      </c>
      <c r="AM1682" s="19">
        <v>43405</v>
      </c>
      <c r="AN1682" t="s">
        <v>931</v>
      </c>
      <c r="AP1682" t="s">
        <v>3003</v>
      </c>
      <c r="AR1682" t="b">
        <f t="shared" si="56"/>
        <v>1</v>
      </c>
      <c r="AS1682" t="b">
        <f t="shared" si="57"/>
        <v>1</v>
      </c>
    </row>
    <row r="1683" spans="2:45" x14ac:dyDescent="0.3">
      <c r="B1683" s="7" t="s">
        <v>3274</v>
      </c>
      <c r="C1683" t="s">
        <v>3100</v>
      </c>
      <c r="D1683" s="8" t="s">
        <v>2841</v>
      </c>
      <c r="E1683" s="33" t="s">
        <v>3180</v>
      </c>
      <c r="M1683" s="16">
        <v>0.2</v>
      </c>
      <c r="N1683" t="s">
        <v>648</v>
      </c>
      <c r="O1683" t="s">
        <v>649</v>
      </c>
      <c r="P1683" s="17">
        <v>16565</v>
      </c>
      <c r="Y1683"/>
      <c r="AC1683" t="s">
        <v>929</v>
      </c>
      <c r="AD1683" t="s">
        <v>3376</v>
      </c>
      <c r="AF1683" s="16">
        <v>0.39428725600000003</v>
      </c>
      <c r="AG1683" s="43">
        <v>102</v>
      </c>
      <c r="AH1683" t="s">
        <v>102</v>
      </c>
      <c r="AI1683" s="8" t="s">
        <v>103</v>
      </c>
      <c r="AJ1683" t="s">
        <v>90</v>
      </c>
      <c r="AK1683" s="17">
        <v>9460</v>
      </c>
      <c r="AL1683" s="19">
        <v>43415</v>
      </c>
      <c r="AM1683" s="19">
        <v>43415</v>
      </c>
      <c r="AN1683" t="s">
        <v>1337</v>
      </c>
      <c r="AP1683" t="s">
        <v>2933</v>
      </c>
      <c r="AQ1683" s="17">
        <f>SUMIF(B:B,B1683,P:P)-SUMIF(B:B,B1683,AK:AK)</f>
        <v>249.67000000000007</v>
      </c>
      <c r="AR1683" t="b">
        <f t="shared" si="56"/>
        <v>0</v>
      </c>
      <c r="AS1683" t="b">
        <f t="shared" si="57"/>
        <v>0</v>
      </c>
    </row>
    <row r="1684" spans="2:45" x14ac:dyDescent="0.3">
      <c r="B1684" s="7" t="s">
        <v>3274</v>
      </c>
      <c r="C1684" t="s">
        <v>3100</v>
      </c>
      <c r="D1684" s="8" t="s">
        <v>2841</v>
      </c>
      <c r="Y1684"/>
      <c r="AG1684" s="43">
        <v>59</v>
      </c>
      <c r="AH1684" t="s">
        <v>57</v>
      </c>
      <c r="AI1684" s="8" t="s">
        <v>64</v>
      </c>
      <c r="AJ1684" t="s">
        <v>3113</v>
      </c>
      <c r="AK1684" s="17">
        <v>3889.48</v>
      </c>
      <c r="AL1684" s="19">
        <v>43415</v>
      </c>
      <c r="AM1684" s="19">
        <v>43415</v>
      </c>
      <c r="AN1684" t="s">
        <v>941</v>
      </c>
      <c r="AP1684" t="s">
        <v>2887</v>
      </c>
      <c r="AR1684" t="b">
        <f t="shared" si="56"/>
        <v>1</v>
      </c>
      <c r="AS1684" t="b">
        <f t="shared" si="57"/>
        <v>1</v>
      </c>
    </row>
    <row r="1685" spans="2:45" x14ac:dyDescent="0.3">
      <c r="B1685" s="7" t="s">
        <v>3274</v>
      </c>
      <c r="C1685" t="s">
        <v>3100</v>
      </c>
      <c r="D1685" s="8" t="s">
        <v>2841</v>
      </c>
      <c r="Y1685"/>
      <c r="AG1685" s="43">
        <v>121</v>
      </c>
      <c r="AH1685" t="s">
        <v>102</v>
      </c>
      <c r="AI1685" s="8" t="s">
        <v>130</v>
      </c>
      <c r="AJ1685" t="s">
        <v>132</v>
      </c>
      <c r="AK1685" s="17">
        <v>1366.1999999999998</v>
      </c>
      <c r="AL1685" s="19">
        <v>43414</v>
      </c>
      <c r="AM1685" s="19">
        <v>43414</v>
      </c>
      <c r="AN1685" t="s">
        <v>931</v>
      </c>
      <c r="AP1685" t="s">
        <v>3004</v>
      </c>
      <c r="AR1685" t="b">
        <f t="shared" si="56"/>
        <v>1</v>
      </c>
      <c r="AS1685" t="b">
        <f t="shared" si="57"/>
        <v>1</v>
      </c>
    </row>
    <row r="1686" spans="2:45" x14ac:dyDescent="0.3">
      <c r="B1686" s="7" t="s">
        <v>3274</v>
      </c>
      <c r="C1686" t="s">
        <v>3100</v>
      </c>
      <c r="D1686" s="8" t="s">
        <v>2841</v>
      </c>
      <c r="Y1686"/>
      <c r="AG1686" s="43">
        <v>126</v>
      </c>
      <c r="AH1686" t="s">
        <v>102</v>
      </c>
      <c r="AI1686" s="8" t="s">
        <v>135</v>
      </c>
      <c r="AJ1686" t="s">
        <v>138</v>
      </c>
      <c r="AK1686" s="17">
        <v>1599.65</v>
      </c>
      <c r="AL1686" s="19">
        <v>43414</v>
      </c>
      <c r="AM1686" s="19">
        <v>43414</v>
      </c>
      <c r="AN1686" t="s">
        <v>949</v>
      </c>
      <c r="AP1686" t="s">
        <v>3005</v>
      </c>
      <c r="AR1686" t="b">
        <f t="shared" si="56"/>
        <v>1</v>
      </c>
      <c r="AS1686" t="b">
        <f t="shared" si="57"/>
        <v>1</v>
      </c>
    </row>
    <row r="1687" spans="2:45" x14ac:dyDescent="0.3">
      <c r="B1687" s="7" t="s">
        <v>3275</v>
      </c>
      <c r="C1687" t="s">
        <v>3100</v>
      </c>
      <c r="D1687" s="8" t="s">
        <v>2842</v>
      </c>
      <c r="E1687" s="33" t="s">
        <v>3181</v>
      </c>
      <c r="M1687" s="16">
        <v>0.2</v>
      </c>
      <c r="N1687" t="s">
        <v>648</v>
      </c>
      <c r="O1687" t="s">
        <v>649</v>
      </c>
      <c r="P1687" s="17">
        <v>14111</v>
      </c>
      <c r="Y1687"/>
      <c r="AC1687" t="s">
        <v>929</v>
      </c>
      <c r="AD1687" t="s">
        <v>3376</v>
      </c>
      <c r="AF1687" s="16">
        <v>0.39528375013953493</v>
      </c>
      <c r="AG1687" s="43">
        <v>99</v>
      </c>
      <c r="AH1687" t="s">
        <v>102</v>
      </c>
      <c r="AI1687" s="8" t="s">
        <v>103</v>
      </c>
      <c r="AJ1687" t="s">
        <v>109</v>
      </c>
      <c r="AK1687" s="17">
        <v>4800</v>
      </c>
      <c r="AL1687" s="19">
        <v>43414</v>
      </c>
      <c r="AM1687" s="19">
        <f>AL1687</f>
        <v>43414</v>
      </c>
      <c r="AN1687" t="s">
        <v>1472</v>
      </c>
      <c r="AP1687" t="s">
        <v>3006</v>
      </c>
      <c r="AQ1687" s="17">
        <f>SUMIF(B:B,B1687,P:P)-SUMIF(B:B,B1687,AK:AK)</f>
        <v>3458.2999999999993</v>
      </c>
      <c r="AR1687" t="b">
        <f t="shared" si="56"/>
        <v>0</v>
      </c>
      <c r="AS1687" t="b">
        <f t="shared" si="57"/>
        <v>0</v>
      </c>
    </row>
    <row r="1688" spans="2:45" x14ac:dyDescent="0.3">
      <c r="B1688" s="7" t="s">
        <v>3275</v>
      </c>
      <c r="C1688" t="s">
        <v>3100</v>
      </c>
      <c r="D1688" s="8" t="s">
        <v>2842</v>
      </c>
      <c r="Y1688"/>
      <c r="AG1688" s="43">
        <v>121</v>
      </c>
      <c r="AH1688" t="s">
        <v>102</v>
      </c>
      <c r="AI1688" s="8" t="s">
        <v>130</v>
      </c>
      <c r="AJ1688" t="s">
        <v>132</v>
      </c>
      <c r="AK1688" s="17">
        <v>1321.35</v>
      </c>
      <c r="AL1688" s="19">
        <v>43428</v>
      </c>
      <c r="AM1688" s="19">
        <v>43428</v>
      </c>
      <c r="AN1688" t="s">
        <v>931</v>
      </c>
      <c r="AP1688" t="s">
        <v>3007</v>
      </c>
      <c r="AR1688" t="b">
        <f t="shared" si="56"/>
        <v>1</v>
      </c>
      <c r="AS1688" t="b">
        <f t="shared" si="57"/>
        <v>1</v>
      </c>
    </row>
    <row r="1689" spans="2:45" x14ac:dyDescent="0.3">
      <c r="B1689" s="7" t="s">
        <v>3275</v>
      </c>
      <c r="C1689" t="s">
        <v>3100</v>
      </c>
      <c r="D1689" s="8" t="s">
        <v>2842</v>
      </c>
      <c r="Y1689"/>
      <c r="AG1689" s="43">
        <v>126</v>
      </c>
      <c r="AH1689" t="s">
        <v>102</v>
      </c>
      <c r="AI1689" s="8" t="s">
        <v>135</v>
      </c>
      <c r="AJ1689" t="s">
        <v>138</v>
      </c>
      <c r="AK1689" s="17">
        <v>1605</v>
      </c>
      <c r="AL1689" s="19">
        <v>43428</v>
      </c>
      <c r="AM1689" s="19">
        <v>43428</v>
      </c>
      <c r="AN1689" t="s">
        <v>949</v>
      </c>
      <c r="AP1689" t="s">
        <v>3008</v>
      </c>
      <c r="AR1689" t="b">
        <f t="shared" si="56"/>
        <v>1</v>
      </c>
      <c r="AS1689" t="b">
        <f t="shared" si="57"/>
        <v>1</v>
      </c>
    </row>
    <row r="1690" spans="2:45" x14ac:dyDescent="0.3">
      <c r="B1690" s="7" t="s">
        <v>3275</v>
      </c>
      <c r="C1690" t="s">
        <v>3100</v>
      </c>
      <c r="D1690" s="8" t="s">
        <v>2842</v>
      </c>
      <c r="Y1690"/>
      <c r="AG1690" s="43">
        <v>121</v>
      </c>
      <c r="AH1690" t="s">
        <v>102</v>
      </c>
      <c r="AI1690" s="8" t="s">
        <v>130</v>
      </c>
      <c r="AJ1690" t="s">
        <v>132</v>
      </c>
      <c r="AK1690" s="17">
        <v>1321.35</v>
      </c>
      <c r="AL1690" s="19">
        <v>43407</v>
      </c>
      <c r="AM1690" s="19">
        <v>43407</v>
      </c>
      <c r="AN1690" t="s">
        <v>931</v>
      </c>
      <c r="AP1690" t="s">
        <v>3007</v>
      </c>
      <c r="AR1690" t="b">
        <f t="shared" si="56"/>
        <v>1</v>
      </c>
      <c r="AS1690" t="b">
        <f t="shared" si="57"/>
        <v>1</v>
      </c>
    </row>
    <row r="1691" spans="2:45" x14ac:dyDescent="0.3">
      <c r="B1691" s="7" t="s">
        <v>3275</v>
      </c>
      <c r="C1691" t="s">
        <v>3100</v>
      </c>
      <c r="D1691" s="8" t="s">
        <v>2842</v>
      </c>
      <c r="Y1691"/>
      <c r="AG1691" s="43">
        <v>126</v>
      </c>
      <c r="AH1691" t="s">
        <v>102</v>
      </c>
      <c r="AI1691" s="8" t="s">
        <v>135</v>
      </c>
      <c r="AJ1691" t="s">
        <v>138</v>
      </c>
      <c r="AK1691" s="17">
        <v>1605</v>
      </c>
      <c r="AL1691" s="19">
        <v>43407</v>
      </c>
      <c r="AM1691" s="19">
        <v>43407</v>
      </c>
      <c r="AN1691" t="s">
        <v>949</v>
      </c>
      <c r="AP1691" t="s">
        <v>2985</v>
      </c>
      <c r="AR1691" t="b">
        <f t="shared" si="56"/>
        <v>1</v>
      </c>
      <c r="AS1691" t="b">
        <f t="shared" si="57"/>
        <v>1</v>
      </c>
    </row>
    <row r="1692" spans="2:45" x14ac:dyDescent="0.3">
      <c r="B1692" s="7" t="s">
        <v>3276</v>
      </c>
      <c r="C1692" t="s">
        <v>3100</v>
      </c>
      <c r="D1692" s="8" t="s">
        <v>2843</v>
      </c>
      <c r="E1692" s="33" t="s">
        <v>3182</v>
      </c>
      <c r="M1692" s="16">
        <v>0.12</v>
      </c>
      <c r="N1692" t="s">
        <v>648</v>
      </c>
      <c r="O1692" t="s">
        <v>649</v>
      </c>
      <c r="P1692" s="17">
        <v>7850</v>
      </c>
      <c r="Y1692"/>
      <c r="AC1692" t="s">
        <v>929</v>
      </c>
      <c r="AD1692" t="s">
        <v>3376</v>
      </c>
      <c r="AF1692" s="16">
        <v>0.28549767120000002</v>
      </c>
      <c r="AG1692" s="43">
        <v>121</v>
      </c>
      <c r="AH1692" t="s">
        <v>102</v>
      </c>
      <c r="AI1692" s="8" t="s">
        <v>130</v>
      </c>
      <c r="AJ1692" t="s">
        <v>132</v>
      </c>
      <c r="AK1692" s="17">
        <v>1286.8499999999999</v>
      </c>
      <c r="AL1692" s="19">
        <v>43414</v>
      </c>
      <c r="AM1692" s="19">
        <v>43414</v>
      </c>
      <c r="AN1692" t="s">
        <v>931</v>
      </c>
      <c r="AP1692" t="s">
        <v>3009</v>
      </c>
      <c r="AQ1692" s="17">
        <f>SUMIF(B:B,B1692,P:P)-SUMIF(B:B,B1692,AK:AK)</f>
        <v>545.15000000000055</v>
      </c>
      <c r="AR1692" t="b">
        <f t="shared" si="56"/>
        <v>0</v>
      </c>
      <c r="AS1692" t="b">
        <f t="shared" si="57"/>
        <v>0</v>
      </c>
    </row>
    <row r="1693" spans="2:45" x14ac:dyDescent="0.3">
      <c r="B1693" s="7" t="s">
        <v>3276</v>
      </c>
      <c r="C1693" t="s">
        <v>3100</v>
      </c>
      <c r="D1693" s="8" t="s">
        <v>2843</v>
      </c>
      <c r="Y1693"/>
      <c r="AG1693" s="43">
        <v>126</v>
      </c>
      <c r="AH1693" t="s">
        <v>102</v>
      </c>
      <c r="AI1693" s="8" t="s">
        <v>135</v>
      </c>
      <c r="AJ1693" t="s">
        <v>138</v>
      </c>
      <c r="AK1693" s="17">
        <v>1498</v>
      </c>
      <c r="AL1693" s="19">
        <v>43414</v>
      </c>
      <c r="AM1693" s="19">
        <v>43414</v>
      </c>
      <c r="AN1693" t="s">
        <v>949</v>
      </c>
      <c r="AP1693" t="s">
        <v>3010</v>
      </c>
      <c r="AR1693" t="b">
        <f t="shared" si="56"/>
        <v>1</v>
      </c>
      <c r="AS1693" t="b">
        <f t="shared" si="57"/>
        <v>1</v>
      </c>
    </row>
    <row r="1694" spans="2:45" x14ac:dyDescent="0.3">
      <c r="B1694" s="7" t="s">
        <v>3276</v>
      </c>
      <c r="C1694" t="s">
        <v>3100</v>
      </c>
      <c r="D1694" s="8" t="s">
        <v>2843</v>
      </c>
      <c r="Y1694"/>
      <c r="AG1694" s="43">
        <v>110</v>
      </c>
      <c r="AH1694" t="s">
        <v>102</v>
      </c>
      <c r="AI1694" s="8" t="s">
        <v>119</v>
      </c>
      <c r="AJ1694" t="s">
        <v>120</v>
      </c>
      <c r="AK1694" s="17">
        <v>1724.9999999999998</v>
      </c>
      <c r="AL1694" s="19">
        <v>43428</v>
      </c>
      <c r="AM1694" s="19">
        <v>43428</v>
      </c>
      <c r="AN1694" t="s">
        <v>931</v>
      </c>
      <c r="AP1694" t="s">
        <v>3011</v>
      </c>
      <c r="AR1694" t="b">
        <f t="shared" si="56"/>
        <v>1</v>
      </c>
      <c r="AS1694" t="b">
        <f t="shared" si="57"/>
        <v>1</v>
      </c>
    </row>
    <row r="1695" spans="2:45" x14ac:dyDescent="0.3">
      <c r="B1695" s="7" t="s">
        <v>3276</v>
      </c>
      <c r="C1695" t="s">
        <v>3100</v>
      </c>
      <c r="D1695" s="8" t="s">
        <v>2843</v>
      </c>
      <c r="Y1695"/>
      <c r="AG1695" s="43">
        <v>113</v>
      </c>
      <c r="AH1695" t="s">
        <v>102</v>
      </c>
      <c r="AI1695" s="8" t="s">
        <v>122</v>
      </c>
      <c r="AJ1695" t="s">
        <v>123</v>
      </c>
      <c r="AK1695" s="17">
        <v>535</v>
      </c>
      <c r="AL1695" s="19">
        <v>43428</v>
      </c>
      <c r="AM1695" s="19">
        <v>43428</v>
      </c>
      <c r="AN1695" t="s">
        <v>949</v>
      </c>
      <c r="AP1695" t="s">
        <v>3012</v>
      </c>
      <c r="AR1695" t="b">
        <f t="shared" si="56"/>
        <v>1</v>
      </c>
      <c r="AS1695" t="b">
        <f t="shared" si="57"/>
        <v>1</v>
      </c>
    </row>
    <row r="1696" spans="2:45" x14ac:dyDescent="0.3">
      <c r="B1696" s="7" t="s">
        <v>3276</v>
      </c>
      <c r="C1696" t="s">
        <v>3100</v>
      </c>
      <c r="D1696" s="8" t="s">
        <v>2843</v>
      </c>
      <c r="Y1696"/>
      <c r="AG1696" s="43">
        <v>110</v>
      </c>
      <c r="AH1696" t="s">
        <v>102</v>
      </c>
      <c r="AI1696" s="8" t="s">
        <v>119</v>
      </c>
      <c r="AJ1696" t="s">
        <v>120</v>
      </c>
      <c r="AK1696" s="17">
        <v>1724.9999999999998</v>
      </c>
      <c r="AL1696" s="19">
        <v>43417</v>
      </c>
      <c r="AM1696" s="19">
        <v>43417</v>
      </c>
      <c r="AN1696" t="s">
        <v>931</v>
      </c>
      <c r="AP1696" t="s">
        <v>3011</v>
      </c>
      <c r="AR1696" t="b">
        <f t="shared" si="56"/>
        <v>1</v>
      </c>
      <c r="AS1696" t="b">
        <f t="shared" si="57"/>
        <v>1</v>
      </c>
    </row>
    <row r="1697" spans="2:45" x14ac:dyDescent="0.3">
      <c r="B1697" s="7" t="s">
        <v>3276</v>
      </c>
      <c r="C1697" t="s">
        <v>3100</v>
      </c>
      <c r="D1697" s="8" t="s">
        <v>2843</v>
      </c>
      <c r="Y1697"/>
      <c r="AG1697" s="43">
        <v>125</v>
      </c>
      <c r="AH1697" t="s">
        <v>102</v>
      </c>
      <c r="AI1697" s="8" t="s">
        <v>135</v>
      </c>
      <c r="AJ1697" t="s">
        <v>865</v>
      </c>
      <c r="AK1697" s="17">
        <v>535</v>
      </c>
      <c r="AL1697" s="19">
        <v>43442</v>
      </c>
      <c r="AM1697" s="19">
        <v>43442</v>
      </c>
      <c r="AN1697" t="s">
        <v>949</v>
      </c>
      <c r="AP1697" t="s">
        <v>3013</v>
      </c>
      <c r="AR1697" t="b">
        <f t="shared" si="56"/>
        <v>1</v>
      </c>
      <c r="AS1697" t="b">
        <f t="shared" si="57"/>
        <v>1</v>
      </c>
    </row>
    <row r="1698" spans="2:45" x14ac:dyDescent="0.3">
      <c r="B1698" s="7" t="s">
        <v>3277</v>
      </c>
      <c r="C1698" t="s">
        <v>3100</v>
      </c>
      <c r="D1698" s="8" t="s">
        <v>2844</v>
      </c>
      <c r="E1698" s="33" t="s">
        <v>3183</v>
      </c>
      <c r="M1698" s="16">
        <v>0.17</v>
      </c>
      <c r="N1698" t="s">
        <v>648</v>
      </c>
      <c r="O1698" t="s">
        <v>649</v>
      </c>
      <c r="P1698" s="17">
        <v>10400</v>
      </c>
      <c r="Y1698"/>
      <c r="AC1698" t="s">
        <v>929</v>
      </c>
      <c r="AD1698" t="s">
        <v>3376</v>
      </c>
      <c r="AF1698" s="16">
        <v>0.36129304400000006</v>
      </c>
      <c r="AG1698" s="43">
        <v>85</v>
      </c>
      <c r="AH1698" t="s">
        <v>91</v>
      </c>
      <c r="AI1698" s="8" t="s">
        <v>96</v>
      </c>
      <c r="AJ1698" t="s">
        <v>3421</v>
      </c>
      <c r="AK1698" s="17">
        <v>7300</v>
      </c>
      <c r="AL1698" s="19">
        <v>43417</v>
      </c>
      <c r="AM1698" s="19">
        <f>AL1698</f>
        <v>43417</v>
      </c>
      <c r="AN1698" t="s">
        <v>931</v>
      </c>
      <c r="AP1698" t="s">
        <v>2719</v>
      </c>
      <c r="AQ1698" s="17">
        <f>SUMIF(B:B,B1698,P:P)-SUMIF(B:B,B1698,AK:AK)</f>
        <v>5.3500000000003638</v>
      </c>
      <c r="AR1698" t="b">
        <f t="shared" si="56"/>
        <v>0</v>
      </c>
      <c r="AS1698" t="b">
        <f t="shared" si="57"/>
        <v>0</v>
      </c>
    </row>
    <row r="1699" spans="2:45" x14ac:dyDescent="0.3">
      <c r="B1699" s="7" t="s">
        <v>3277</v>
      </c>
      <c r="C1699" t="s">
        <v>3100</v>
      </c>
      <c r="D1699" s="8" t="s">
        <v>2844</v>
      </c>
      <c r="Y1699"/>
      <c r="AG1699" s="43">
        <v>121</v>
      </c>
      <c r="AH1699" t="s">
        <v>102</v>
      </c>
      <c r="AI1699" s="8" t="s">
        <v>130</v>
      </c>
      <c r="AJ1699" t="s">
        <v>132</v>
      </c>
      <c r="AK1699" s="17">
        <v>1494.9999999999998</v>
      </c>
      <c r="AL1699" s="19">
        <v>43414</v>
      </c>
      <c r="AM1699" s="19">
        <v>43414</v>
      </c>
      <c r="AN1699" t="s">
        <v>931</v>
      </c>
      <c r="AP1699" t="s">
        <v>3014</v>
      </c>
      <c r="AR1699" t="b">
        <f t="shared" si="56"/>
        <v>1</v>
      </c>
      <c r="AS1699" t="b">
        <f t="shared" si="57"/>
        <v>1</v>
      </c>
    </row>
    <row r="1700" spans="2:45" x14ac:dyDescent="0.3">
      <c r="B1700" s="7" t="s">
        <v>3277</v>
      </c>
      <c r="C1700" t="s">
        <v>3100</v>
      </c>
      <c r="D1700" s="8" t="s">
        <v>2844</v>
      </c>
      <c r="Y1700"/>
      <c r="AG1700" s="43">
        <v>126</v>
      </c>
      <c r="AH1700" t="s">
        <v>102</v>
      </c>
      <c r="AI1700" s="8" t="s">
        <v>135</v>
      </c>
      <c r="AJ1700" t="s">
        <v>138</v>
      </c>
      <c r="AK1700" s="17">
        <v>1599.65</v>
      </c>
      <c r="AL1700" s="19">
        <v>43414</v>
      </c>
      <c r="AM1700" s="19">
        <v>43414</v>
      </c>
      <c r="AN1700" t="s">
        <v>949</v>
      </c>
      <c r="AP1700" t="s">
        <v>3015</v>
      </c>
      <c r="AR1700" t="b">
        <f t="shared" si="56"/>
        <v>1</v>
      </c>
      <c r="AS1700" t="b">
        <f t="shared" si="57"/>
        <v>1</v>
      </c>
    </row>
    <row r="1701" spans="2:45" x14ac:dyDescent="0.3">
      <c r="B1701" s="7" t="s">
        <v>3278</v>
      </c>
      <c r="C1701" t="s">
        <v>3100</v>
      </c>
      <c r="D1701" s="8" t="s">
        <v>2845</v>
      </c>
      <c r="E1701" s="33" t="s">
        <v>3184</v>
      </c>
      <c r="M1701" s="16">
        <v>0.17</v>
      </c>
      <c r="N1701" t="s">
        <v>648</v>
      </c>
      <c r="O1701" t="s">
        <v>649</v>
      </c>
      <c r="P1701" s="17">
        <v>12642</v>
      </c>
      <c r="Y1701"/>
      <c r="AC1701" t="s">
        <v>929</v>
      </c>
      <c r="AD1701" t="s">
        <v>3376</v>
      </c>
      <c r="AF1701" s="16">
        <v>0.32719333786407762</v>
      </c>
      <c r="AG1701" s="43">
        <v>121</v>
      </c>
      <c r="AH1701" t="s">
        <v>102</v>
      </c>
      <c r="AI1701" s="8" t="s">
        <v>130</v>
      </c>
      <c r="AJ1701" t="s">
        <v>132</v>
      </c>
      <c r="AK1701" s="17">
        <v>1155.75</v>
      </c>
      <c r="AL1701" s="19">
        <v>43429</v>
      </c>
      <c r="AM1701" s="19">
        <v>43429</v>
      </c>
      <c r="AN1701" t="s">
        <v>931</v>
      </c>
      <c r="AP1701" t="s">
        <v>3016</v>
      </c>
      <c r="AQ1701" s="17">
        <f>SUMIF(B:B,B1701,P:P)-SUMIF(B:B,B1701,AK:AK)</f>
        <v>7521.75</v>
      </c>
      <c r="AR1701" t="b">
        <f t="shared" si="56"/>
        <v>0</v>
      </c>
      <c r="AS1701" t="b">
        <f t="shared" si="57"/>
        <v>0</v>
      </c>
    </row>
    <row r="1702" spans="2:45" x14ac:dyDescent="0.3">
      <c r="B1702" s="7" t="s">
        <v>3278</v>
      </c>
      <c r="C1702" t="s">
        <v>3100</v>
      </c>
      <c r="D1702" s="8" t="s">
        <v>2845</v>
      </c>
      <c r="Y1702"/>
      <c r="AG1702" s="43">
        <v>126</v>
      </c>
      <c r="AH1702" t="s">
        <v>102</v>
      </c>
      <c r="AI1702" s="8" t="s">
        <v>135</v>
      </c>
      <c r="AJ1702" t="s">
        <v>138</v>
      </c>
      <c r="AK1702" s="17">
        <v>1738.75</v>
      </c>
      <c r="AL1702" s="19">
        <v>43429</v>
      </c>
      <c r="AM1702" s="19">
        <v>43429</v>
      </c>
      <c r="AN1702" t="s">
        <v>949</v>
      </c>
      <c r="AP1702" t="s">
        <v>3017</v>
      </c>
      <c r="AR1702" t="b">
        <f t="shared" si="56"/>
        <v>1</v>
      </c>
      <c r="AS1702" t="b">
        <f t="shared" si="57"/>
        <v>1</v>
      </c>
    </row>
    <row r="1703" spans="2:45" x14ac:dyDescent="0.3">
      <c r="B1703" s="7" t="s">
        <v>3278</v>
      </c>
      <c r="C1703" t="s">
        <v>3100</v>
      </c>
      <c r="D1703" s="8" t="s">
        <v>2845</v>
      </c>
      <c r="Y1703"/>
      <c r="AG1703" s="43">
        <v>121</v>
      </c>
      <c r="AH1703" t="s">
        <v>102</v>
      </c>
      <c r="AI1703" s="8" t="s">
        <v>130</v>
      </c>
      <c r="AJ1703" t="s">
        <v>132</v>
      </c>
      <c r="AK1703" s="17">
        <v>1155.75</v>
      </c>
      <c r="AL1703" s="19">
        <v>43358</v>
      </c>
      <c r="AM1703" s="19">
        <v>43413</v>
      </c>
      <c r="AN1703" t="s">
        <v>931</v>
      </c>
      <c r="AP1703" t="s">
        <v>3016</v>
      </c>
      <c r="AR1703" t="b">
        <f t="shared" si="56"/>
        <v>1</v>
      </c>
      <c r="AS1703" t="b">
        <f t="shared" si="57"/>
        <v>1</v>
      </c>
    </row>
    <row r="1704" spans="2:45" x14ac:dyDescent="0.3">
      <c r="B1704" s="7" t="s">
        <v>3278</v>
      </c>
      <c r="C1704" t="s">
        <v>3100</v>
      </c>
      <c r="D1704" s="8" t="s">
        <v>2845</v>
      </c>
      <c r="Y1704"/>
      <c r="AG1704" s="43">
        <v>126</v>
      </c>
      <c r="AH1704" t="s">
        <v>102</v>
      </c>
      <c r="AI1704" s="8" t="s">
        <v>135</v>
      </c>
      <c r="AJ1704" t="s">
        <v>138</v>
      </c>
      <c r="AK1704" s="17">
        <v>1070</v>
      </c>
      <c r="AL1704" s="19">
        <v>43409</v>
      </c>
      <c r="AM1704" s="19">
        <v>43409</v>
      </c>
      <c r="AN1704" t="s">
        <v>949</v>
      </c>
      <c r="AP1704" t="s">
        <v>3018</v>
      </c>
      <c r="AR1704" t="b">
        <f t="shared" si="56"/>
        <v>1</v>
      </c>
      <c r="AS1704" t="b">
        <f t="shared" si="57"/>
        <v>1</v>
      </c>
    </row>
    <row r="1705" spans="2:45" x14ac:dyDescent="0.3">
      <c r="B1705" s="7" t="s">
        <v>3279</v>
      </c>
      <c r="C1705" t="s">
        <v>3100</v>
      </c>
      <c r="D1705" s="8" t="s">
        <v>2846</v>
      </c>
      <c r="E1705" s="33" t="s">
        <v>3185</v>
      </c>
      <c r="M1705" s="16">
        <v>0.17</v>
      </c>
      <c r="N1705" t="s">
        <v>648</v>
      </c>
      <c r="O1705" t="s">
        <v>649</v>
      </c>
      <c r="P1705" s="17">
        <v>6407.7999999999993</v>
      </c>
      <c r="Y1705"/>
      <c r="AC1705" t="s">
        <v>929</v>
      </c>
      <c r="AD1705" t="s">
        <v>3376</v>
      </c>
      <c r="AF1705" s="16">
        <v>0.27431852000000001</v>
      </c>
      <c r="AG1705" s="43">
        <v>10</v>
      </c>
      <c r="AH1705" t="s">
        <v>16</v>
      </c>
      <c r="AI1705" s="8" t="s">
        <v>17</v>
      </c>
      <c r="AK1705" s="17">
        <v>1657.6</v>
      </c>
      <c r="AL1705" s="19">
        <v>43414</v>
      </c>
      <c r="AM1705" s="19">
        <v>43414</v>
      </c>
      <c r="AN1705" t="s">
        <v>1473</v>
      </c>
      <c r="AP1705" t="s">
        <v>3019</v>
      </c>
      <c r="AQ1705" s="17">
        <f>SUMIF(B:B,B1705,P:P)-SUMIF(B:B,B1705,AK:AK)</f>
        <v>4750.1999999999989</v>
      </c>
      <c r="AR1705" t="b">
        <f t="shared" si="56"/>
        <v>0</v>
      </c>
      <c r="AS1705" t="b">
        <f t="shared" si="57"/>
        <v>0</v>
      </c>
    </row>
    <row r="1706" spans="2:45" x14ac:dyDescent="0.3">
      <c r="B1706" s="7" t="s">
        <v>1104</v>
      </c>
      <c r="C1706" t="s">
        <v>3326</v>
      </c>
      <c r="D1706" t="s">
        <v>1105</v>
      </c>
      <c r="E1706" s="33" t="s">
        <v>1106</v>
      </c>
      <c r="M1706" s="16">
        <v>0.17</v>
      </c>
      <c r="N1706" t="s">
        <v>648</v>
      </c>
      <c r="O1706" t="s">
        <v>649</v>
      </c>
      <c r="P1706" s="17">
        <v>27179.599999999999</v>
      </c>
      <c r="U1706"/>
      <c r="Y1706"/>
      <c r="Z1706"/>
      <c r="AC1706" t="s">
        <v>929</v>
      </c>
      <c r="AD1706" t="s">
        <v>3378</v>
      </c>
      <c r="AF1706" s="16">
        <v>0.34921784083746554</v>
      </c>
      <c r="AG1706" s="43">
        <v>73</v>
      </c>
      <c r="AH1706" t="s">
        <v>83</v>
      </c>
      <c r="AI1706" s="8" t="s">
        <v>84</v>
      </c>
      <c r="AJ1706" t="s">
        <v>864</v>
      </c>
      <c r="AK1706" s="17">
        <v>2200</v>
      </c>
      <c r="AL1706" s="19">
        <v>43221</v>
      </c>
      <c r="AM1706" s="19">
        <v>43251</v>
      </c>
      <c r="AN1706" t="s">
        <v>3360</v>
      </c>
      <c r="AQ1706" s="17">
        <f>SUMIF(B:B,B1706,P:P)-SUMIF(B:B,B1706,AK:AK)</f>
        <v>619.5</v>
      </c>
      <c r="AR1706" t="b">
        <f t="shared" si="56"/>
        <v>0</v>
      </c>
      <c r="AS1706" t="b">
        <f t="shared" si="57"/>
        <v>0</v>
      </c>
    </row>
    <row r="1707" spans="2:45" x14ac:dyDescent="0.3">
      <c r="B1707" s="7" t="s">
        <v>1104</v>
      </c>
      <c r="C1707" t="s">
        <v>3326</v>
      </c>
      <c r="D1707" t="s">
        <v>1105</v>
      </c>
      <c r="E1707" s="33" t="s">
        <v>936</v>
      </c>
      <c r="U1707"/>
      <c r="Y1707"/>
      <c r="Z1707"/>
      <c r="AG1707" s="43">
        <v>125</v>
      </c>
      <c r="AH1707" t="s">
        <v>102</v>
      </c>
      <c r="AI1707" s="8" t="s">
        <v>135</v>
      </c>
      <c r="AJ1707" t="s">
        <v>865</v>
      </c>
      <c r="AK1707" s="17">
        <v>4815</v>
      </c>
      <c r="AL1707" s="19">
        <v>43253</v>
      </c>
      <c r="AM1707" s="19">
        <v>43253</v>
      </c>
      <c r="AN1707" t="s">
        <v>949</v>
      </c>
      <c r="AQ1707"/>
      <c r="AR1707" t="b">
        <f t="shared" si="56"/>
        <v>1</v>
      </c>
      <c r="AS1707" t="b">
        <f t="shared" si="57"/>
        <v>1</v>
      </c>
    </row>
    <row r="1708" spans="2:45" x14ac:dyDescent="0.3">
      <c r="B1708" s="7" t="s">
        <v>1104</v>
      </c>
      <c r="C1708" t="s">
        <v>3326</v>
      </c>
      <c r="D1708" t="s">
        <v>1105</v>
      </c>
      <c r="E1708" s="33" t="s">
        <v>936</v>
      </c>
      <c r="U1708"/>
      <c r="Y1708"/>
      <c r="Z1708"/>
      <c r="AG1708" s="43">
        <v>101</v>
      </c>
      <c r="AH1708" t="s">
        <v>102</v>
      </c>
      <c r="AI1708" s="8" t="s">
        <v>103</v>
      </c>
      <c r="AJ1708" t="s">
        <v>954</v>
      </c>
      <c r="AK1708" s="17">
        <v>16397</v>
      </c>
      <c r="AL1708" s="19">
        <v>43254</v>
      </c>
      <c r="AM1708" s="19">
        <v>43254</v>
      </c>
      <c r="AN1708" t="s">
        <v>931</v>
      </c>
      <c r="AQ1708"/>
      <c r="AR1708" t="b">
        <f t="shared" si="56"/>
        <v>1</v>
      </c>
      <c r="AS1708" t="b">
        <f t="shared" si="57"/>
        <v>1</v>
      </c>
    </row>
    <row r="1709" spans="2:45" x14ac:dyDescent="0.3">
      <c r="B1709" s="7" t="s">
        <v>1104</v>
      </c>
      <c r="C1709" t="s">
        <v>3326</v>
      </c>
      <c r="D1709" t="s">
        <v>1105</v>
      </c>
      <c r="E1709" s="33" t="s">
        <v>936</v>
      </c>
      <c r="AG1709" s="43">
        <v>121</v>
      </c>
      <c r="AH1709" t="s">
        <v>102</v>
      </c>
      <c r="AI1709" s="8" t="s">
        <v>130</v>
      </c>
      <c r="AJ1709" t="s">
        <v>132</v>
      </c>
      <c r="AK1709" s="17">
        <v>1724.9999999999998</v>
      </c>
      <c r="AL1709" s="19">
        <v>43260</v>
      </c>
      <c r="AM1709" s="19">
        <v>43260</v>
      </c>
      <c r="AN1709" t="s">
        <v>931</v>
      </c>
      <c r="AQ1709"/>
      <c r="AR1709" t="b">
        <f t="shared" si="56"/>
        <v>1</v>
      </c>
      <c r="AS1709" t="b">
        <f t="shared" si="57"/>
        <v>1</v>
      </c>
    </row>
    <row r="1710" spans="2:45" x14ac:dyDescent="0.3">
      <c r="B1710" s="7" t="s">
        <v>1104</v>
      </c>
      <c r="C1710" t="s">
        <v>3326</v>
      </c>
      <c r="D1710" t="s">
        <v>1105</v>
      </c>
      <c r="E1710" s="33" t="s">
        <v>936</v>
      </c>
      <c r="U1710"/>
      <c r="Y1710"/>
      <c r="Z1710"/>
      <c r="AG1710" s="43">
        <v>126</v>
      </c>
      <c r="AH1710" t="s">
        <v>102</v>
      </c>
      <c r="AI1710" s="8" t="s">
        <v>135</v>
      </c>
      <c r="AJ1710" t="s">
        <v>138</v>
      </c>
      <c r="AK1710" s="17">
        <v>1423.1</v>
      </c>
      <c r="AL1710" s="19">
        <v>43260</v>
      </c>
      <c r="AM1710" s="19">
        <v>43260</v>
      </c>
      <c r="AN1710" t="s">
        <v>949</v>
      </c>
      <c r="AQ1710"/>
      <c r="AR1710" t="b">
        <f t="shared" si="56"/>
        <v>1</v>
      </c>
      <c r="AS1710" t="b">
        <f t="shared" si="57"/>
        <v>1</v>
      </c>
    </row>
    <row r="1711" spans="2:45" x14ac:dyDescent="0.3">
      <c r="B1711" s="7" t="s">
        <v>3280</v>
      </c>
      <c r="C1711" t="s">
        <v>3100</v>
      </c>
      <c r="D1711" s="8" t="s">
        <v>2847</v>
      </c>
      <c r="E1711" s="33" t="s">
        <v>3186</v>
      </c>
      <c r="M1711" s="16">
        <v>0.17</v>
      </c>
      <c r="N1711" t="s">
        <v>648</v>
      </c>
      <c r="O1711" t="s">
        <v>649</v>
      </c>
      <c r="P1711" s="17">
        <v>555.55555555555554</v>
      </c>
      <c r="Y1711"/>
      <c r="AC1711" t="s">
        <v>929</v>
      </c>
      <c r="AD1711" t="s">
        <v>3376</v>
      </c>
      <c r="AF1711" s="16">
        <v>0.20333862245254855</v>
      </c>
      <c r="AG1711" s="43">
        <v>126</v>
      </c>
      <c r="AH1711" t="s">
        <v>102</v>
      </c>
      <c r="AI1711" s="8" t="s">
        <v>135</v>
      </c>
      <c r="AJ1711" t="s">
        <v>138</v>
      </c>
      <c r="AK1711" s="17">
        <v>535</v>
      </c>
      <c r="AL1711" s="19">
        <v>43409</v>
      </c>
      <c r="AM1711" s="19">
        <f>AL1711</f>
        <v>43409</v>
      </c>
      <c r="AN1711" t="s">
        <v>949</v>
      </c>
      <c r="AP1711" t="s">
        <v>3020</v>
      </c>
      <c r="AQ1711" s="17">
        <f>SUMIF(B:B,B1711,P:P)-SUMIF(B:B,B1711,AK:AK)</f>
        <v>20.555555555555543</v>
      </c>
      <c r="AR1711" t="b">
        <f t="shared" si="56"/>
        <v>0</v>
      </c>
      <c r="AS1711" t="b">
        <f t="shared" si="57"/>
        <v>0</v>
      </c>
    </row>
    <row r="1712" spans="2:45" x14ac:dyDescent="0.3">
      <c r="B1712" s="7" t="s">
        <v>3281</v>
      </c>
      <c r="C1712" t="s">
        <v>3100</v>
      </c>
      <c r="D1712" s="8" t="s">
        <v>2848</v>
      </c>
      <c r="E1712" s="33" t="s">
        <v>3187</v>
      </c>
      <c r="M1712" s="16">
        <v>0.2</v>
      </c>
      <c r="N1712" t="s">
        <v>648</v>
      </c>
      <c r="O1712" t="s">
        <v>649</v>
      </c>
      <c r="P1712" s="17">
        <v>7730</v>
      </c>
      <c r="Y1712"/>
      <c r="AC1712" t="s">
        <v>929</v>
      </c>
      <c r="AD1712" t="s">
        <v>3376</v>
      </c>
      <c r="AF1712" s="16">
        <v>0.335174755210356</v>
      </c>
      <c r="AG1712" s="43">
        <v>121</v>
      </c>
      <c r="AH1712" t="s">
        <v>102</v>
      </c>
      <c r="AI1712" s="8" t="s">
        <v>130</v>
      </c>
      <c r="AJ1712" t="s">
        <v>132</v>
      </c>
      <c r="AK1712" s="17">
        <v>1428.3</v>
      </c>
      <c r="AL1712" s="19">
        <v>43415</v>
      </c>
      <c r="AM1712" s="19">
        <v>43415</v>
      </c>
      <c r="AN1712" t="s">
        <v>931</v>
      </c>
      <c r="AP1712" t="s">
        <v>3021</v>
      </c>
      <c r="AQ1712" s="17">
        <f>SUMIF(B:B,B1712,P:P)-SUMIF(B:B,B1712,AK:AK)</f>
        <v>1342.3999999999996</v>
      </c>
      <c r="AR1712" t="b">
        <f t="shared" si="56"/>
        <v>0</v>
      </c>
      <c r="AS1712" t="b">
        <f t="shared" si="57"/>
        <v>0</v>
      </c>
    </row>
    <row r="1713" spans="2:45" x14ac:dyDescent="0.3">
      <c r="B1713" s="7" t="s">
        <v>3281</v>
      </c>
      <c r="C1713" t="s">
        <v>3100</v>
      </c>
      <c r="D1713" s="8" t="s">
        <v>2848</v>
      </c>
      <c r="Y1713"/>
      <c r="AG1713" s="43">
        <v>126</v>
      </c>
      <c r="AH1713" t="s">
        <v>102</v>
      </c>
      <c r="AI1713" s="8" t="s">
        <v>135</v>
      </c>
      <c r="AJ1713" t="s">
        <v>138</v>
      </c>
      <c r="AK1713" s="17">
        <v>1819</v>
      </c>
      <c r="AL1713" s="19">
        <v>43415</v>
      </c>
      <c r="AM1713" s="19">
        <v>43415</v>
      </c>
      <c r="AN1713" t="s">
        <v>949</v>
      </c>
      <c r="AP1713" t="s">
        <v>3022</v>
      </c>
      <c r="AR1713" t="b">
        <f t="shared" si="56"/>
        <v>1</v>
      </c>
      <c r="AS1713" t="b">
        <f t="shared" si="57"/>
        <v>1</v>
      </c>
    </row>
    <row r="1714" spans="2:45" x14ac:dyDescent="0.3">
      <c r="B1714" s="7" t="s">
        <v>3281</v>
      </c>
      <c r="C1714" t="s">
        <v>3100</v>
      </c>
      <c r="D1714" s="8" t="s">
        <v>2848</v>
      </c>
      <c r="Y1714"/>
      <c r="AG1714" s="43">
        <v>121</v>
      </c>
      <c r="AH1714" t="s">
        <v>102</v>
      </c>
      <c r="AI1714" s="8" t="s">
        <v>130</v>
      </c>
      <c r="AJ1714" t="s">
        <v>132</v>
      </c>
      <c r="AK1714" s="17">
        <v>1428.3</v>
      </c>
      <c r="AL1714" s="19">
        <v>43414</v>
      </c>
      <c r="AM1714" s="19">
        <v>43414</v>
      </c>
      <c r="AN1714" t="s">
        <v>931</v>
      </c>
      <c r="AP1714" t="s">
        <v>3021</v>
      </c>
      <c r="AR1714" t="b">
        <f t="shared" si="56"/>
        <v>1</v>
      </c>
      <c r="AS1714" t="b">
        <f t="shared" si="57"/>
        <v>1</v>
      </c>
    </row>
    <row r="1715" spans="2:45" x14ac:dyDescent="0.3">
      <c r="B1715" s="7" t="s">
        <v>3281</v>
      </c>
      <c r="C1715" t="s">
        <v>3100</v>
      </c>
      <c r="D1715" s="8" t="s">
        <v>2848</v>
      </c>
      <c r="Y1715"/>
      <c r="AG1715" s="43">
        <v>126</v>
      </c>
      <c r="AH1715" t="s">
        <v>102</v>
      </c>
      <c r="AI1715" s="8" t="s">
        <v>135</v>
      </c>
      <c r="AJ1715" t="s">
        <v>138</v>
      </c>
      <c r="AK1715" s="17">
        <v>1712</v>
      </c>
      <c r="AL1715" s="19">
        <v>43414</v>
      </c>
      <c r="AM1715" s="19">
        <v>43414</v>
      </c>
      <c r="AN1715" t="s">
        <v>949</v>
      </c>
      <c r="AP1715" t="s">
        <v>3023</v>
      </c>
      <c r="AR1715" t="b">
        <f t="shared" si="56"/>
        <v>1</v>
      </c>
      <c r="AS1715" t="b">
        <f t="shared" si="57"/>
        <v>1</v>
      </c>
    </row>
    <row r="1716" spans="2:45" x14ac:dyDescent="0.3">
      <c r="B1716" s="7" t="s">
        <v>3282</v>
      </c>
      <c r="C1716" t="s">
        <v>3100</v>
      </c>
      <c r="D1716" s="8" t="s">
        <v>2849</v>
      </c>
      <c r="E1716" s="33" t="s">
        <v>3188</v>
      </c>
      <c r="M1716" s="16">
        <v>0.12</v>
      </c>
      <c r="N1716" t="s">
        <v>648</v>
      </c>
      <c r="O1716" t="s">
        <v>649</v>
      </c>
      <c r="P1716" s="17">
        <v>5111</v>
      </c>
      <c r="Y1716"/>
      <c r="AC1716" t="s">
        <v>929</v>
      </c>
      <c r="AD1716" t="s">
        <v>3376</v>
      </c>
      <c r="AF1716" s="16">
        <v>0.23276543581777445</v>
      </c>
      <c r="AG1716" s="43">
        <v>125</v>
      </c>
      <c r="AH1716" t="s">
        <v>102</v>
      </c>
      <c r="AI1716" s="8" t="s">
        <v>135</v>
      </c>
      <c r="AJ1716" t="s">
        <v>865</v>
      </c>
      <c r="AK1716" s="17">
        <v>856</v>
      </c>
      <c r="AL1716" s="19">
        <v>43414</v>
      </c>
      <c r="AM1716" s="19">
        <f>AL1716</f>
        <v>43414</v>
      </c>
      <c r="AN1716" t="s">
        <v>949</v>
      </c>
      <c r="AP1716" t="s">
        <v>3024</v>
      </c>
      <c r="AQ1716" s="17">
        <f>SUMIF(B:B,B1716,P:P)-SUMIF(B:B,B1716,AK:AK)</f>
        <v>285</v>
      </c>
      <c r="AR1716" t="b">
        <f t="shared" si="56"/>
        <v>0</v>
      </c>
      <c r="AS1716" t="b">
        <f t="shared" si="57"/>
        <v>0</v>
      </c>
    </row>
    <row r="1717" spans="2:45" x14ac:dyDescent="0.3">
      <c r="B1717" s="7" t="s">
        <v>3282</v>
      </c>
      <c r="C1717" t="s">
        <v>3100</v>
      </c>
      <c r="D1717" s="8" t="s">
        <v>2849</v>
      </c>
      <c r="Y1717"/>
      <c r="AG1717" s="43">
        <v>120</v>
      </c>
      <c r="AH1717" t="s">
        <v>102</v>
      </c>
      <c r="AI1717" s="8" t="s">
        <v>130</v>
      </c>
      <c r="AJ1717" t="s">
        <v>131</v>
      </c>
      <c r="AK1717" s="17">
        <v>1900</v>
      </c>
      <c r="AL1717" s="19">
        <v>43421</v>
      </c>
      <c r="AM1717" s="19">
        <v>43421</v>
      </c>
      <c r="AN1717" t="s">
        <v>1036</v>
      </c>
      <c r="AP1717" t="s">
        <v>3025</v>
      </c>
      <c r="AR1717" t="b">
        <f t="shared" si="56"/>
        <v>1</v>
      </c>
      <c r="AS1717" t="b">
        <f t="shared" si="57"/>
        <v>1</v>
      </c>
    </row>
    <row r="1718" spans="2:45" x14ac:dyDescent="0.3">
      <c r="B1718" s="7" t="s">
        <v>3282</v>
      </c>
      <c r="C1718" t="s">
        <v>3100</v>
      </c>
      <c r="D1718" s="8" t="s">
        <v>2849</v>
      </c>
      <c r="Y1718"/>
      <c r="AG1718" s="43">
        <v>121</v>
      </c>
      <c r="AH1718" t="s">
        <v>102</v>
      </c>
      <c r="AI1718" s="8" t="s">
        <v>130</v>
      </c>
      <c r="AJ1718" t="s">
        <v>132</v>
      </c>
      <c r="AK1718" s="17">
        <v>2070</v>
      </c>
      <c r="AL1718" s="19">
        <v>43421</v>
      </c>
      <c r="AM1718" s="19">
        <v>43421</v>
      </c>
      <c r="AN1718" t="s">
        <v>931</v>
      </c>
      <c r="AP1718" t="s">
        <v>3026</v>
      </c>
      <c r="AR1718" t="b">
        <f t="shared" si="56"/>
        <v>1</v>
      </c>
      <c r="AS1718" t="b">
        <f t="shared" si="57"/>
        <v>1</v>
      </c>
    </row>
    <row r="1719" spans="2:45" x14ac:dyDescent="0.3">
      <c r="B1719" s="7" t="s">
        <v>3283</v>
      </c>
      <c r="C1719" t="s">
        <v>3100</v>
      </c>
      <c r="D1719" s="8" t="s">
        <v>2850</v>
      </c>
      <c r="E1719" s="33" t="s">
        <v>3189</v>
      </c>
      <c r="M1719" s="16">
        <v>0.17</v>
      </c>
      <c r="N1719" t="s">
        <v>648</v>
      </c>
      <c r="O1719" t="s">
        <v>649</v>
      </c>
      <c r="P1719" s="17">
        <v>3865</v>
      </c>
      <c r="Y1719"/>
      <c r="AC1719" t="s">
        <v>929</v>
      </c>
      <c r="AD1719" t="s">
        <v>3376</v>
      </c>
      <c r="AF1719" s="16">
        <v>0.26485482885237738</v>
      </c>
      <c r="AG1719" s="43">
        <v>121</v>
      </c>
      <c r="AH1719" t="s">
        <v>102</v>
      </c>
      <c r="AI1719" s="8" t="s">
        <v>130</v>
      </c>
      <c r="AJ1719" t="s">
        <v>132</v>
      </c>
      <c r="AK1719" s="17">
        <v>1443.25</v>
      </c>
      <c r="AL1719" s="19">
        <v>43421</v>
      </c>
      <c r="AM1719" s="19">
        <v>43421</v>
      </c>
      <c r="AN1719" t="s">
        <v>931</v>
      </c>
      <c r="AP1719" t="s">
        <v>3027</v>
      </c>
      <c r="AQ1719" s="17">
        <f>SUMIF(B:B,B1719,P:P)-SUMIF(B:B,B1719,AK:AK)</f>
        <v>281.75</v>
      </c>
      <c r="AR1719" t="b">
        <f t="shared" si="56"/>
        <v>0</v>
      </c>
      <c r="AS1719" t="b">
        <f t="shared" si="57"/>
        <v>0</v>
      </c>
    </row>
    <row r="1720" spans="2:45" x14ac:dyDescent="0.3">
      <c r="B1720" s="7" t="s">
        <v>3283</v>
      </c>
      <c r="C1720" t="s">
        <v>3100</v>
      </c>
      <c r="D1720" s="8" t="s">
        <v>2850</v>
      </c>
      <c r="Y1720"/>
      <c r="AG1720" s="43">
        <v>126</v>
      </c>
      <c r="AH1720" t="s">
        <v>102</v>
      </c>
      <c r="AI1720" s="8" t="s">
        <v>135</v>
      </c>
      <c r="AJ1720" t="s">
        <v>138</v>
      </c>
      <c r="AK1720" s="17">
        <v>2140</v>
      </c>
      <c r="AL1720" s="19">
        <v>43420</v>
      </c>
      <c r="AM1720" s="19">
        <v>43420</v>
      </c>
      <c r="AN1720" t="s">
        <v>949</v>
      </c>
      <c r="AP1720" t="s">
        <v>3028</v>
      </c>
      <c r="AR1720" t="b">
        <f t="shared" si="56"/>
        <v>1</v>
      </c>
      <c r="AS1720" t="b">
        <f t="shared" si="57"/>
        <v>1</v>
      </c>
    </row>
    <row r="1721" spans="2:45" x14ac:dyDescent="0.3">
      <c r="B1721" s="7" t="s">
        <v>3284</v>
      </c>
      <c r="C1721" t="s">
        <v>3100</v>
      </c>
      <c r="D1721" s="8" t="s">
        <v>2851</v>
      </c>
      <c r="E1721" s="33" t="s">
        <v>3190</v>
      </c>
      <c r="M1721" s="16">
        <v>0.17</v>
      </c>
      <c r="N1721" t="s">
        <v>648</v>
      </c>
      <c r="O1721" t="s">
        <v>649</v>
      </c>
      <c r="P1721" s="17">
        <v>8972.5</v>
      </c>
      <c r="Y1721"/>
      <c r="AC1721" t="s">
        <v>929</v>
      </c>
      <c r="AD1721" t="s">
        <v>3376</v>
      </c>
      <c r="AF1721" s="16">
        <v>0.32652059199999994</v>
      </c>
      <c r="AG1721" s="43">
        <v>67</v>
      </c>
      <c r="AH1721" t="s">
        <v>75</v>
      </c>
      <c r="AI1721" s="8" t="s">
        <v>79</v>
      </c>
      <c r="AJ1721" t="s">
        <v>100</v>
      </c>
      <c r="AK1721" s="17">
        <v>4280</v>
      </c>
      <c r="AL1721" s="19">
        <v>43421</v>
      </c>
      <c r="AM1721" s="19">
        <f>AL1721</f>
        <v>43421</v>
      </c>
      <c r="AN1721" t="s">
        <v>949</v>
      </c>
      <c r="AP1721" t="s">
        <v>3029</v>
      </c>
      <c r="AQ1721" s="17">
        <f>SUMIF(B:B,B1721,P:P)-SUMIF(B:B,B1721,AK:AK)</f>
        <v>4692.5</v>
      </c>
      <c r="AR1721" t="b">
        <f t="shared" si="56"/>
        <v>0</v>
      </c>
      <c r="AS1721" t="b">
        <f t="shared" si="57"/>
        <v>0</v>
      </c>
    </row>
    <row r="1722" spans="2:45" x14ac:dyDescent="0.3">
      <c r="B1722" s="7" t="s">
        <v>3285</v>
      </c>
      <c r="C1722" t="s">
        <v>3100</v>
      </c>
      <c r="D1722" s="8" t="s">
        <v>2852</v>
      </c>
      <c r="E1722" s="33" t="s">
        <v>3191</v>
      </c>
      <c r="M1722" s="16">
        <v>0.17</v>
      </c>
      <c r="N1722" t="s">
        <v>648</v>
      </c>
      <c r="O1722" t="s">
        <v>649</v>
      </c>
      <c r="P1722" s="17">
        <v>7350</v>
      </c>
      <c r="Y1722"/>
      <c r="AC1722" t="s">
        <v>929</v>
      </c>
      <c r="AD1722" t="s">
        <v>3376</v>
      </c>
      <c r="AF1722" s="16">
        <v>0.30360153398058254</v>
      </c>
      <c r="AG1722" s="43">
        <v>110</v>
      </c>
      <c r="AH1722" t="s">
        <v>102</v>
      </c>
      <c r="AI1722" s="8" t="s">
        <v>119</v>
      </c>
      <c r="AJ1722" t="s">
        <v>120</v>
      </c>
      <c r="AK1722" s="17">
        <v>1141.9499999999998</v>
      </c>
      <c r="AL1722" s="19">
        <v>43427</v>
      </c>
      <c r="AM1722" s="19">
        <v>43427</v>
      </c>
      <c r="AN1722" t="s">
        <v>931</v>
      </c>
      <c r="AP1722" t="s">
        <v>3030</v>
      </c>
      <c r="AQ1722" s="17">
        <f>SUMIF(B:B,B1722,P:P)-SUMIF(B:B,B1722,AK:AK)</f>
        <v>880.05000000000018</v>
      </c>
      <c r="AR1722" t="b">
        <f t="shared" si="56"/>
        <v>0</v>
      </c>
      <c r="AS1722" t="b">
        <f t="shared" si="57"/>
        <v>0</v>
      </c>
    </row>
    <row r="1723" spans="2:45" x14ac:dyDescent="0.3">
      <c r="B1723" s="7" t="s">
        <v>3285</v>
      </c>
      <c r="C1723" t="s">
        <v>3100</v>
      </c>
      <c r="D1723" s="8" t="s">
        <v>2852</v>
      </c>
      <c r="Y1723"/>
      <c r="AG1723" s="43">
        <v>113</v>
      </c>
      <c r="AH1723" t="s">
        <v>102</v>
      </c>
      <c r="AI1723" s="8" t="s">
        <v>122</v>
      </c>
      <c r="AJ1723" t="s">
        <v>123</v>
      </c>
      <c r="AK1723" s="17">
        <v>856</v>
      </c>
      <c r="AL1723" s="19">
        <v>43427</v>
      </c>
      <c r="AM1723" s="19">
        <v>43427</v>
      </c>
      <c r="AN1723" t="s">
        <v>949</v>
      </c>
      <c r="AP1723" t="s">
        <v>3031</v>
      </c>
      <c r="AR1723" t="b">
        <f t="shared" si="56"/>
        <v>1</v>
      </c>
      <c r="AS1723" t="b">
        <f t="shared" si="57"/>
        <v>1</v>
      </c>
    </row>
    <row r="1724" spans="2:45" x14ac:dyDescent="0.3">
      <c r="B1724" s="7" t="s">
        <v>3285</v>
      </c>
      <c r="C1724" t="s">
        <v>3100</v>
      </c>
      <c r="D1724" s="8" t="s">
        <v>2852</v>
      </c>
      <c r="Y1724"/>
      <c r="AG1724" s="43">
        <v>110</v>
      </c>
      <c r="AH1724" t="s">
        <v>102</v>
      </c>
      <c r="AI1724" s="8" t="s">
        <v>119</v>
      </c>
      <c r="AJ1724" t="s">
        <v>120</v>
      </c>
      <c r="AK1724" s="17">
        <v>1380</v>
      </c>
      <c r="AL1724" s="19">
        <v>43432</v>
      </c>
      <c r="AM1724" s="19">
        <v>43432</v>
      </c>
      <c r="AN1724" t="s">
        <v>931</v>
      </c>
      <c r="AP1724" t="s">
        <v>2994</v>
      </c>
      <c r="AR1724" t="b">
        <f t="shared" si="56"/>
        <v>1</v>
      </c>
      <c r="AS1724" t="b">
        <f t="shared" si="57"/>
        <v>1</v>
      </c>
    </row>
    <row r="1725" spans="2:45" x14ac:dyDescent="0.3">
      <c r="B1725" s="7" t="s">
        <v>3285</v>
      </c>
      <c r="C1725" t="s">
        <v>3100</v>
      </c>
      <c r="D1725" s="8" t="s">
        <v>2852</v>
      </c>
      <c r="Y1725"/>
      <c r="AG1725" s="43">
        <v>113</v>
      </c>
      <c r="AH1725" t="s">
        <v>102</v>
      </c>
      <c r="AI1725" s="8" t="s">
        <v>122</v>
      </c>
      <c r="AJ1725" t="s">
        <v>123</v>
      </c>
      <c r="AK1725" s="17">
        <v>642</v>
      </c>
      <c r="AL1725" s="19">
        <v>43432</v>
      </c>
      <c r="AM1725" s="19">
        <v>43432</v>
      </c>
      <c r="AN1725" t="s">
        <v>949</v>
      </c>
      <c r="AP1725" t="s">
        <v>3032</v>
      </c>
      <c r="AR1725" t="b">
        <f t="shared" si="56"/>
        <v>1</v>
      </c>
      <c r="AS1725" t="b">
        <f t="shared" si="57"/>
        <v>1</v>
      </c>
    </row>
    <row r="1726" spans="2:45" x14ac:dyDescent="0.3">
      <c r="B1726" s="7" t="s">
        <v>3285</v>
      </c>
      <c r="C1726" t="s">
        <v>3100</v>
      </c>
      <c r="D1726" s="8" t="s">
        <v>2852</v>
      </c>
      <c r="Y1726"/>
      <c r="AG1726" s="43">
        <v>110</v>
      </c>
      <c r="AH1726" t="s">
        <v>102</v>
      </c>
      <c r="AI1726" s="8" t="s">
        <v>119</v>
      </c>
      <c r="AJ1726" t="s">
        <v>120</v>
      </c>
      <c r="AK1726" s="17">
        <v>1380</v>
      </c>
      <c r="AL1726" s="19">
        <v>43435</v>
      </c>
      <c r="AM1726" s="19">
        <v>43435</v>
      </c>
      <c r="AN1726" t="s">
        <v>931</v>
      </c>
      <c r="AP1726" t="s">
        <v>2994</v>
      </c>
      <c r="AR1726" t="b">
        <f t="shared" si="56"/>
        <v>1</v>
      </c>
      <c r="AS1726" t="b">
        <f t="shared" si="57"/>
        <v>1</v>
      </c>
    </row>
    <row r="1727" spans="2:45" x14ac:dyDescent="0.3">
      <c r="B1727" s="7" t="s">
        <v>3285</v>
      </c>
      <c r="C1727" t="s">
        <v>3100</v>
      </c>
      <c r="D1727" s="8" t="s">
        <v>2852</v>
      </c>
      <c r="Y1727"/>
      <c r="AG1727" s="43">
        <v>113</v>
      </c>
      <c r="AH1727" t="s">
        <v>102</v>
      </c>
      <c r="AI1727" s="8" t="s">
        <v>122</v>
      </c>
      <c r="AJ1727" t="s">
        <v>123</v>
      </c>
      <c r="AK1727" s="17">
        <v>1070</v>
      </c>
      <c r="AL1727" s="19">
        <v>43435</v>
      </c>
      <c r="AM1727" s="19">
        <v>43435</v>
      </c>
      <c r="AN1727" t="s">
        <v>949</v>
      </c>
      <c r="AP1727" t="s">
        <v>2993</v>
      </c>
      <c r="AR1727" t="b">
        <f t="shared" si="56"/>
        <v>1</v>
      </c>
      <c r="AS1727" t="b">
        <f t="shared" si="57"/>
        <v>1</v>
      </c>
    </row>
    <row r="1728" spans="2:45" x14ac:dyDescent="0.3">
      <c r="B1728" s="7" t="s">
        <v>3286</v>
      </c>
      <c r="C1728" t="s">
        <v>3100</v>
      </c>
      <c r="D1728" s="8" t="s">
        <v>3103</v>
      </c>
      <c r="E1728" s="33" t="s">
        <v>3192</v>
      </c>
      <c r="M1728" s="16">
        <v>0.17</v>
      </c>
      <c r="N1728" t="s">
        <v>648</v>
      </c>
      <c r="O1728" t="s">
        <v>649</v>
      </c>
      <c r="P1728" s="17">
        <v>54491.5</v>
      </c>
      <c r="Y1728"/>
      <c r="AC1728" t="s">
        <v>929</v>
      </c>
      <c r="AD1728" t="s">
        <v>3376</v>
      </c>
      <c r="AF1728" s="16">
        <v>0.37612764977777779</v>
      </c>
      <c r="AG1728" s="43">
        <v>98</v>
      </c>
      <c r="AH1728" t="s">
        <v>102</v>
      </c>
      <c r="AI1728" s="8" t="s">
        <v>103</v>
      </c>
      <c r="AJ1728" t="s">
        <v>108</v>
      </c>
      <c r="AK1728" s="17">
        <v>3910</v>
      </c>
      <c r="AL1728" s="19">
        <v>43435</v>
      </c>
      <c r="AM1728" s="19">
        <f>AL1728</f>
        <v>43435</v>
      </c>
      <c r="AN1728" t="s">
        <v>1337</v>
      </c>
      <c r="AP1728" t="s">
        <v>3033</v>
      </c>
      <c r="AQ1728" s="17">
        <f>SUMIF(B:B,B1728,P:P)-SUMIF(B:B,B1728,AK:AK)</f>
        <v>12816.550000000003</v>
      </c>
      <c r="AR1728" t="b">
        <f t="shared" si="56"/>
        <v>0</v>
      </c>
      <c r="AS1728" t="b">
        <f t="shared" si="57"/>
        <v>0</v>
      </c>
    </row>
    <row r="1729" spans="2:45" x14ac:dyDescent="0.3">
      <c r="B1729" s="7" t="s">
        <v>3286</v>
      </c>
      <c r="C1729" t="s">
        <v>3100</v>
      </c>
      <c r="D1729" s="8" t="s">
        <v>2853</v>
      </c>
      <c r="Y1729"/>
      <c r="AG1729" s="43">
        <v>121</v>
      </c>
      <c r="AH1729" t="s">
        <v>102</v>
      </c>
      <c r="AI1729" s="8" t="s">
        <v>130</v>
      </c>
      <c r="AJ1729" t="s">
        <v>132</v>
      </c>
      <c r="AK1729" s="17">
        <v>1667.4999999999998</v>
      </c>
      <c r="AL1729" s="19">
        <v>43449</v>
      </c>
      <c r="AM1729" s="19">
        <v>43449</v>
      </c>
      <c r="AN1729" t="s">
        <v>931</v>
      </c>
      <c r="AP1729" t="s">
        <v>3034</v>
      </c>
      <c r="AR1729" t="b">
        <f t="shared" si="56"/>
        <v>1</v>
      </c>
      <c r="AS1729" t="b">
        <f t="shared" si="57"/>
        <v>1</v>
      </c>
    </row>
    <row r="1730" spans="2:45" x14ac:dyDescent="0.3">
      <c r="B1730" s="7" t="s">
        <v>3286</v>
      </c>
      <c r="C1730" t="s">
        <v>3100</v>
      </c>
      <c r="D1730" s="8" t="s">
        <v>2853</v>
      </c>
      <c r="Y1730"/>
      <c r="AG1730" s="43">
        <v>126</v>
      </c>
      <c r="AH1730" t="s">
        <v>102</v>
      </c>
      <c r="AI1730" s="8" t="s">
        <v>135</v>
      </c>
      <c r="AJ1730" t="s">
        <v>138</v>
      </c>
      <c r="AK1730" s="17">
        <v>3129.75</v>
      </c>
      <c r="AL1730" s="19">
        <v>43449</v>
      </c>
      <c r="AM1730" s="19">
        <v>43449</v>
      </c>
      <c r="AN1730" t="s">
        <v>949</v>
      </c>
      <c r="AP1730" t="s">
        <v>3035</v>
      </c>
      <c r="AR1730" t="b">
        <f t="shared" si="56"/>
        <v>1</v>
      </c>
      <c r="AS1730" t="b">
        <f t="shared" si="57"/>
        <v>1</v>
      </c>
    </row>
    <row r="1731" spans="2:45" x14ac:dyDescent="0.3">
      <c r="B1731" s="7" t="s">
        <v>3286</v>
      </c>
      <c r="C1731" t="s">
        <v>3100</v>
      </c>
      <c r="D1731" s="8" t="s">
        <v>2853</v>
      </c>
      <c r="Y1731"/>
      <c r="AG1731" s="43">
        <v>60</v>
      </c>
      <c r="AH1731" t="s">
        <v>57</v>
      </c>
      <c r="AI1731" s="8" t="s">
        <v>64</v>
      </c>
      <c r="AJ1731" t="s">
        <v>449</v>
      </c>
      <c r="AK1731" s="17">
        <v>9600</v>
      </c>
      <c r="AL1731" s="19">
        <v>43449</v>
      </c>
      <c r="AM1731" s="19">
        <v>43449</v>
      </c>
      <c r="AN1731" t="s">
        <v>1343</v>
      </c>
      <c r="AP1731" t="s">
        <v>3036</v>
      </c>
      <c r="AR1731" t="b">
        <f t="shared" si="56"/>
        <v>1</v>
      </c>
      <c r="AS1731" t="b">
        <f t="shared" si="57"/>
        <v>1</v>
      </c>
    </row>
    <row r="1732" spans="2:45" x14ac:dyDescent="0.3">
      <c r="B1732" s="7" t="s">
        <v>3286</v>
      </c>
      <c r="C1732" t="s">
        <v>3100</v>
      </c>
      <c r="D1732" s="8" t="s">
        <v>2853</v>
      </c>
      <c r="Y1732"/>
      <c r="AG1732" s="43">
        <v>121</v>
      </c>
      <c r="AH1732" t="s">
        <v>102</v>
      </c>
      <c r="AI1732" s="8" t="s">
        <v>130</v>
      </c>
      <c r="AJ1732" t="s">
        <v>132</v>
      </c>
      <c r="AK1732" s="17">
        <v>1646.8</v>
      </c>
      <c r="AL1732" s="19">
        <v>43435</v>
      </c>
      <c r="AM1732" s="19">
        <v>43435</v>
      </c>
      <c r="AN1732" t="s">
        <v>931</v>
      </c>
      <c r="AP1732" t="s">
        <v>3037</v>
      </c>
      <c r="AR1732" t="b">
        <f t="shared" si="56"/>
        <v>1</v>
      </c>
      <c r="AS1732" t="b">
        <f t="shared" si="57"/>
        <v>1</v>
      </c>
    </row>
    <row r="1733" spans="2:45" x14ac:dyDescent="0.3">
      <c r="B1733" s="7" t="s">
        <v>3286</v>
      </c>
      <c r="C1733" t="s">
        <v>3100</v>
      </c>
      <c r="D1733" s="8" t="s">
        <v>2853</v>
      </c>
      <c r="Y1733"/>
      <c r="AG1733" s="43">
        <v>126</v>
      </c>
      <c r="AH1733" t="s">
        <v>102</v>
      </c>
      <c r="AI1733" s="8" t="s">
        <v>135</v>
      </c>
      <c r="AJ1733" t="s">
        <v>138</v>
      </c>
      <c r="AK1733" s="17">
        <v>2503.8000000000002</v>
      </c>
      <c r="AL1733" s="19">
        <v>43435</v>
      </c>
      <c r="AM1733" s="19">
        <v>43435</v>
      </c>
      <c r="AN1733" t="s">
        <v>949</v>
      </c>
      <c r="AP1733" t="s">
        <v>3038</v>
      </c>
      <c r="AR1733" t="b">
        <f t="shared" ref="AR1733:AR1796" si="58">B1733=B1732</f>
        <v>1</v>
      </c>
      <c r="AS1733" t="b">
        <f t="shared" ref="AS1733:AS1796" si="59">D1733=D1732</f>
        <v>1</v>
      </c>
    </row>
    <row r="1734" spans="2:45" x14ac:dyDescent="0.3">
      <c r="B1734" s="7" t="s">
        <v>3286</v>
      </c>
      <c r="C1734" t="s">
        <v>3100</v>
      </c>
      <c r="D1734" s="8" t="s">
        <v>2853</v>
      </c>
      <c r="Y1734"/>
      <c r="AG1734" s="43">
        <v>121</v>
      </c>
      <c r="AH1734" t="s">
        <v>102</v>
      </c>
      <c r="AI1734" s="8" t="s">
        <v>130</v>
      </c>
      <c r="AJ1734" t="s">
        <v>132</v>
      </c>
      <c r="AK1734" s="17">
        <v>1692.8</v>
      </c>
      <c r="AL1734" s="19">
        <v>43435</v>
      </c>
      <c r="AM1734" s="19">
        <v>43435</v>
      </c>
      <c r="AN1734" t="s">
        <v>931</v>
      </c>
      <c r="AP1734" t="s">
        <v>3039</v>
      </c>
      <c r="AR1734" t="b">
        <f t="shared" si="58"/>
        <v>1</v>
      </c>
      <c r="AS1734" t="b">
        <f t="shared" si="59"/>
        <v>1</v>
      </c>
    </row>
    <row r="1735" spans="2:45" x14ac:dyDescent="0.3">
      <c r="B1735" s="7" t="s">
        <v>3286</v>
      </c>
      <c r="C1735" t="s">
        <v>3100</v>
      </c>
      <c r="D1735" s="8" t="s">
        <v>2853</v>
      </c>
      <c r="Y1735"/>
      <c r="AG1735" s="43">
        <v>125</v>
      </c>
      <c r="AH1735" t="s">
        <v>102</v>
      </c>
      <c r="AI1735" s="8" t="s">
        <v>135</v>
      </c>
      <c r="AJ1735" t="s">
        <v>865</v>
      </c>
      <c r="AK1735" s="17">
        <v>1070</v>
      </c>
      <c r="AL1735" s="19">
        <v>43449</v>
      </c>
      <c r="AM1735" s="19">
        <v>43449</v>
      </c>
      <c r="AN1735" t="s">
        <v>949</v>
      </c>
      <c r="AP1735" t="s">
        <v>3040</v>
      </c>
      <c r="AR1735" t="b">
        <f t="shared" si="58"/>
        <v>1</v>
      </c>
      <c r="AS1735" t="b">
        <f t="shared" si="59"/>
        <v>1</v>
      </c>
    </row>
    <row r="1736" spans="2:45" x14ac:dyDescent="0.3">
      <c r="B1736" s="7" t="s">
        <v>3286</v>
      </c>
      <c r="C1736" t="s">
        <v>3100</v>
      </c>
      <c r="D1736" s="8" t="s">
        <v>2853</v>
      </c>
      <c r="Y1736"/>
      <c r="AG1736" s="43">
        <v>120</v>
      </c>
      <c r="AH1736" t="s">
        <v>102</v>
      </c>
      <c r="AI1736" s="8" t="s">
        <v>130</v>
      </c>
      <c r="AJ1736" t="s">
        <v>131</v>
      </c>
      <c r="AK1736" s="17">
        <v>1400</v>
      </c>
      <c r="AL1736" s="19">
        <v>43449</v>
      </c>
      <c r="AM1736" s="19">
        <v>43449</v>
      </c>
      <c r="AN1736" t="s">
        <v>1036</v>
      </c>
      <c r="AP1736" t="s">
        <v>3041</v>
      </c>
      <c r="AR1736" t="b">
        <f t="shared" si="58"/>
        <v>1</v>
      </c>
      <c r="AS1736" t="b">
        <f t="shared" si="59"/>
        <v>1</v>
      </c>
    </row>
    <row r="1737" spans="2:45" x14ac:dyDescent="0.3">
      <c r="B1737" s="7" t="s">
        <v>3286</v>
      </c>
      <c r="C1737" t="s">
        <v>3100</v>
      </c>
      <c r="D1737" s="8" t="s">
        <v>2853</v>
      </c>
      <c r="Y1737"/>
      <c r="AG1737" s="43">
        <v>121</v>
      </c>
      <c r="AH1737" t="s">
        <v>102</v>
      </c>
      <c r="AI1737" s="8" t="s">
        <v>130</v>
      </c>
      <c r="AJ1737" t="s">
        <v>132</v>
      </c>
      <c r="AK1737" s="17">
        <v>1653.6999999999998</v>
      </c>
      <c r="AL1737" s="19">
        <v>43449</v>
      </c>
      <c r="AM1737" s="19">
        <v>43449</v>
      </c>
      <c r="AN1737" t="s">
        <v>931</v>
      </c>
      <c r="AP1737" t="s">
        <v>3042</v>
      </c>
      <c r="AR1737" t="b">
        <f t="shared" si="58"/>
        <v>1</v>
      </c>
      <c r="AS1737" t="b">
        <f t="shared" si="59"/>
        <v>1</v>
      </c>
    </row>
    <row r="1738" spans="2:45" x14ac:dyDescent="0.3">
      <c r="B1738" s="7" t="s">
        <v>3286</v>
      </c>
      <c r="C1738" t="s">
        <v>3100</v>
      </c>
      <c r="D1738" s="8" t="s">
        <v>2853</v>
      </c>
      <c r="Y1738"/>
      <c r="AG1738" s="43">
        <v>125</v>
      </c>
      <c r="AH1738" t="s">
        <v>102</v>
      </c>
      <c r="AI1738" s="8" t="s">
        <v>135</v>
      </c>
      <c r="AJ1738" t="s">
        <v>865</v>
      </c>
      <c r="AK1738" s="17">
        <v>1070</v>
      </c>
      <c r="AL1738" s="19">
        <v>43421</v>
      </c>
      <c r="AM1738" s="19">
        <v>43421</v>
      </c>
      <c r="AN1738" t="s">
        <v>949</v>
      </c>
      <c r="AP1738" t="s">
        <v>3040</v>
      </c>
      <c r="AR1738" t="b">
        <f t="shared" si="58"/>
        <v>1</v>
      </c>
      <c r="AS1738" t="b">
        <f t="shared" si="59"/>
        <v>1</v>
      </c>
    </row>
    <row r="1739" spans="2:45" x14ac:dyDescent="0.3">
      <c r="B1739" s="7" t="s">
        <v>3286</v>
      </c>
      <c r="C1739" t="s">
        <v>3100</v>
      </c>
      <c r="D1739" s="8" t="s">
        <v>2853</v>
      </c>
      <c r="Y1739"/>
      <c r="AG1739" s="43">
        <v>120</v>
      </c>
      <c r="AH1739" t="s">
        <v>102</v>
      </c>
      <c r="AI1739" s="8" t="s">
        <v>130</v>
      </c>
      <c r="AJ1739" t="s">
        <v>131</v>
      </c>
      <c r="AK1739" s="17">
        <v>1750</v>
      </c>
      <c r="AL1739" s="19">
        <v>43421</v>
      </c>
      <c r="AM1739" s="19">
        <v>43421</v>
      </c>
      <c r="AN1739" t="s">
        <v>1036</v>
      </c>
      <c r="AP1739" t="s">
        <v>3116</v>
      </c>
      <c r="AR1739" t="b">
        <f t="shared" si="58"/>
        <v>1</v>
      </c>
      <c r="AS1739" t="b">
        <f t="shared" si="59"/>
        <v>1</v>
      </c>
    </row>
    <row r="1740" spans="2:45" x14ac:dyDescent="0.3">
      <c r="B1740" s="7" t="s">
        <v>3286</v>
      </c>
      <c r="C1740" t="s">
        <v>3100</v>
      </c>
      <c r="D1740" s="8" t="s">
        <v>2853</v>
      </c>
      <c r="Y1740"/>
      <c r="AG1740" s="43">
        <v>121</v>
      </c>
      <c r="AH1740" t="s">
        <v>102</v>
      </c>
      <c r="AI1740" s="8" t="s">
        <v>130</v>
      </c>
      <c r="AJ1740" t="s">
        <v>132</v>
      </c>
      <c r="AK1740" s="17">
        <v>1839.9999999999998</v>
      </c>
      <c r="AL1740" s="19">
        <v>43421</v>
      </c>
      <c r="AM1740" s="19">
        <v>43421</v>
      </c>
      <c r="AN1740" t="s">
        <v>931</v>
      </c>
      <c r="AP1740" t="s">
        <v>3043</v>
      </c>
      <c r="AR1740" t="b">
        <f t="shared" si="58"/>
        <v>1</v>
      </c>
      <c r="AS1740" t="b">
        <f t="shared" si="59"/>
        <v>1</v>
      </c>
    </row>
    <row r="1741" spans="2:45" x14ac:dyDescent="0.3">
      <c r="B1741" s="7" t="s">
        <v>3286</v>
      </c>
      <c r="C1741" t="s">
        <v>3100</v>
      </c>
      <c r="D1741" s="8" t="s">
        <v>2853</v>
      </c>
      <c r="Y1741"/>
      <c r="AG1741" s="43">
        <v>126</v>
      </c>
      <c r="AH1741" t="s">
        <v>102</v>
      </c>
      <c r="AI1741" s="8" t="s">
        <v>135</v>
      </c>
      <c r="AJ1741" t="s">
        <v>138</v>
      </c>
      <c r="AK1741" s="17">
        <v>2439.6000000000004</v>
      </c>
      <c r="AL1741" s="19">
        <v>43426</v>
      </c>
      <c r="AM1741" s="19">
        <v>43426</v>
      </c>
      <c r="AN1741" t="s">
        <v>949</v>
      </c>
      <c r="AP1741" t="s">
        <v>3044</v>
      </c>
      <c r="AR1741" t="b">
        <f t="shared" si="58"/>
        <v>1</v>
      </c>
      <c r="AS1741" t="b">
        <f t="shared" si="59"/>
        <v>1</v>
      </c>
    </row>
    <row r="1742" spans="2:45" x14ac:dyDescent="0.3">
      <c r="B1742" s="7" t="s">
        <v>3286</v>
      </c>
      <c r="C1742" t="s">
        <v>3100</v>
      </c>
      <c r="D1742" s="8" t="s">
        <v>2853</v>
      </c>
      <c r="Y1742"/>
      <c r="AG1742" s="43">
        <v>120</v>
      </c>
      <c r="AH1742" t="s">
        <v>102</v>
      </c>
      <c r="AI1742" s="8" t="s">
        <v>130</v>
      </c>
      <c r="AJ1742" t="s">
        <v>131</v>
      </c>
      <c r="AK1742" s="17">
        <v>630</v>
      </c>
      <c r="AL1742" s="19">
        <v>43433</v>
      </c>
      <c r="AM1742" s="19">
        <v>43433</v>
      </c>
      <c r="AN1742" t="s">
        <v>1036</v>
      </c>
      <c r="AP1742" t="s">
        <v>3045</v>
      </c>
      <c r="AR1742" t="b">
        <f t="shared" si="58"/>
        <v>1</v>
      </c>
      <c r="AS1742" t="b">
        <f t="shared" si="59"/>
        <v>1</v>
      </c>
    </row>
    <row r="1743" spans="2:45" x14ac:dyDescent="0.3">
      <c r="B1743" s="7" t="s">
        <v>3286</v>
      </c>
      <c r="C1743" t="s">
        <v>3100</v>
      </c>
      <c r="D1743" s="8" t="s">
        <v>2853</v>
      </c>
      <c r="Y1743"/>
      <c r="AG1743" s="43">
        <v>126</v>
      </c>
      <c r="AH1743" t="s">
        <v>102</v>
      </c>
      <c r="AI1743" s="8" t="s">
        <v>135</v>
      </c>
      <c r="AJ1743" t="s">
        <v>138</v>
      </c>
      <c r="AK1743" s="17">
        <v>321</v>
      </c>
      <c r="AL1743" s="19">
        <v>43443</v>
      </c>
      <c r="AM1743" s="19">
        <v>43443</v>
      </c>
      <c r="AN1743" t="s">
        <v>949</v>
      </c>
      <c r="AP1743" t="s">
        <v>138</v>
      </c>
      <c r="AR1743" t="b">
        <f t="shared" si="58"/>
        <v>1</v>
      </c>
      <c r="AS1743" t="b">
        <f t="shared" si="59"/>
        <v>1</v>
      </c>
    </row>
    <row r="1744" spans="2:45" x14ac:dyDescent="0.3">
      <c r="B1744" s="7" t="s">
        <v>3286</v>
      </c>
      <c r="C1744" t="s">
        <v>3100</v>
      </c>
      <c r="D1744" s="8" t="s">
        <v>2853</v>
      </c>
      <c r="Y1744"/>
      <c r="AG1744" s="43">
        <v>126</v>
      </c>
      <c r="AH1744" t="s">
        <v>102</v>
      </c>
      <c r="AI1744" s="8" t="s">
        <v>135</v>
      </c>
      <c r="AJ1744" t="s">
        <v>138</v>
      </c>
      <c r="AK1744" s="17">
        <v>321</v>
      </c>
      <c r="AL1744" s="19">
        <v>43464</v>
      </c>
      <c r="AM1744" s="19">
        <v>43464</v>
      </c>
      <c r="AN1744" t="s">
        <v>949</v>
      </c>
      <c r="AP1744" t="s">
        <v>138</v>
      </c>
      <c r="AR1744" t="b">
        <f t="shared" si="58"/>
        <v>1</v>
      </c>
      <c r="AS1744" t="b">
        <f t="shared" si="59"/>
        <v>1</v>
      </c>
    </row>
    <row r="1745" spans="2:45" x14ac:dyDescent="0.3">
      <c r="B1745" s="7" t="s">
        <v>3286</v>
      </c>
      <c r="C1745" t="s">
        <v>3100</v>
      </c>
      <c r="D1745" s="8" t="s">
        <v>2853</v>
      </c>
      <c r="Y1745"/>
      <c r="AG1745" s="43">
        <v>126</v>
      </c>
      <c r="AH1745" t="s">
        <v>102</v>
      </c>
      <c r="AI1745" s="8" t="s">
        <v>135</v>
      </c>
      <c r="AJ1745" t="s">
        <v>138</v>
      </c>
      <c r="AK1745" s="17">
        <v>321</v>
      </c>
      <c r="AL1745" s="19">
        <v>43465</v>
      </c>
      <c r="AM1745" s="19">
        <v>43465</v>
      </c>
      <c r="AN1745" t="s">
        <v>949</v>
      </c>
      <c r="AP1745" t="s">
        <v>138</v>
      </c>
      <c r="AR1745" t="b">
        <f t="shared" si="58"/>
        <v>1</v>
      </c>
      <c r="AS1745" t="b">
        <f t="shared" si="59"/>
        <v>1</v>
      </c>
    </row>
    <row r="1746" spans="2:45" x14ac:dyDescent="0.3">
      <c r="B1746" s="7" t="s">
        <v>3286</v>
      </c>
      <c r="C1746" t="s">
        <v>3100</v>
      </c>
      <c r="D1746" s="8" t="s">
        <v>2853</v>
      </c>
      <c r="Y1746"/>
      <c r="AG1746" s="43">
        <v>126</v>
      </c>
      <c r="AH1746" t="s">
        <v>102</v>
      </c>
      <c r="AI1746" s="8" t="s">
        <v>135</v>
      </c>
      <c r="AJ1746" t="s">
        <v>138</v>
      </c>
      <c r="AK1746" s="17">
        <v>214</v>
      </c>
      <c r="AL1746" s="19">
        <v>43465</v>
      </c>
      <c r="AM1746" s="19">
        <v>43465</v>
      </c>
      <c r="AN1746" t="s">
        <v>949</v>
      </c>
      <c r="AP1746" t="s">
        <v>138</v>
      </c>
      <c r="AR1746" t="b">
        <f t="shared" si="58"/>
        <v>1</v>
      </c>
      <c r="AS1746" t="b">
        <f t="shared" si="59"/>
        <v>1</v>
      </c>
    </row>
    <row r="1747" spans="2:45" x14ac:dyDescent="0.3">
      <c r="B1747" s="7" t="s">
        <v>3286</v>
      </c>
      <c r="C1747" t="s">
        <v>3100</v>
      </c>
      <c r="D1747" s="8" t="s">
        <v>2853</v>
      </c>
      <c r="Y1747"/>
      <c r="AG1747" s="43">
        <v>126</v>
      </c>
      <c r="AH1747" t="s">
        <v>102</v>
      </c>
      <c r="AI1747" s="8" t="s">
        <v>135</v>
      </c>
      <c r="AJ1747" t="s">
        <v>138</v>
      </c>
      <c r="AK1747" s="17">
        <v>321</v>
      </c>
      <c r="AL1747" s="19">
        <v>43450</v>
      </c>
      <c r="AM1747" s="19">
        <v>43450</v>
      </c>
      <c r="AN1747" t="s">
        <v>949</v>
      </c>
      <c r="AP1747" t="s">
        <v>138</v>
      </c>
      <c r="AR1747" t="b">
        <f t="shared" si="58"/>
        <v>1</v>
      </c>
      <c r="AS1747" t="b">
        <f t="shared" si="59"/>
        <v>1</v>
      </c>
    </row>
    <row r="1748" spans="2:45" x14ac:dyDescent="0.3">
      <c r="B1748" s="7" t="s">
        <v>3286</v>
      </c>
      <c r="C1748" t="s">
        <v>3100</v>
      </c>
      <c r="D1748" s="8" t="s">
        <v>2853</v>
      </c>
      <c r="Y1748"/>
      <c r="AG1748" s="43">
        <v>126</v>
      </c>
      <c r="AH1748" t="s">
        <v>102</v>
      </c>
      <c r="AI1748" s="8" t="s">
        <v>135</v>
      </c>
      <c r="AJ1748" t="s">
        <v>138</v>
      </c>
      <c r="AK1748" s="17">
        <v>1712</v>
      </c>
      <c r="AL1748" s="19">
        <v>43457</v>
      </c>
      <c r="AM1748" s="19">
        <v>43457</v>
      </c>
      <c r="AN1748" t="s">
        <v>949</v>
      </c>
      <c r="AP1748" t="s">
        <v>138</v>
      </c>
      <c r="AR1748" t="b">
        <f t="shared" si="58"/>
        <v>1</v>
      </c>
      <c r="AS1748" t="b">
        <f t="shared" si="59"/>
        <v>1</v>
      </c>
    </row>
    <row r="1749" spans="2:45" x14ac:dyDescent="0.3">
      <c r="B1749" s="7" t="s">
        <v>3286</v>
      </c>
      <c r="C1749" t="s">
        <v>3100</v>
      </c>
      <c r="D1749" s="8" t="s">
        <v>2853</v>
      </c>
      <c r="Y1749"/>
      <c r="AG1749" s="43">
        <v>126</v>
      </c>
      <c r="AH1749" t="s">
        <v>102</v>
      </c>
      <c r="AI1749" s="8" t="s">
        <v>135</v>
      </c>
      <c r="AJ1749" t="s">
        <v>138</v>
      </c>
      <c r="AK1749" s="17">
        <v>321</v>
      </c>
      <c r="AL1749" s="19">
        <v>43464</v>
      </c>
      <c r="AM1749" s="19">
        <v>43464</v>
      </c>
      <c r="AN1749" t="s">
        <v>949</v>
      </c>
      <c r="AP1749" t="s">
        <v>138</v>
      </c>
      <c r="AR1749" t="b">
        <f t="shared" si="58"/>
        <v>1</v>
      </c>
      <c r="AS1749" t="b">
        <f t="shared" si="59"/>
        <v>1</v>
      </c>
    </row>
    <row r="1750" spans="2:45" x14ac:dyDescent="0.3">
      <c r="B1750" s="7" t="s">
        <v>3286</v>
      </c>
      <c r="C1750" t="s">
        <v>3100</v>
      </c>
      <c r="D1750" s="8" t="s">
        <v>2853</v>
      </c>
      <c r="Y1750"/>
      <c r="AG1750" s="43">
        <v>121</v>
      </c>
      <c r="AH1750" t="s">
        <v>102</v>
      </c>
      <c r="AI1750" s="8" t="s">
        <v>130</v>
      </c>
      <c r="AJ1750" t="s">
        <v>132</v>
      </c>
      <c r="AK1750" s="17">
        <v>1070</v>
      </c>
      <c r="AL1750" s="19">
        <v>43449</v>
      </c>
      <c r="AM1750" s="19">
        <v>43449</v>
      </c>
      <c r="AN1750" t="s">
        <v>949</v>
      </c>
      <c r="AP1750" t="s">
        <v>3046</v>
      </c>
      <c r="AR1750" t="b">
        <f t="shared" si="58"/>
        <v>1</v>
      </c>
      <c r="AS1750" t="b">
        <f t="shared" si="59"/>
        <v>1</v>
      </c>
    </row>
    <row r="1751" spans="2:45" x14ac:dyDescent="0.3">
      <c r="B1751" s="7" t="s">
        <v>3286</v>
      </c>
      <c r="C1751" t="s">
        <v>3100</v>
      </c>
      <c r="D1751" s="8" t="s">
        <v>2853</v>
      </c>
      <c r="Y1751"/>
      <c r="AG1751" s="43">
        <v>126</v>
      </c>
      <c r="AH1751" t="s">
        <v>102</v>
      </c>
      <c r="AI1751" s="8" t="s">
        <v>135</v>
      </c>
      <c r="AJ1751" t="s">
        <v>138</v>
      </c>
      <c r="AK1751" s="17">
        <v>1070</v>
      </c>
      <c r="AL1751" s="19">
        <v>43428</v>
      </c>
      <c r="AM1751" s="19">
        <v>43428</v>
      </c>
      <c r="AN1751" t="s">
        <v>949</v>
      </c>
      <c r="AP1751" t="s">
        <v>3047</v>
      </c>
      <c r="AR1751" t="b">
        <f t="shared" si="58"/>
        <v>1</v>
      </c>
      <c r="AS1751" t="b">
        <f t="shared" si="59"/>
        <v>1</v>
      </c>
    </row>
    <row r="1752" spans="2:45" x14ac:dyDescent="0.3">
      <c r="B1752" s="7" t="s">
        <v>3287</v>
      </c>
      <c r="C1752" t="s">
        <v>3100</v>
      </c>
      <c r="D1752" s="8" t="s">
        <v>2854</v>
      </c>
      <c r="E1752" s="33" t="s">
        <v>3193</v>
      </c>
      <c r="M1752" s="16">
        <v>0.17</v>
      </c>
      <c r="N1752" t="s">
        <v>648</v>
      </c>
      <c r="O1752" t="s">
        <v>649</v>
      </c>
      <c r="P1752" s="17">
        <v>7475</v>
      </c>
      <c r="Y1752"/>
      <c r="AC1752" t="s">
        <v>929</v>
      </c>
      <c r="AD1752" t="s">
        <v>3376</v>
      </c>
      <c r="AF1752" s="16">
        <v>0.3153273688888889</v>
      </c>
      <c r="AG1752" s="43">
        <v>115</v>
      </c>
      <c r="AH1752" t="s">
        <v>102</v>
      </c>
      <c r="AI1752" s="8" t="s">
        <v>122</v>
      </c>
      <c r="AJ1752" t="s">
        <v>126</v>
      </c>
      <c r="AK1752" s="17">
        <v>1739</v>
      </c>
      <c r="AL1752" s="19">
        <v>43428</v>
      </c>
      <c r="AM1752" s="19">
        <v>43428</v>
      </c>
      <c r="AN1752" t="s">
        <v>1337</v>
      </c>
      <c r="AP1752" t="s">
        <v>3048</v>
      </c>
      <c r="AQ1752" s="17">
        <f>SUMIF(B:B,B1752,P:P)-SUMIF(B:B,B1752,AK:AK)</f>
        <v>1736</v>
      </c>
      <c r="AR1752" t="b">
        <f t="shared" si="58"/>
        <v>0</v>
      </c>
      <c r="AS1752" t="b">
        <f t="shared" si="59"/>
        <v>0</v>
      </c>
    </row>
    <row r="1753" spans="2:45" x14ac:dyDescent="0.3">
      <c r="B1753" s="7" t="s">
        <v>3287</v>
      </c>
      <c r="C1753" t="s">
        <v>3100</v>
      </c>
      <c r="D1753" s="8" t="s">
        <v>2854</v>
      </c>
      <c r="Y1753"/>
      <c r="AG1753" s="43">
        <v>99</v>
      </c>
      <c r="AH1753" t="s">
        <v>102</v>
      </c>
      <c r="AI1753" s="8" t="s">
        <v>103</v>
      </c>
      <c r="AJ1753" t="s">
        <v>109</v>
      </c>
      <c r="AK1753" s="17">
        <v>4000</v>
      </c>
      <c r="AL1753" s="19">
        <v>43428</v>
      </c>
      <c r="AM1753" s="19">
        <v>43428</v>
      </c>
      <c r="AN1753" t="s">
        <v>1472</v>
      </c>
      <c r="AP1753" t="s">
        <v>3049</v>
      </c>
      <c r="AR1753" t="b">
        <f t="shared" si="58"/>
        <v>1</v>
      </c>
      <c r="AS1753" t="b">
        <f t="shared" si="59"/>
        <v>1</v>
      </c>
    </row>
    <row r="1754" spans="2:45" x14ac:dyDescent="0.3">
      <c r="B1754" s="7" t="s">
        <v>3288</v>
      </c>
      <c r="C1754" t="s">
        <v>3100</v>
      </c>
      <c r="D1754" s="8" t="s">
        <v>3104</v>
      </c>
      <c r="E1754" s="33" t="s">
        <v>3194</v>
      </c>
      <c r="M1754" s="16">
        <v>0.17</v>
      </c>
      <c r="N1754" t="s">
        <v>648</v>
      </c>
      <c r="O1754" t="s">
        <v>649</v>
      </c>
      <c r="P1754" s="17">
        <v>5262.5</v>
      </c>
      <c r="Y1754"/>
      <c r="AC1754" t="s">
        <v>929</v>
      </c>
      <c r="AD1754" t="s">
        <v>3376</v>
      </c>
      <c r="AF1754" s="16">
        <v>0.26046732249052634</v>
      </c>
      <c r="AG1754" s="43">
        <v>121</v>
      </c>
      <c r="AH1754" t="s">
        <v>102</v>
      </c>
      <c r="AI1754" s="8" t="s">
        <v>130</v>
      </c>
      <c r="AJ1754" t="s">
        <v>132</v>
      </c>
      <c r="AK1754" s="17">
        <v>1613.4499999999998</v>
      </c>
      <c r="AL1754" s="19">
        <v>43428</v>
      </c>
      <c r="AM1754" s="19">
        <f>AL1754</f>
        <v>43428</v>
      </c>
      <c r="AN1754" t="s">
        <v>931</v>
      </c>
      <c r="AP1754" t="s">
        <v>3050</v>
      </c>
      <c r="AQ1754" s="17">
        <f>SUMIF(B:B,B1754,P:P)-SUMIF(B:B,B1754,AK:AK)</f>
        <v>1277.25</v>
      </c>
      <c r="AR1754" t="b">
        <f t="shared" si="58"/>
        <v>0</v>
      </c>
      <c r="AS1754" t="b">
        <f t="shared" si="59"/>
        <v>0</v>
      </c>
    </row>
    <row r="1755" spans="2:45" x14ac:dyDescent="0.3">
      <c r="B1755" s="7" t="s">
        <v>3288</v>
      </c>
      <c r="C1755" t="s">
        <v>3100</v>
      </c>
      <c r="D1755" s="8" t="s">
        <v>2855</v>
      </c>
      <c r="Y1755"/>
      <c r="AG1755" s="43">
        <v>126</v>
      </c>
      <c r="AH1755" t="s">
        <v>102</v>
      </c>
      <c r="AI1755" s="8" t="s">
        <v>135</v>
      </c>
      <c r="AJ1755" t="s">
        <v>138</v>
      </c>
      <c r="AK1755" s="17">
        <v>1861.8000000000002</v>
      </c>
      <c r="AL1755" s="19">
        <v>43428</v>
      </c>
      <c r="AM1755" s="19">
        <v>43428</v>
      </c>
      <c r="AN1755" t="s">
        <v>949</v>
      </c>
      <c r="AP1755" t="s">
        <v>3051</v>
      </c>
      <c r="AR1755" t="b">
        <f t="shared" si="58"/>
        <v>1</v>
      </c>
      <c r="AS1755" t="b">
        <f t="shared" si="59"/>
        <v>1</v>
      </c>
    </row>
    <row r="1756" spans="2:45" x14ac:dyDescent="0.3">
      <c r="B1756" s="7" t="s">
        <v>3288</v>
      </c>
      <c r="C1756" t="s">
        <v>3100</v>
      </c>
      <c r="D1756" s="8" t="s">
        <v>2855</v>
      </c>
      <c r="Y1756"/>
      <c r="AG1756" s="43">
        <v>120</v>
      </c>
      <c r="AH1756" t="s">
        <v>102</v>
      </c>
      <c r="AI1756" s="8" t="s">
        <v>130</v>
      </c>
      <c r="AJ1756" t="s">
        <v>131</v>
      </c>
      <c r="AK1756" s="17">
        <v>510</v>
      </c>
      <c r="AL1756" s="19">
        <v>43428</v>
      </c>
      <c r="AM1756" s="19">
        <v>43428</v>
      </c>
      <c r="AN1756" t="s">
        <v>1036</v>
      </c>
      <c r="AP1756" t="s">
        <v>3052</v>
      </c>
      <c r="AR1756" t="b">
        <f t="shared" si="58"/>
        <v>1</v>
      </c>
      <c r="AS1756" t="b">
        <f t="shared" si="59"/>
        <v>1</v>
      </c>
    </row>
    <row r="1757" spans="2:45" x14ac:dyDescent="0.3">
      <c r="B1757" s="7" t="s">
        <v>3289</v>
      </c>
      <c r="C1757" t="s">
        <v>3100</v>
      </c>
      <c r="D1757" s="8" t="s">
        <v>2856</v>
      </c>
      <c r="E1757" s="33" t="s">
        <v>3195</v>
      </c>
      <c r="M1757" s="16">
        <v>0.17</v>
      </c>
      <c r="N1757" t="s">
        <v>648</v>
      </c>
      <c r="O1757" t="s">
        <v>649</v>
      </c>
      <c r="P1757" s="17">
        <v>16057.5</v>
      </c>
      <c r="Y1757"/>
      <c r="AC1757" t="s">
        <v>929</v>
      </c>
      <c r="AD1757" t="s">
        <v>3376</v>
      </c>
      <c r="AF1757" s="16">
        <v>0.34070954000000003</v>
      </c>
      <c r="AG1757" s="43">
        <v>121</v>
      </c>
      <c r="AH1757" t="s">
        <v>102</v>
      </c>
      <c r="AI1757" s="8" t="s">
        <v>130</v>
      </c>
      <c r="AJ1757" t="s">
        <v>132</v>
      </c>
      <c r="AK1757" s="17">
        <v>1839.9999999999998</v>
      </c>
      <c r="AL1757" s="19">
        <v>43428</v>
      </c>
      <c r="AM1757" s="19">
        <f>AL1757</f>
        <v>43428</v>
      </c>
      <c r="AN1757" t="s">
        <v>931</v>
      </c>
      <c r="AP1757" t="s">
        <v>3043</v>
      </c>
      <c r="AQ1757" s="17">
        <f>SUMIF(B:B,B1757,P:P)-SUMIF(B:B,B1757,AK:AK)</f>
        <v>2050.1000000000022</v>
      </c>
      <c r="AR1757" t="b">
        <f t="shared" si="58"/>
        <v>0</v>
      </c>
      <c r="AS1757" t="b">
        <f t="shared" si="59"/>
        <v>0</v>
      </c>
    </row>
    <row r="1758" spans="2:45" x14ac:dyDescent="0.3">
      <c r="B1758" s="7" t="s">
        <v>3289</v>
      </c>
      <c r="C1758" t="s">
        <v>3100</v>
      </c>
      <c r="D1758" s="8" t="s">
        <v>2856</v>
      </c>
      <c r="Y1758"/>
      <c r="AG1758" s="43">
        <v>126</v>
      </c>
      <c r="AH1758" t="s">
        <v>102</v>
      </c>
      <c r="AI1758" s="8" t="s">
        <v>135</v>
      </c>
      <c r="AJ1758" t="s">
        <v>138</v>
      </c>
      <c r="AK1758" s="17">
        <v>1861.8000000000002</v>
      </c>
      <c r="AL1758" s="19">
        <v>43457</v>
      </c>
      <c r="AM1758" s="19">
        <v>43457</v>
      </c>
      <c r="AN1758" t="s">
        <v>949</v>
      </c>
      <c r="AP1758" t="s">
        <v>3053</v>
      </c>
      <c r="AR1758" t="b">
        <f t="shared" si="58"/>
        <v>1</v>
      </c>
      <c r="AS1758" t="b">
        <f t="shared" si="59"/>
        <v>1</v>
      </c>
    </row>
    <row r="1759" spans="2:45" x14ac:dyDescent="0.3">
      <c r="B1759" s="7" t="s">
        <v>3289</v>
      </c>
      <c r="C1759" t="s">
        <v>3100</v>
      </c>
      <c r="D1759" s="8" t="s">
        <v>2856</v>
      </c>
      <c r="Y1759"/>
      <c r="AG1759" s="43">
        <v>120</v>
      </c>
      <c r="AH1759" t="s">
        <v>102</v>
      </c>
      <c r="AI1759" s="8" t="s">
        <v>130</v>
      </c>
      <c r="AJ1759" t="s">
        <v>131</v>
      </c>
      <c r="AK1759" s="17">
        <v>465</v>
      </c>
      <c r="AL1759" s="19">
        <v>43457</v>
      </c>
      <c r="AM1759" s="19">
        <v>43457</v>
      </c>
      <c r="AN1759" t="s">
        <v>1036</v>
      </c>
      <c r="AP1759" t="s">
        <v>3054</v>
      </c>
      <c r="AR1759" t="b">
        <f t="shared" si="58"/>
        <v>1</v>
      </c>
      <c r="AS1759" t="b">
        <f t="shared" si="59"/>
        <v>1</v>
      </c>
    </row>
    <row r="1760" spans="2:45" x14ac:dyDescent="0.3">
      <c r="B1760" s="7" t="s">
        <v>3289</v>
      </c>
      <c r="C1760" t="s">
        <v>3100</v>
      </c>
      <c r="D1760" s="8" t="s">
        <v>2856</v>
      </c>
      <c r="Y1760"/>
      <c r="AG1760" s="43">
        <v>121</v>
      </c>
      <c r="AH1760" t="s">
        <v>102</v>
      </c>
      <c r="AI1760" s="8" t="s">
        <v>130</v>
      </c>
      <c r="AJ1760" t="s">
        <v>132</v>
      </c>
      <c r="AK1760" s="17">
        <v>1521.4499999999998</v>
      </c>
      <c r="AL1760" s="19">
        <v>43457</v>
      </c>
      <c r="AM1760" s="19">
        <v>43457</v>
      </c>
      <c r="AN1760" t="s">
        <v>931</v>
      </c>
      <c r="AP1760" t="s">
        <v>3055</v>
      </c>
      <c r="AR1760" t="b">
        <f t="shared" si="58"/>
        <v>1</v>
      </c>
      <c r="AS1760" t="b">
        <f t="shared" si="59"/>
        <v>1</v>
      </c>
    </row>
    <row r="1761" spans="2:45" x14ac:dyDescent="0.3">
      <c r="B1761" s="7" t="s">
        <v>3289</v>
      </c>
      <c r="C1761" t="s">
        <v>3100</v>
      </c>
      <c r="D1761" s="8" t="s">
        <v>2856</v>
      </c>
      <c r="Y1761"/>
      <c r="AG1761" s="43">
        <v>126</v>
      </c>
      <c r="AH1761" t="s">
        <v>102</v>
      </c>
      <c r="AI1761" s="8" t="s">
        <v>135</v>
      </c>
      <c r="AJ1761" t="s">
        <v>138</v>
      </c>
      <c r="AK1761" s="17">
        <v>1872.5</v>
      </c>
      <c r="AL1761" s="19">
        <v>43442</v>
      </c>
      <c r="AM1761" s="19">
        <v>43442</v>
      </c>
      <c r="AN1761" t="s">
        <v>949</v>
      </c>
      <c r="AP1761" t="s">
        <v>3056</v>
      </c>
      <c r="AR1761" t="b">
        <f t="shared" si="58"/>
        <v>1</v>
      </c>
      <c r="AS1761" t="b">
        <f t="shared" si="59"/>
        <v>1</v>
      </c>
    </row>
    <row r="1762" spans="2:45" x14ac:dyDescent="0.3">
      <c r="B1762" s="7" t="s">
        <v>3289</v>
      </c>
      <c r="C1762" t="s">
        <v>3100</v>
      </c>
      <c r="D1762" s="8" t="s">
        <v>2856</v>
      </c>
      <c r="Y1762"/>
      <c r="AG1762" s="43">
        <v>120</v>
      </c>
      <c r="AH1762" t="s">
        <v>102</v>
      </c>
      <c r="AI1762" s="8" t="s">
        <v>130</v>
      </c>
      <c r="AJ1762" t="s">
        <v>131</v>
      </c>
      <c r="AK1762" s="17">
        <v>465</v>
      </c>
      <c r="AL1762" s="19">
        <v>43442</v>
      </c>
      <c r="AM1762" s="19">
        <v>43442</v>
      </c>
      <c r="AN1762" t="s">
        <v>1036</v>
      </c>
      <c r="AP1762" t="s">
        <v>3054</v>
      </c>
      <c r="AR1762" t="b">
        <f t="shared" si="58"/>
        <v>1</v>
      </c>
      <c r="AS1762" t="b">
        <f t="shared" si="59"/>
        <v>1</v>
      </c>
    </row>
    <row r="1763" spans="2:45" x14ac:dyDescent="0.3">
      <c r="B1763" s="7" t="s">
        <v>3289</v>
      </c>
      <c r="C1763" t="s">
        <v>3100</v>
      </c>
      <c r="D1763" s="8" t="s">
        <v>2856</v>
      </c>
      <c r="Y1763"/>
      <c r="AG1763" s="43">
        <v>121</v>
      </c>
      <c r="AH1763" t="s">
        <v>102</v>
      </c>
      <c r="AI1763" s="8" t="s">
        <v>130</v>
      </c>
      <c r="AJ1763" t="s">
        <v>132</v>
      </c>
      <c r="AK1763" s="17">
        <v>1526.05</v>
      </c>
      <c r="AL1763" s="19">
        <v>43464</v>
      </c>
      <c r="AM1763" s="19">
        <v>43464</v>
      </c>
      <c r="AN1763" t="s">
        <v>931</v>
      </c>
      <c r="AP1763" t="s">
        <v>3057</v>
      </c>
      <c r="AR1763" t="b">
        <f t="shared" si="58"/>
        <v>1</v>
      </c>
      <c r="AS1763" t="b">
        <f t="shared" si="59"/>
        <v>1</v>
      </c>
    </row>
    <row r="1764" spans="2:45" x14ac:dyDescent="0.3">
      <c r="B1764" s="7" t="s">
        <v>3289</v>
      </c>
      <c r="C1764" t="s">
        <v>3100</v>
      </c>
      <c r="D1764" s="8" t="s">
        <v>2856</v>
      </c>
      <c r="Y1764"/>
      <c r="AG1764" s="43">
        <v>126</v>
      </c>
      <c r="AH1764" t="s">
        <v>102</v>
      </c>
      <c r="AI1764" s="8" t="s">
        <v>135</v>
      </c>
      <c r="AJ1764" t="s">
        <v>138</v>
      </c>
      <c r="AK1764" s="17">
        <v>1230.5</v>
      </c>
      <c r="AL1764" s="19">
        <v>43464</v>
      </c>
      <c r="AM1764" s="19">
        <v>43464</v>
      </c>
      <c r="AN1764" t="s">
        <v>949</v>
      </c>
      <c r="AP1764" t="s">
        <v>3058</v>
      </c>
      <c r="AR1764" t="b">
        <f t="shared" si="58"/>
        <v>1</v>
      </c>
      <c r="AS1764" t="b">
        <f t="shared" si="59"/>
        <v>1</v>
      </c>
    </row>
    <row r="1765" spans="2:45" x14ac:dyDescent="0.3">
      <c r="B1765" s="7" t="s">
        <v>3289</v>
      </c>
      <c r="C1765" t="s">
        <v>3100</v>
      </c>
      <c r="D1765" s="8" t="s">
        <v>2856</v>
      </c>
      <c r="Y1765"/>
      <c r="AG1765" s="43">
        <v>122</v>
      </c>
      <c r="AH1765" t="s">
        <v>102</v>
      </c>
      <c r="AI1765" s="8" t="s">
        <v>130</v>
      </c>
      <c r="AJ1765" t="s">
        <v>133</v>
      </c>
      <c r="AK1765" s="17">
        <v>1416.8</v>
      </c>
      <c r="AL1765" s="19">
        <v>43430</v>
      </c>
      <c r="AM1765" s="19">
        <v>43430</v>
      </c>
      <c r="AN1765" t="s">
        <v>931</v>
      </c>
      <c r="AP1765" t="s">
        <v>3059</v>
      </c>
      <c r="AR1765" t="b">
        <f t="shared" si="58"/>
        <v>1</v>
      </c>
      <c r="AS1765" t="b">
        <f t="shared" si="59"/>
        <v>1</v>
      </c>
    </row>
    <row r="1766" spans="2:45" x14ac:dyDescent="0.3">
      <c r="B1766" s="7" t="s">
        <v>3289</v>
      </c>
      <c r="C1766" t="s">
        <v>3100</v>
      </c>
      <c r="D1766" s="8" t="s">
        <v>2856</v>
      </c>
      <c r="Y1766"/>
      <c r="AG1766" s="43">
        <v>126</v>
      </c>
      <c r="AH1766" t="s">
        <v>102</v>
      </c>
      <c r="AI1766" s="8" t="s">
        <v>135</v>
      </c>
      <c r="AJ1766" t="s">
        <v>138</v>
      </c>
      <c r="AK1766" s="17">
        <v>1808.3000000000002</v>
      </c>
      <c r="AL1766" s="19">
        <v>43430</v>
      </c>
      <c r="AM1766" s="19">
        <v>43430</v>
      </c>
      <c r="AN1766" t="s">
        <v>949</v>
      </c>
      <c r="AP1766" t="s">
        <v>3060</v>
      </c>
      <c r="AR1766" t="b">
        <f t="shared" si="58"/>
        <v>1</v>
      </c>
      <c r="AS1766" t="b">
        <f t="shared" si="59"/>
        <v>1</v>
      </c>
    </row>
    <row r="1767" spans="2:45" x14ac:dyDescent="0.3">
      <c r="B1767" s="7" t="s">
        <v>1107</v>
      </c>
      <c r="C1767" t="s">
        <v>3326</v>
      </c>
      <c r="D1767" t="s">
        <v>1108</v>
      </c>
      <c r="E1767" s="33" t="s">
        <v>1109</v>
      </c>
      <c r="M1767" s="16">
        <v>0.19</v>
      </c>
      <c r="N1767" t="s">
        <v>648</v>
      </c>
      <c r="O1767" t="s">
        <v>649</v>
      </c>
      <c r="P1767" s="17">
        <v>10907.5</v>
      </c>
      <c r="U1767"/>
      <c r="Y1767"/>
      <c r="Z1767"/>
      <c r="AC1767" t="s">
        <v>929</v>
      </c>
      <c r="AD1767" t="s">
        <v>3378</v>
      </c>
      <c r="AF1767" s="16">
        <v>0.32798207999999995</v>
      </c>
      <c r="AG1767" s="43">
        <v>73</v>
      </c>
      <c r="AH1767" t="s">
        <v>83</v>
      </c>
      <c r="AI1767" s="8" t="s">
        <v>84</v>
      </c>
      <c r="AJ1767" t="s">
        <v>864</v>
      </c>
      <c r="AK1767" s="17">
        <v>1760.0000000000002</v>
      </c>
      <c r="AL1767" s="19">
        <v>43252</v>
      </c>
      <c r="AM1767" s="19">
        <v>43281</v>
      </c>
      <c r="AN1767" t="s">
        <v>3360</v>
      </c>
      <c r="AQ1767" s="17">
        <f>SUMIF(B:B,B1767,P:P)-SUMIF(B:B,B1767,AK:AK)</f>
        <v>2201.9249999999993</v>
      </c>
      <c r="AR1767" t="b">
        <f t="shared" si="58"/>
        <v>0</v>
      </c>
      <c r="AS1767" t="b">
        <f t="shared" si="59"/>
        <v>0</v>
      </c>
    </row>
    <row r="1768" spans="2:45" x14ac:dyDescent="0.3">
      <c r="B1768" s="7" t="s">
        <v>1107</v>
      </c>
      <c r="C1768" t="s">
        <v>3326</v>
      </c>
      <c r="D1768" t="s">
        <v>1108</v>
      </c>
      <c r="E1768" s="33" t="s">
        <v>936</v>
      </c>
      <c r="U1768"/>
      <c r="Y1768"/>
      <c r="Z1768"/>
      <c r="AG1768" s="43">
        <v>59</v>
      </c>
      <c r="AH1768" t="s">
        <v>57</v>
      </c>
      <c r="AI1768" s="8" t="s">
        <v>64</v>
      </c>
      <c r="AJ1768" t="s">
        <v>323</v>
      </c>
      <c r="AK1768" s="17">
        <v>6945.5749999999998</v>
      </c>
      <c r="AL1768" s="19">
        <v>43252</v>
      </c>
      <c r="AM1768" s="19">
        <v>43252</v>
      </c>
      <c r="AN1768" t="s">
        <v>941</v>
      </c>
      <c r="AQ1768"/>
      <c r="AR1768" t="b">
        <f t="shared" si="58"/>
        <v>1</v>
      </c>
      <c r="AS1768" t="b">
        <f t="shared" si="59"/>
        <v>1</v>
      </c>
    </row>
    <row r="1769" spans="2:45" x14ac:dyDescent="0.3">
      <c r="B1769" s="7" t="s">
        <v>3290</v>
      </c>
      <c r="C1769" t="s">
        <v>3100</v>
      </c>
      <c r="D1769" s="8" t="s">
        <v>2857</v>
      </c>
      <c r="E1769" s="33" t="s">
        <v>3196</v>
      </c>
      <c r="M1769" s="16">
        <v>0.17</v>
      </c>
      <c r="N1769" t="s">
        <v>648</v>
      </c>
      <c r="O1769" t="s">
        <v>649</v>
      </c>
      <c r="P1769" s="17">
        <v>15540</v>
      </c>
      <c r="Y1769"/>
      <c r="AC1769" t="s">
        <v>929</v>
      </c>
      <c r="AD1769" t="s">
        <v>3376</v>
      </c>
      <c r="AF1769" s="16">
        <v>0.35574747733333334</v>
      </c>
      <c r="AG1769" s="43">
        <v>125</v>
      </c>
      <c r="AH1769" t="s">
        <v>102</v>
      </c>
      <c r="AI1769" s="8" t="s">
        <v>135</v>
      </c>
      <c r="AJ1769" t="s">
        <v>865</v>
      </c>
      <c r="AK1769" s="17">
        <v>1070</v>
      </c>
      <c r="AL1769" s="19">
        <v>43425</v>
      </c>
      <c r="AM1769" s="19">
        <v>43427</v>
      </c>
      <c r="AN1769" t="s">
        <v>949</v>
      </c>
      <c r="AP1769" t="s">
        <v>2993</v>
      </c>
      <c r="AQ1769" s="17">
        <f>SUMIF(B:B,B1769,P:P)-SUMIF(B:B,B1769,AK:AK)</f>
        <v>13320</v>
      </c>
      <c r="AR1769" t="b">
        <f t="shared" si="58"/>
        <v>0</v>
      </c>
      <c r="AS1769" t="b">
        <f t="shared" si="59"/>
        <v>0</v>
      </c>
    </row>
    <row r="1770" spans="2:45" x14ac:dyDescent="0.3">
      <c r="B1770" s="7" t="s">
        <v>3290</v>
      </c>
      <c r="C1770" t="s">
        <v>3100</v>
      </c>
      <c r="D1770" s="8" t="s">
        <v>2857</v>
      </c>
      <c r="Y1770"/>
      <c r="AG1770" s="43">
        <v>110</v>
      </c>
      <c r="AH1770" t="s">
        <v>102</v>
      </c>
      <c r="AI1770" s="8" t="s">
        <v>119</v>
      </c>
      <c r="AJ1770" t="s">
        <v>120</v>
      </c>
      <c r="AK1770" s="17">
        <v>1150</v>
      </c>
      <c r="AL1770" s="19">
        <v>43425</v>
      </c>
      <c r="AM1770" s="19">
        <v>43427</v>
      </c>
      <c r="AN1770" t="s">
        <v>931</v>
      </c>
      <c r="AP1770" t="s">
        <v>3061</v>
      </c>
      <c r="AR1770" t="b">
        <f t="shared" si="58"/>
        <v>1</v>
      </c>
      <c r="AS1770" t="b">
        <f t="shared" si="59"/>
        <v>1</v>
      </c>
    </row>
    <row r="1771" spans="2:45" x14ac:dyDescent="0.3">
      <c r="B1771" s="7" t="s">
        <v>3291</v>
      </c>
      <c r="C1771" t="s">
        <v>3100</v>
      </c>
      <c r="D1771" s="8" t="s">
        <v>2858</v>
      </c>
      <c r="E1771" s="33" t="s">
        <v>3197</v>
      </c>
      <c r="M1771" s="16">
        <v>0.2</v>
      </c>
      <c r="N1771" t="s">
        <v>648</v>
      </c>
      <c r="O1771" t="s">
        <v>649</v>
      </c>
      <c r="P1771" s="17">
        <v>6660</v>
      </c>
      <c r="Y1771"/>
      <c r="AC1771" t="s">
        <v>929</v>
      </c>
      <c r="AD1771" t="s">
        <v>3376</v>
      </c>
      <c r="AF1771" s="16">
        <v>0.3073917043248014</v>
      </c>
      <c r="AG1771" s="43">
        <v>113</v>
      </c>
      <c r="AH1771" t="s">
        <v>102</v>
      </c>
      <c r="AI1771" s="8" t="s">
        <v>122</v>
      </c>
      <c r="AJ1771" t="s">
        <v>123</v>
      </c>
      <c r="AK1771" s="17">
        <v>856</v>
      </c>
      <c r="AL1771" s="19">
        <v>43425</v>
      </c>
      <c r="AM1771" s="19">
        <v>43427</v>
      </c>
      <c r="AN1771" t="s">
        <v>949</v>
      </c>
      <c r="AP1771" t="s">
        <v>3062</v>
      </c>
      <c r="AQ1771" s="17">
        <f>SUMIF(B:B,B1771,P:P)-SUMIF(B:B,B1771,AK:AK)</f>
        <v>2962.6</v>
      </c>
      <c r="AR1771" t="b">
        <f t="shared" si="58"/>
        <v>0</v>
      </c>
      <c r="AS1771" t="b">
        <f t="shared" si="59"/>
        <v>0</v>
      </c>
    </row>
    <row r="1772" spans="2:45" x14ac:dyDescent="0.3">
      <c r="B1772" s="7" t="s">
        <v>3291</v>
      </c>
      <c r="C1772" t="s">
        <v>3100</v>
      </c>
      <c r="D1772" s="8" t="s">
        <v>2858</v>
      </c>
      <c r="Y1772"/>
      <c r="AG1772" s="43">
        <v>113</v>
      </c>
      <c r="AH1772" t="s">
        <v>102</v>
      </c>
      <c r="AI1772" s="8" t="s">
        <v>122</v>
      </c>
      <c r="AJ1772" t="s">
        <v>123</v>
      </c>
      <c r="AK1772" s="17">
        <v>856</v>
      </c>
      <c r="AL1772" s="19">
        <v>43425</v>
      </c>
      <c r="AM1772" s="19">
        <v>43427</v>
      </c>
      <c r="AN1772" t="s">
        <v>949</v>
      </c>
      <c r="AP1772" t="s">
        <v>3063</v>
      </c>
      <c r="AR1772" t="b">
        <f t="shared" si="58"/>
        <v>1</v>
      </c>
      <c r="AS1772" t="b">
        <f t="shared" si="59"/>
        <v>1</v>
      </c>
    </row>
    <row r="1773" spans="2:45" x14ac:dyDescent="0.3">
      <c r="B1773" s="7" t="s">
        <v>3291</v>
      </c>
      <c r="C1773" t="s">
        <v>3100</v>
      </c>
      <c r="D1773" s="8" t="s">
        <v>2858</v>
      </c>
      <c r="Y1773"/>
      <c r="AG1773" s="43">
        <v>113</v>
      </c>
      <c r="AH1773" t="s">
        <v>102</v>
      </c>
      <c r="AI1773" s="8" t="s">
        <v>122</v>
      </c>
      <c r="AJ1773" t="s">
        <v>123</v>
      </c>
      <c r="AK1773" s="17">
        <v>1070</v>
      </c>
      <c r="AL1773" s="19">
        <v>43405</v>
      </c>
      <c r="AM1773" s="19">
        <v>43405</v>
      </c>
      <c r="AN1773" t="s">
        <v>949</v>
      </c>
      <c r="AP1773" t="s">
        <v>3064</v>
      </c>
      <c r="AR1773" t="b">
        <f t="shared" si="58"/>
        <v>1</v>
      </c>
      <c r="AS1773" t="b">
        <f t="shared" si="59"/>
        <v>1</v>
      </c>
    </row>
    <row r="1774" spans="2:45" x14ac:dyDescent="0.3">
      <c r="B1774" s="7" t="s">
        <v>3291</v>
      </c>
      <c r="C1774" t="s">
        <v>3100</v>
      </c>
      <c r="D1774" s="8" t="s">
        <v>2858</v>
      </c>
      <c r="Y1774"/>
      <c r="AG1774" s="43">
        <v>111</v>
      </c>
      <c r="AH1774" t="s">
        <v>102</v>
      </c>
      <c r="AI1774" s="8" t="s">
        <v>119</v>
      </c>
      <c r="AJ1774" t="s">
        <v>121</v>
      </c>
      <c r="AK1774" s="17">
        <v>915.4</v>
      </c>
      <c r="AL1774" s="19">
        <v>43405</v>
      </c>
      <c r="AM1774" s="19">
        <v>43405</v>
      </c>
      <c r="AN1774" t="s">
        <v>931</v>
      </c>
      <c r="AP1774" t="s">
        <v>3065</v>
      </c>
      <c r="AR1774" t="b">
        <f t="shared" si="58"/>
        <v>1</v>
      </c>
      <c r="AS1774" t="b">
        <f t="shared" si="59"/>
        <v>1</v>
      </c>
    </row>
    <row r="1775" spans="2:45" x14ac:dyDescent="0.3">
      <c r="B1775" s="7" t="s">
        <v>3292</v>
      </c>
      <c r="C1775" t="s">
        <v>3100</v>
      </c>
      <c r="D1775" s="8" t="s">
        <v>2859</v>
      </c>
      <c r="E1775" s="33" t="s">
        <v>3198</v>
      </c>
      <c r="M1775" s="16">
        <v>0.2</v>
      </c>
      <c r="N1775" t="s">
        <v>648</v>
      </c>
      <c r="O1775" t="s">
        <v>649</v>
      </c>
      <c r="P1775" s="17">
        <v>22314.55</v>
      </c>
      <c r="Y1775"/>
      <c r="AC1775" t="s">
        <v>929</v>
      </c>
      <c r="AD1775" t="s">
        <v>3376</v>
      </c>
      <c r="AF1775" s="16">
        <v>0.37764105476923088</v>
      </c>
      <c r="AG1775" s="43">
        <v>59</v>
      </c>
      <c r="AH1775" t="s">
        <v>57</v>
      </c>
      <c r="AI1775" s="8" t="s">
        <v>64</v>
      </c>
      <c r="AJ1775" t="s">
        <v>3113</v>
      </c>
      <c r="AK1775" s="17">
        <v>3214.75</v>
      </c>
      <c r="AL1775" s="19">
        <v>43442</v>
      </c>
      <c r="AM1775" s="19">
        <v>43442</v>
      </c>
      <c r="AN1775" t="s">
        <v>941</v>
      </c>
      <c r="AP1775" t="s">
        <v>324</v>
      </c>
      <c r="AQ1775" s="17">
        <f>SUMIF(B:B,B1775,P:P)-SUMIF(B:B,B1775,AK:AK)</f>
        <v>2364.9500000000007</v>
      </c>
      <c r="AR1775" t="b">
        <f t="shared" si="58"/>
        <v>0</v>
      </c>
      <c r="AS1775" t="b">
        <f t="shared" si="59"/>
        <v>0</v>
      </c>
    </row>
    <row r="1776" spans="2:45" x14ac:dyDescent="0.3">
      <c r="B1776" s="7" t="s">
        <v>3292</v>
      </c>
      <c r="C1776" t="s">
        <v>3100</v>
      </c>
      <c r="D1776" s="8" t="s">
        <v>2859</v>
      </c>
      <c r="Y1776"/>
      <c r="AG1776" s="43">
        <v>60</v>
      </c>
      <c r="AH1776" t="s">
        <v>57</v>
      </c>
      <c r="AI1776" s="8" t="s">
        <v>64</v>
      </c>
      <c r="AJ1776" t="s">
        <v>449</v>
      </c>
      <c r="AK1776" s="17">
        <v>5192.25</v>
      </c>
      <c r="AL1776" s="19">
        <v>43442</v>
      </c>
      <c r="AM1776" s="19">
        <v>43442</v>
      </c>
      <c r="AN1776" t="s">
        <v>931</v>
      </c>
      <c r="AP1776" t="s">
        <v>475</v>
      </c>
      <c r="AR1776" t="b">
        <f t="shared" si="58"/>
        <v>1</v>
      </c>
      <c r="AS1776" t="b">
        <f t="shared" si="59"/>
        <v>1</v>
      </c>
    </row>
    <row r="1777" spans="2:45" x14ac:dyDescent="0.3">
      <c r="B1777" s="7" t="s">
        <v>3292</v>
      </c>
      <c r="C1777" t="s">
        <v>3100</v>
      </c>
      <c r="D1777" s="8" t="s">
        <v>2859</v>
      </c>
      <c r="Y1777"/>
      <c r="AG1777" s="43">
        <v>102</v>
      </c>
      <c r="AH1777" t="s">
        <v>102</v>
      </c>
      <c r="AI1777" s="8" t="s">
        <v>103</v>
      </c>
      <c r="AJ1777" t="s">
        <v>90</v>
      </c>
      <c r="AK1777" s="17">
        <v>9317</v>
      </c>
      <c r="AL1777" s="19">
        <v>43459</v>
      </c>
      <c r="AM1777" s="19">
        <v>43459</v>
      </c>
      <c r="AN1777" t="s">
        <v>1337</v>
      </c>
      <c r="AP1777" t="s">
        <v>2933</v>
      </c>
      <c r="AR1777" t="b">
        <f t="shared" si="58"/>
        <v>1</v>
      </c>
      <c r="AS1777" t="b">
        <f t="shared" si="59"/>
        <v>1</v>
      </c>
    </row>
    <row r="1778" spans="2:45" x14ac:dyDescent="0.3">
      <c r="B1778" s="7" t="s">
        <v>3292</v>
      </c>
      <c r="C1778" t="s">
        <v>3100</v>
      </c>
      <c r="D1778" s="8" t="s">
        <v>2859</v>
      </c>
      <c r="Y1778"/>
      <c r="AG1778" s="43">
        <v>126</v>
      </c>
      <c r="AH1778" t="s">
        <v>102</v>
      </c>
      <c r="AI1778" s="8" t="s">
        <v>135</v>
      </c>
      <c r="AJ1778" t="s">
        <v>138</v>
      </c>
      <c r="AK1778" s="17">
        <v>2225.6</v>
      </c>
      <c r="AL1778" s="19">
        <v>43437</v>
      </c>
      <c r="AM1778" s="19">
        <v>43437</v>
      </c>
      <c r="AN1778" t="s">
        <v>949</v>
      </c>
      <c r="AP1778" t="s">
        <v>3066</v>
      </c>
      <c r="AR1778" t="b">
        <f t="shared" si="58"/>
        <v>1</v>
      </c>
      <c r="AS1778" t="b">
        <f t="shared" si="59"/>
        <v>1</v>
      </c>
    </row>
    <row r="1779" spans="2:45" x14ac:dyDescent="0.3">
      <c r="B1779" s="7" t="s">
        <v>3293</v>
      </c>
      <c r="C1779" t="s">
        <v>3100</v>
      </c>
      <c r="D1779" s="8" t="s">
        <v>3301</v>
      </c>
      <c r="E1779" s="33" t="s">
        <v>3199</v>
      </c>
      <c r="M1779" s="16">
        <v>0.17</v>
      </c>
      <c r="N1779" t="s">
        <v>648</v>
      </c>
      <c r="O1779" t="s">
        <v>649</v>
      </c>
      <c r="P1779" s="17">
        <v>33880</v>
      </c>
      <c r="Y1779"/>
      <c r="AC1779" t="s">
        <v>929</v>
      </c>
      <c r="AD1779" t="s">
        <v>3376</v>
      </c>
      <c r="AF1779" s="16">
        <v>0.35624157866666667</v>
      </c>
      <c r="AG1779" s="43">
        <v>113</v>
      </c>
      <c r="AH1779" t="s">
        <v>102</v>
      </c>
      <c r="AI1779" s="8" t="s">
        <v>122</v>
      </c>
      <c r="AJ1779" t="s">
        <v>123</v>
      </c>
      <c r="AK1779" s="17">
        <v>856</v>
      </c>
      <c r="AL1779" s="19">
        <v>43459</v>
      </c>
      <c r="AM1779" s="19">
        <f>AL1779</f>
        <v>43459</v>
      </c>
      <c r="AN1779" t="s">
        <v>949</v>
      </c>
      <c r="AP1779" t="s">
        <v>3067</v>
      </c>
      <c r="AQ1779" s="17">
        <f>SUMIF(B:B,B1779,P:P)-SUMIF(B:B,B1779,AK:AK)</f>
        <v>18624</v>
      </c>
      <c r="AR1779" t="b">
        <f t="shared" si="58"/>
        <v>0</v>
      </c>
      <c r="AS1779" t="b">
        <f t="shared" si="59"/>
        <v>0</v>
      </c>
    </row>
    <row r="1780" spans="2:45" x14ac:dyDescent="0.3">
      <c r="B1780" s="7" t="s">
        <v>3293</v>
      </c>
      <c r="C1780" t="s">
        <v>3100</v>
      </c>
      <c r="D1780" s="8" t="s">
        <v>3301</v>
      </c>
      <c r="Y1780"/>
      <c r="AG1780" s="43">
        <v>77</v>
      </c>
      <c r="AH1780" t="s">
        <v>83</v>
      </c>
      <c r="AI1780" s="8" t="s">
        <v>112</v>
      </c>
      <c r="AK1780" s="17">
        <v>14400</v>
      </c>
      <c r="AL1780" s="19">
        <v>43435</v>
      </c>
      <c r="AM1780" s="19">
        <v>43435</v>
      </c>
      <c r="AN1780" t="s">
        <v>931</v>
      </c>
      <c r="AP1780" t="s">
        <v>3068</v>
      </c>
      <c r="AR1780" t="b">
        <f t="shared" si="58"/>
        <v>1</v>
      </c>
      <c r="AS1780" t="b">
        <f t="shared" si="59"/>
        <v>1</v>
      </c>
    </row>
    <row r="1781" spans="2:45" x14ac:dyDescent="0.3">
      <c r="B1781" s="7" t="s">
        <v>3294</v>
      </c>
      <c r="C1781" t="s">
        <v>3100</v>
      </c>
      <c r="D1781" s="8" t="s">
        <v>3302</v>
      </c>
      <c r="E1781" s="33" t="s">
        <v>3200</v>
      </c>
      <c r="M1781" s="16">
        <v>0.17</v>
      </c>
      <c r="N1781" t="s">
        <v>648</v>
      </c>
      <c r="O1781" t="s">
        <v>649</v>
      </c>
      <c r="P1781" s="17">
        <v>22480.399999999998</v>
      </c>
      <c r="Y1781"/>
      <c r="AC1781" t="s">
        <v>929</v>
      </c>
      <c r="AD1781" t="s">
        <v>3376</v>
      </c>
      <c r="AF1781" s="16">
        <v>0.38714484222222223</v>
      </c>
      <c r="AG1781" s="43">
        <v>102</v>
      </c>
      <c r="AH1781" t="s">
        <v>102</v>
      </c>
      <c r="AI1781" s="8" t="s">
        <v>103</v>
      </c>
      <c r="AJ1781" t="s">
        <v>112</v>
      </c>
      <c r="AK1781" s="17">
        <v>15034</v>
      </c>
      <c r="AL1781" s="19">
        <v>43435</v>
      </c>
      <c r="AM1781" s="19">
        <v>43435</v>
      </c>
      <c r="AN1781" t="s">
        <v>1343</v>
      </c>
      <c r="AP1781" t="s">
        <v>2933</v>
      </c>
      <c r="AQ1781" s="17">
        <f>SUMIF(B:B,B1781,P:P)-SUMIF(B:B,B1781,AK:AK)</f>
        <v>2441.3999999999978</v>
      </c>
      <c r="AR1781" t="b">
        <f t="shared" si="58"/>
        <v>0</v>
      </c>
      <c r="AS1781" t="b">
        <f t="shared" si="59"/>
        <v>0</v>
      </c>
    </row>
    <row r="1782" spans="2:45" x14ac:dyDescent="0.3">
      <c r="B1782" s="7" t="s">
        <v>3294</v>
      </c>
      <c r="C1782" t="s">
        <v>3100</v>
      </c>
      <c r="D1782" s="8" t="s">
        <v>3302</v>
      </c>
      <c r="Y1782"/>
      <c r="AG1782" s="43">
        <v>59</v>
      </c>
      <c r="AH1782" t="s">
        <v>57</v>
      </c>
      <c r="AI1782" s="8" t="s">
        <v>64</v>
      </c>
      <c r="AJ1782" t="s">
        <v>3113</v>
      </c>
      <c r="AK1782" s="17">
        <v>5005</v>
      </c>
      <c r="AL1782" s="19">
        <v>43435</v>
      </c>
      <c r="AM1782" s="19">
        <v>43435</v>
      </c>
      <c r="AN1782" t="s">
        <v>941</v>
      </c>
      <c r="AP1782" t="s">
        <v>324</v>
      </c>
      <c r="AR1782" t="b">
        <f t="shared" si="58"/>
        <v>1</v>
      </c>
      <c r="AS1782" t="b">
        <f t="shared" si="59"/>
        <v>1</v>
      </c>
    </row>
    <row r="1783" spans="2:45" x14ac:dyDescent="0.3">
      <c r="B1783" s="7" t="s">
        <v>3295</v>
      </c>
      <c r="C1783" t="s">
        <v>3100</v>
      </c>
      <c r="D1783" s="8" t="s">
        <v>2860</v>
      </c>
      <c r="E1783" s="33" t="s">
        <v>3201</v>
      </c>
      <c r="M1783" s="16">
        <v>0.2</v>
      </c>
      <c r="N1783" t="s">
        <v>648</v>
      </c>
      <c r="O1783" t="s">
        <v>649</v>
      </c>
      <c r="P1783" s="17">
        <v>14240</v>
      </c>
      <c r="Y1783"/>
      <c r="AC1783" t="s">
        <v>929</v>
      </c>
      <c r="AD1783" t="s">
        <v>3376</v>
      </c>
      <c r="AF1783" s="16">
        <v>0.37442728480000009</v>
      </c>
      <c r="AG1783" s="43">
        <v>121</v>
      </c>
      <c r="AH1783" t="s">
        <v>102</v>
      </c>
      <c r="AI1783" s="8" t="s">
        <v>130</v>
      </c>
      <c r="AJ1783" t="s">
        <v>132</v>
      </c>
      <c r="AK1783" s="17">
        <v>1155.75</v>
      </c>
      <c r="AL1783" s="19">
        <v>43435</v>
      </c>
      <c r="AM1783" s="19">
        <v>43435</v>
      </c>
      <c r="AN1783" t="s">
        <v>931</v>
      </c>
      <c r="AP1783" t="s">
        <v>3016</v>
      </c>
      <c r="AQ1783" s="17">
        <f>SUMIF(B:B,B1783,P:P)-SUMIF(B:B,B1783,AK:AK)</f>
        <v>2619.7999999999993</v>
      </c>
      <c r="AR1783" t="b">
        <f t="shared" si="58"/>
        <v>0</v>
      </c>
      <c r="AS1783" t="b">
        <f t="shared" si="59"/>
        <v>0</v>
      </c>
    </row>
    <row r="1784" spans="2:45" x14ac:dyDescent="0.3">
      <c r="B1784" s="7" t="s">
        <v>3295</v>
      </c>
      <c r="C1784" t="s">
        <v>3100</v>
      </c>
      <c r="D1784" s="8" t="s">
        <v>2860</v>
      </c>
      <c r="Y1784"/>
      <c r="AG1784" s="43">
        <v>126</v>
      </c>
      <c r="AH1784" t="s">
        <v>102</v>
      </c>
      <c r="AI1784" s="8" t="s">
        <v>135</v>
      </c>
      <c r="AJ1784" t="s">
        <v>138</v>
      </c>
      <c r="AK1784" s="17">
        <v>2140</v>
      </c>
      <c r="AL1784" s="19">
        <v>43435</v>
      </c>
      <c r="AM1784" s="19">
        <v>43435</v>
      </c>
      <c r="AN1784" t="s">
        <v>949</v>
      </c>
      <c r="AP1784" t="s">
        <v>3069</v>
      </c>
      <c r="AR1784" t="b">
        <f t="shared" si="58"/>
        <v>1</v>
      </c>
      <c r="AS1784" t="b">
        <f t="shared" si="59"/>
        <v>1</v>
      </c>
    </row>
    <row r="1785" spans="2:45" x14ac:dyDescent="0.3">
      <c r="B1785" s="7" t="s">
        <v>3295</v>
      </c>
      <c r="C1785" t="s">
        <v>3100</v>
      </c>
      <c r="D1785" s="8" t="s">
        <v>2860</v>
      </c>
      <c r="Y1785"/>
      <c r="AG1785" s="43">
        <v>121</v>
      </c>
      <c r="AH1785" t="s">
        <v>102</v>
      </c>
      <c r="AI1785" s="8" t="s">
        <v>130</v>
      </c>
      <c r="AJ1785" t="s">
        <v>132</v>
      </c>
      <c r="AK1785" s="17">
        <v>1155.75</v>
      </c>
      <c r="AL1785" s="19">
        <v>43433</v>
      </c>
      <c r="AM1785" s="19">
        <v>43433</v>
      </c>
      <c r="AN1785" t="s">
        <v>931</v>
      </c>
      <c r="AP1785" t="s">
        <v>3016</v>
      </c>
      <c r="AR1785" t="b">
        <f t="shared" si="58"/>
        <v>1</v>
      </c>
      <c r="AS1785" t="b">
        <f t="shared" si="59"/>
        <v>1</v>
      </c>
    </row>
    <row r="1786" spans="2:45" x14ac:dyDescent="0.3">
      <c r="B1786" s="7" t="s">
        <v>3295</v>
      </c>
      <c r="C1786" t="s">
        <v>3100</v>
      </c>
      <c r="D1786" s="8" t="s">
        <v>2860</v>
      </c>
      <c r="Y1786"/>
      <c r="AG1786" s="43">
        <v>126</v>
      </c>
      <c r="AH1786" t="s">
        <v>102</v>
      </c>
      <c r="AI1786" s="8" t="s">
        <v>135</v>
      </c>
      <c r="AJ1786" t="s">
        <v>138</v>
      </c>
      <c r="AK1786" s="17">
        <v>2140</v>
      </c>
      <c r="AL1786" s="19">
        <v>43433</v>
      </c>
      <c r="AM1786" s="19">
        <v>43433</v>
      </c>
      <c r="AN1786" t="s">
        <v>949</v>
      </c>
      <c r="AP1786" t="s">
        <v>3070</v>
      </c>
      <c r="AR1786" t="b">
        <f t="shared" si="58"/>
        <v>1</v>
      </c>
      <c r="AS1786" t="b">
        <f t="shared" si="59"/>
        <v>1</v>
      </c>
    </row>
    <row r="1787" spans="2:45" x14ac:dyDescent="0.3">
      <c r="B1787" s="7" t="s">
        <v>3295</v>
      </c>
      <c r="C1787" t="s">
        <v>3100</v>
      </c>
      <c r="D1787" s="8" t="s">
        <v>2860</v>
      </c>
      <c r="Y1787"/>
      <c r="AG1787" s="43">
        <v>113</v>
      </c>
      <c r="AH1787" t="s">
        <v>102</v>
      </c>
      <c r="AI1787" s="8" t="s">
        <v>122</v>
      </c>
      <c r="AJ1787" t="s">
        <v>123</v>
      </c>
      <c r="AK1787" s="17">
        <v>1070</v>
      </c>
      <c r="AL1787" s="19">
        <v>43448</v>
      </c>
      <c r="AM1787" s="19">
        <v>43448</v>
      </c>
      <c r="AN1787" t="s">
        <v>949</v>
      </c>
      <c r="AP1787" t="s">
        <v>3071</v>
      </c>
      <c r="AR1787" t="b">
        <f t="shared" si="58"/>
        <v>1</v>
      </c>
      <c r="AS1787" t="b">
        <f t="shared" si="59"/>
        <v>1</v>
      </c>
    </row>
    <row r="1788" spans="2:45" x14ac:dyDescent="0.3">
      <c r="B1788" s="7" t="s">
        <v>3295</v>
      </c>
      <c r="C1788" t="s">
        <v>3100</v>
      </c>
      <c r="D1788" s="8" t="s">
        <v>2860</v>
      </c>
      <c r="Y1788"/>
      <c r="AG1788" s="43">
        <v>110</v>
      </c>
      <c r="AH1788" t="s">
        <v>102</v>
      </c>
      <c r="AI1788" s="8" t="s">
        <v>119</v>
      </c>
      <c r="AJ1788" t="s">
        <v>120</v>
      </c>
      <c r="AK1788" s="17">
        <v>1724.9999999999998</v>
      </c>
      <c r="AL1788" s="19">
        <v>43448</v>
      </c>
      <c r="AM1788" s="19">
        <v>43448</v>
      </c>
      <c r="AN1788" t="s">
        <v>931</v>
      </c>
      <c r="AP1788" t="s">
        <v>3072</v>
      </c>
      <c r="AR1788" t="b">
        <f t="shared" si="58"/>
        <v>1</v>
      </c>
      <c r="AS1788" t="b">
        <f t="shared" si="59"/>
        <v>1</v>
      </c>
    </row>
    <row r="1789" spans="2:45" x14ac:dyDescent="0.3">
      <c r="B1789" s="7" t="s">
        <v>3295</v>
      </c>
      <c r="C1789" t="s">
        <v>3100</v>
      </c>
      <c r="D1789" s="8" t="s">
        <v>2860</v>
      </c>
      <c r="Y1789"/>
      <c r="AG1789" s="43">
        <v>113</v>
      </c>
      <c r="AH1789" t="s">
        <v>102</v>
      </c>
      <c r="AI1789" s="8" t="s">
        <v>122</v>
      </c>
      <c r="AJ1789" t="s">
        <v>123</v>
      </c>
      <c r="AK1789" s="17">
        <v>856</v>
      </c>
      <c r="AL1789" s="19">
        <v>43440</v>
      </c>
      <c r="AM1789" s="19">
        <v>43440</v>
      </c>
      <c r="AN1789" t="s">
        <v>949</v>
      </c>
      <c r="AP1789" t="s">
        <v>3073</v>
      </c>
      <c r="AR1789" t="b">
        <f t="shared" si="58"/>
        <v>1</v>
      </c>
      <c r="AS1789" t="b">
        <f t="shared" si="59"/>
        <v>1</v>
      </c>
    </row>
    <row r="1790" spans="2:45" x14ac:dyDescent="0.3">
      <c r="B1790" s="7" t="s">
        <v>3295</v>
      </c>
      <c r="C1790" t="s">
        <v>3100</v>
      </c>
      <c r="D1790" s="8" t="s">
        <v>2860</v>
      </c>
      <c r="Y1790"/>
      <c r="AG1790" s="43">
        <v>110</v>
      </c>
      <c r="AH1790" t="s">
        <v>102</v>
      </c>
      <c r="AI1790" s="8" t="s">
        <v>119</v>
      </c>
      <c r="AJ1790" t="s">
        <v>120</v>
      </c>
      <c r="AK1790" s="17">
        <v>1377.6999999999998</v>
      </c>
      <c r="AL1790" s="19">
        <v>43440</v>
      </c>
      <c r="AM1790" s="19">
        <v>43440</v>
      </c>
      <c r="AN1790" t="s">
        <v>931</v>
      </c>
      <c r="AP1790" t="s">
        <v>3074</v>
      </c>
      <c r="AR1790" t="b">
        <f t="shared" si="58"/>
        <v>1</v>
      </c>
      <c r="AS1790" t="b">
        <f t="shared" si="59"/>
        <v>1</v>
      </c>
    </row>
    <row r="1791" spans="2:45" x14ac:dyDescent="0.3">
      <c r="B1791" s="7" t="s">
        <v>3296</v>
      </c>
      <c r="C1791" t="s">
        <v>3100</v>
      </c>
      <c r="D1791" s="8" t="s">
        <v>2861</v>
      </c>
      <c r="E1791" s="33" t="s">
        <v>3202</v>
      </c>
      <c r="M1791" s="16">
        <v>0.17</v>
      </c>
      <c r="N1791" t="s">
        <v>648</v>
      </c>
      <c r="O1791" t="s">
        <v>649</v>
      </c>
      <c r="P1791" s="17">
        <v>50674.2</v>
      </c>
      <c r="Y1791"/>
      <c r="AC1791" t="s">
        <v>929</v>
      </c>
      <c r="AD1791" t="s">
        <v>3376</v>
      </c>
      <c r="AF1791" s="16">
        <v>0.35407813280000006</v>
      </c>
      <c r="AG1791" s="43">
        <v>110</v>
      </c>
      <c r="AH1791" t="s">
        <v>102</v>
      </c>
      <c r="AI1791" s="8" t="s">
        <v>119</v>
      </c>
      <c r="AJ1791" t="s">
        <v>120</v>
      </c>
      <c r="AK1791" s="17">
        <v>1380</v>
      </c>
      <c r="AL1791" s="19">
        <v>43435</v>
      </c>
      <c r="AM1791" s="19">
        <v>43435</v>
      </c>
      <c r="AN1791" t="s">
        <v>931</v>
      </c>
      <c r="AP1791" t="s">
        <v>3075</v>
      </c>
      <c r="AQ1791" s="17">
        <f>SUMIF(B:B,B1791,P:P)-SUMIF(B:B,B1791,AK:AK)</f>
        <v>12795.449999999997</v>
      </c>
      <c r="AR1791" t="b">
        <f t="shared" si="58"/>
        <v>0</v>
      </c>
      <c r="AS1791" t="b">
        <f t="shared" si="59"/>
        <v>0</v>
      </c>
    </row>
    <row r="1792" spans="2:45" x14ac:dyDescent="0.3">
      <c r="B1792" s="7" t="s">
        <v>3296</v>
      </c>
      <c r="C1792" t="s">
        <v>3100</v>
      </c>
      <c r="D1792" s="8" t="s">
        <v>2861</v>
      </c>
      <c r="Y1792"/>
      <c r="AG1792" s="43">
        <v>125</v>
      </c>
      <c r="AH1792" t="s">
        <v>102</v>
      </c>
      <c r="AI1792" s="8" t="s">
        <v>135</v>
      </c>
      <c r="AJ1792" t="s">
        <v>865</v>
      </c>
      <c r="AK1792" s="17">
        <v>856</v>
      </c>
      <c r="AL1792" s="19">
        <v>43439</v>
      </c>
      <c r="AM1792" s="19">
        <v>43439</v>
      </c>
      <c r="AN1792" t="s">
        <v>949</v>
      </c>
      <c r="AP1792" t="s">
        <v>2971</v>
      </c>
      <c r="AR1792" t="b">
        <f t="shared" si="58"/>
        <v>1</v>
      </c>
      <c r="AS1792" t="b">
        <f t="shared" si="59"/>
        <v>1</v>
      </c>
    </row>
    <row r="1793" spans="2:45" x14ac:dyDescent="0.3">
      <c r="B1793" s="7" t="s">
        <v>3296</v>
      </c>
      <c r="C1793" t="s">
        <v>3100</v>
      </c>
      <c r="D1793" s="8" t="s">
        <v>2861</v>
      </c>
      <c r="Y1793"/>
      <c r="AG1793" s="43">
        <v>115</v>
      </c>
      <c r="AH1793" t="s">
        <v>102</v>
      </c>
      <c r="AI1793" s="8" t="s">
        <v>122</v>
      </c>
      <c r="AJ1793" t="s">
        <v>126</v>
      </c>
      <c r="AK1793" s="17">
        <v>1739</v>
      </c>
      <c r="AL1793" s="19">
        <v>43449</v>
      </c>
      <c r="AM1793" s="19">
        <v>43449</v>
      </c>
      <c r="AN1793" t="s">
        <v>1337</v>
      </c>
      <c r="AP1793" t="s">
        <v>3076</v>
      </c>
      <c r="AR1793" t="b">
        <f t="shared" si="58"/>
        <v>1</v>
      </c>
      <c r="AS1793" t="b">
        <f t="shared" si="59"/>
        <v>1</v>
      </c>
    </row>
    <row r="1794" spans="2:45" x14ac:dyDescent="0.3">
      <c r="B1794" s="7" t="s">
        <v>3296</v>
      </c>
      <c r="C1794" t="s">
        <v>3100</v>
      </c>
      <c r="D1794" s="8" t="s">
        <v>2861</v>
      </c>
      <c r="Y1794"/>
      <c r="AG1794" s="43">
        <v>115</v>
      </c>
      <c r="AH1794" t="s">
        <v>102</v>
      </c>
      <c r="AI1794" s="8" t="s">
        <v>122</v>
      </c>
      <c r="AJ1794" t="s">
        <v>126</v>
      </c>
      <c r="AK1794" s="17">
        <v>1523</v>
      </c>
      <c r="AL1794" s="19">
        <v>43435</v>
      </c>
      <c r="AM1794" s="19">
        <v>43435</v>
      </c>
      <c r="AN1794" t="s">
        <v>1337</v>
      </c>
      <c r="AP1794" t="s">
        <v>3077</v>
      </c>
      <c r="AR1794" t="b">
        <f t="shared" si="58"/>
        <v>1</v>
      </c>
      <c r="AS1794" t="b">
        <f t="shared" si="59"/>
        <v>1</v>
      </c>
    </row>
    <row r="1795" spans="2:45" x14ac:dyDescent="0.3">
      <c r="B1795" s="7" t="s">
        <v>3296</v>
      </c>
      <c r="C1795" t="s">
        <v>3100</v>
      </c>
      <c r="D1795" s="8" t="s">
        <v>2861</v>
      </c>
      <c r="Y1795"/>
      <c r="AG1795" s="43">
        <v>99</v>
      </c>
      <c r="AH1795" t="s">
        <v>102</v>
      </c>
      <c r="AI1795" s="8" t="s">
        <v>103</v>
      </c>
      <c r="AJ1795" t="s">
        <v>109</v>
      </c>
      <c r="AK1795" s="17">
        <v>4000</v>
      </c>
      <c r="AL1795" s="19">
        <v>43435</v>
      </c>
      <c r="AM1795" s="19">
        <v>43435</v>
      </c>
      <c r="AN1795" t="s">
        <v>1472</v>
      </c>
      <c r="AP1795" t="s">
        <v>3078</v>
      </c>
      <c r="AR1795" t="b">
        <f t="shared" si="58"/>
        <v>1</v>
      </c>
      <c r="AS1795" t="b">
        <f t="shared" si="59"/>
        <v>1</v>
      </c>
    </row>
    <row r="1796" spans="2:45" x14ac:dyDescent="0.3">
      <c r="B1796" s="7" t="s">
        <v>3296</v>
      </c>
      <c r="C1796" t="s">
        <v>3100</v>
      </c>
      <c r="D1796" s="8" t="s">
        <v>2861</v>
      </c>
      <c r="Y1796"/>
      <c r="AG1796" s="43">
        <v>121</v>
      </c>
      <c r="AH1796" t="s">
        <v>102</v>
      </c>
      <c r="AI1796" s="8" t="s">
        <v>130</v>
      </c>
      <c r="AJ1796" t="s">
        <v>132</v>
      </c>
      <c r="AK1796" s="17">
        <v>1302.9499999999998</v>
      </c>
      <c r="AL1796" s="19">
        <v>43442</v>
      </c>
      <c r="AM1796" s="19">
        <v>43448</v>
      </c>
      <c r="AN1796" t="s">
        <v>931</v>
      </c>
      <c r="AP1796" t="s">
        <v>3079</v>
      </c>
      <c r="AR1796" t="b">
        <f t="shared" si="58"/>
        <v>1</v>
      </c>
      <c r="AS1796" t="b">
        <f t="shared" si="59"/>
        <v>1</v>
      </c>
    </row>
    <row r="1797" spans="2:45" x14ac:dyDescent="0.3">
      <c r="B1797" s="7" t="s">
        <v>3296</v>
      </c>
      <c r="C1797" t="s">
        <v>3100</v>
      </c>
      <c r="D1797" s="8" t="s">
        <v>2861</v>
      </c>
      <c r="Y1797"/>
      <c r="AG1797" s="43">
        <v>126</v>
      </c>
      <c r="AH1797" t="s">
        <v>102</v>
      </c>
      <c r="AI1797" s="8" t="s">
        <v>135</v>
      </c>
      <c r="AJ1797" t="s">
        <v>138</v>
      </c>
      <c r="AK1797" s="17">
        <v>2140</v>
      </c>
      <c r="AL1797" s="19">
        <v>43435</v>
      </c>
      <c r="AM1797" s="19">
        <v>43435</v>
      </c>
      <c r="AN1797" t="s">
        <v>949</v>
      </c>
      <c r="AP1797" t="s">
        <v>3080</v>
      </c>
      <c r="AR1797" t="b">
        <f t="shared" ref="AR1797:AR1860" si="60">B1797=B1796</f>
        <v>1</v>
      </c>
      <c r="AS1797" t="b">
        <f t="shared" ref="AS1797:AS1860" si="61">D1797=D1796</f>
        <v>1</v>
      </c>
    </row>
    <row r="1798" spans="2:45" x14ac:dyDescent="0.3">
      <c r="B1798" s="7" t="s">
        <v>3296</v>
      </c>
      <c r="C1798" t="s">
        <v>3100</v>
      </c>
      <c r="D1798" s="8" t="s">
        <v>2861</v>
      </c>
      <c r="Y1798"/>
      <c r="AG1798" s="43">
        <v>10</v>
      </c>
      <c r="AH1798" t="s">
        <v>16</v>
      </c>
      <c r="AI1798" s="8" t="s">
        <v>17</v>
      </c>
      <c r="AK1798" s="17">
        <v>518</v>
      </c>
      <c r="AL1798" s="19">
        <v>43457</v>
      </c>
      <c r="AM1798" s="19">
        <v>43457</v>
      </c>
      <c r="AN1798" t="s">
        <v>1473</v>
      </c>
      <c r="AP1798" t="s">
        <v>2978</v>
      </c>
      <c r="AR1798" t="b">
        <f t="shared" si="60"/>
        <v>1</v>
      </c>
      <c r="AS1798" t="b">
        <f t="shared" si="61"/>
        <v>1</v>
      </c>
    </row>
    <row r="1799" spans="2:45" x14ac:dyDescent="0.3">
      <c r="B1799" s="7" t="s">
        <v>3296</v>
      </c>
      <c r="C1799" t="s">
        <v>3100</v>
      </c>
      <c r="D1799" s="8" t="s">
        <v>2861</v>
      </c>
      <c r="Y1799"/>
      <c r="AG1799" s="43">
        <v>108</v>
      </c>
      <c r="AH1799" t="s">
        <v>102</v>
      </c>
      <c r="AI1799" s="8" t="s">
        <v>103</v>
      </c>
      <c r="AJ1799" t="s">
        <v>118</v>
      </c>
      <c r="AK1799" s="17">
        <v>15000</v>
      </c>
      <c r="AL1799" s="19">
        <v>43457</v>
      </c>
      <c r="AM1799" s="19">
        <v>43457</v>
      </c>
      <c r="AN1799" t="s">
        <v>3369</v>
      </c>
      <c r="AP1799" t="s">
        <v>3081</v>
      </c>
      <c r="AR1799" t="b">
        <f t="shared" si="60"/>
        <v>1</v>
      </c>
      <c r="AS1799" t="b">
        <f t="shared" si="61"/>
        <v>1</v>
      </c>
    </row>
    <row r="1800" spans="2:45" x14ac:dyDescent="0.3">
      <c r="B1800" s="7" t="s">
        <v>3296</v>
      </c>
      <c r="C1800" t="s">
        <v>3100</v>
      </c>
      <c r="D1800" s="8" t="s">
        <v>2861</v>
      </c>
      <c r="Y1800"/>
      <c r="AG1800" s="43">
        <v>108</v>
      </c>
      <c r="AH1800" t="s">
        <v>102</v>
      </c>
      <c r="AI1800" s="8" t="s">
        <v>103</v>
      </c>
      <c r="AJ1800" t="s">
        <v>118</v>
      </c>
      <c r="AK1800" s="17">
        <v>5940</v>
      </c>
      <c r="AL1800" s="19">
        <v>43457</v>
      </c>
      <c r="AM1800" s="19">
        <v>43457</v>
      </c>
      <c r="AN1800" t="s">
        <v>1343</v>
      </c>
      <c r="AP1800" t="s">
        <v>3082</v>
      </c>
      <c r="AR1800" t="b">
        <f t="shared" si="60"/>
        <v>1</v>
      </c>
      <c r="AS1800" t="b">
        <f t="shared" si="61"/>
        <v>1</v>
      </c>
    </row>
    <row r="1801" spans="2:45" x14ac:dyDescent="0.3">
      <c r="B1801" s="7" t="s">
        <v>3296</v>
      </c>
      <c r="C1801" t="s">
        <v>3100</v>
      </c>
      <c r="D1801" s="8" t="s">
        <v>2861</v>
      </c>
      <c r="Y1801"/>
      <c r="AG1801" s="43">
        <v>121</v>
      </c>
      <c r="AH1801" t="s">
        <v>102</v>
      </c>
      <c r="AI1801" s="8" t="s">
        <v>130</v>
      </c>
      <c r="AJ1801" t="s">
        <v>132</v>
      </c>
      <c r="AK1801" s="17">
        <v>1301.8</v>
      </c>
      <c r="AL1801" s="19">
        <v>43457</v>
      </c>
      <c r="AM1801" s="19">
        <v>43457</v>
      </c>
      <c r="AN1801" t="s">
        <v>931</v>
      </c>
      <c r="AP1801" t="s">
        <v>3083</v>
      </c>
      <c r="AR1801" t="b">
        <f t="shared" si="60"/>
        <v>1</v>
      </c>
      <c r="AS1801" t="b">
        <f t="shared" si="61"/>
        <v>1</v>
      </c>
    </row>
    <row r="1802" spans="2:45" x14ac:dyDescent="0.3">
      <c r="B1802" s="7" t="s">
        <v>3296</v>
      </c>
      <c r="C1802" t="s">
        <v>3100</v>
      </c>
      <c r="D1802" s="8" t="s">
        <v>2861</v>
      </c>
      <c r="Y1802"/>
      <c r="AG1802" s="43">
        <v>125</v>
      </c>
      <c r="AH1802" t="s">
        <v>102</v>
      </c>
      <c r="AI1802" s="8" t="s">
        <v>135</v>
      </c>
      <c r="AJ1802" t="s">
        <v>865</v>
      </c>
      <c r="AK1802" s="17">
        <v>428</v>
      </c>
      <c r="AL1802" s="19">
        <v>43442</v>
      </c>
      <c r="AM1802" s="19">
        <v>43442</v>
      </c>
      <c r="AN1802" t="s">
        <v>949</v>
      </c>
      <c r="AP1802" t="s">
        <v>3084</v>
      </c>
      <c r="AR1802" t="b">
        <f t="shared" si="60"/>
        <v>1</v>
      </c>
      <c r="AS1802" t="b">
        <f t="shared" si="61"/>
        <v>1</v>
      </c>
    </row>
    <row r="1803" spans="2:45" x14ac:dyDescent="0.3">
      <c r="B1803" s="7" t="s">
        <v>3296</v>
      </c>
      <c r="C1803" t="s">
        <v>3100</v>
      </c>
      <c r="D1803" s="8" t="s">
        <v>2861</v>
      </c>
      <c r="Y1803"/>
      <c r="AG1803" s="43">
        <v>120</v>
      </c>
      <c r="AH1803" t="s">
        <v>102</v>
      </c>
      <c r="AI1803" s="8" t="s">
        <v>130</v>
      </c>
      <c r="AJ1803" t="s">
        <v>131</v>
      </c>
      <c r="AK1803" s="17">
        <v>1750</v>
      </c>
      <c r="AL1803" s="19">
        <v>43449</v>
      </c>
      <c r="AM1803" s="19">
        <v>43449</v>
      </c>
      <c r="AN1803" t="s">
        <v>1036</v>
      </c>
      <c r="AP1803" t="s">
        <v>3085</v>
      </c>
      <c r="AR1803" t="b">
        <f t="shared" si="60"/>
        <v>1</v>
      </c>
      <c r="AS1803" t="b">
        <f t="shared" si="61"/>
        <v>1</v>
      </c>
    </row>
    <row r="1804" spans="2:45" x14ac:dyDescent="0.3">
      <c r="B1804" s="7" t="s">
        <v>3297</v>
      </c>
      <c r="C1804" t="s">
        <v>3100</v>
      </c>
      <c r="D1804" s="8" t="s">
        <v>2862</v>
      </c>
      <c r="E1804" s="33" t="s">
        <v>3203</v>
      </c>
      <c r="M1804" s="16">
        <v>0.17</v>
      </c>
      <c r="N1804" t="s">
        <v>648</v>
      </c>
      <c r="O1804" t="s">
        <v>649</v>
      </c>
      <c r="P1804" s="17">
        <v>42649</v>
      </c>
      <c r="Y1804"/>
      <c r="AC1804" t="s">
        <v>929</v>
      </c>
      <c r="AD1804" t="s">
        <v>3376</v>
      </c>
      <c r="AF1804" s="16">
        <v>0.59265211158260866</v>
      </c>
      <c r="AG1804" s="43">
        <v>98</v>
      </c>
      <c r="AH1804" t="s">
        <v>102</v>
      </c>
      <c r="AI1804" s="8" t="s">
        <v>103</v>
      </c>
      <c r="AJ1804" t="s">
        <v>108</v>
      </c>
      <c r="AK1804" s="17">
        <v>22410</v>
      </c>
      <c r="AL1804" s="19">
        <v>43456</v>
      </c>
      <c r="AM1804" s="19">
        <v>43456</v>
      </c>
      <c r="AN1804" t="s">
        <v>1343</v>
      </c>
      <c r="AP1804" t="s">
        <v>3086</v>
      </c>
      <c r="AQ1804" s="17">
        <f>SUMIF(B:B,B1804,P:P)-SUMIF(B:B,B1804,AK:AK)</f>
        <v>2009</v>
      </c>
      <c r="AR1804" t="b">
        <f t="shared" si="60"/>
        <v>0</v>
      </c>
      <c r="AS1804" t="b">
        <f t="shared" si="61"/>
        <v>0</v>
      </c>
    </row>
    <row r="1805" spans="2:45" x14ac:dyDescent="0.3">
      <c r="B1805" s="7" t="s">
        <v>3297</v>
      </c>
      <c r="C1805" t="s">
        <v>3100</v>
      </c>
      <c r="D1805" s="8" t="s">
        <v>2862</v>
      </c>
      <c r="Y1805"/>
      <c r="AG1805" s="43">
        <v>98</v>
      </c>
      <c r="AH1805" t="s">
        <v>102</v>
      </c>
      <c r="AI1805" s="8" t="s">
        <v>103</v>
      </c>
      <c r="AJ1805" t="s">
        <v>108</v>
      </c>
      <c r="AK1805" s="17">
        <v>9288</v>
      </c>
      <c r="AL1805" s="19">
        <v>43442</v>
      </c>
      <c r="AM1805" s="19">
        <v>43442</v>
      </c>
      <c r="AN1805" t="s">
        <v>1343</v>
      </c>
      <c r="AP1805" t="s">
        <v>3086</v>
      </c>
      <c r="AR1805" t="b">
        <f t="shared" si="60"/>
        <v>1</v>
      </c>
      <c r="AS1805" t="b">
        <f t="shared" si="61"/>
        <v>1</v>
      </c>
    </row>
    <row r="1806" spans="2:45" x14ac:dyDescent="0.3">
      <c r="B1806" s="7" t="s">
        <v>3297</v>
      </c>
      <c r="C1806" t="s">
        <v>3100</v>
      </c>
      <c r="D1806" s="8" t="s">
        <v>2862</v>
      </c>
      <c r="Y1806"/>
      <c r="AG1806" s="43">
        <v>98</v>
      </c>
      <c r="AH1806" t="s">
        <v>102</v>
      </c>
      <c r="AI1806" s="8" t="s">
        <v>103</v>
      </c>
      <c r="AJ1806" t="s">
        <v>108</v>
      </c>
      <c r="AK1806" s="17">
        <v>8942</v>
      </c>
      <c r="AL1806" s="19">
        <v>43442</v>
      </c>
      <c r="AM1806" s="19">
        <v>43442</v>
      </c>
      <c r="AN1806" t="s">
        <v>1343</v>
      </c>
      <c r="AP1806" t="s">
        <v>3086</v>
      </c>
      <c r="AR1806" t="b">
        <f t="shared" si="60"/>
        <v>1</v>
      </c>
      <c r="AS1806" t="b">
        <f t="shared" si="61"/>
        <v>1</v>
      </c>
    </row>
    <row r="1807" spans="2:45" x14ac:dyDescent="0.3">
      <c r="B1807" s="7" t="s">
        <v>3298</v>
      </c>
      <c r="C1807" t="s">
        <v>3100</v>
      </c>
      <c r="D1807" s="8" t="s">
        <v>2863</v>
      </c>
      <c r="E1807" s="33" t="s">
        <v>3204</v>
      </c>
      <c r="M1807" s="16">
        <v>0.2</v>
      </c>
      <c r="N1807" t="s">
        <v>648</v>
      </c>
      <c r="O1807" t="s">
        <v>649</v>
      </c>
      <c r="P1807" s="17">
        <v>4201.25</v>
      </c>
      <c r="Y1807"/>
      <c r="AC1807" t="s">
        <v>929</v>
      </c>
      <c r="AD1807" t="s">
        <v>3376</v>
      </c>
      <c r="AF1807" s="16">
        <v>0.34695745631067959</v>
      </c>
      <c r="AG1807" s="43">
        <v>121</v>
      </c>
      <c r="AH1807" t="s">
        <v>102</v>
      </c>
      <c r="AI1807" s="8" t="s">
        <v>130</v>
      </c>
      <c r="AJ1807" t="s">
        <v>132</v>
      </c>
      <c r="AK1807" s="17">
        <v>1430.6</v>
      </c>
      <c r="AL1807" s="19">
        <v>43435</v>
      </c>
      <c r="AM1807" s="19">
        <v>43435</v>
      </c>
      <c r="AN1807" t="s">
        <v>931</v>
      </c>
      <c r="AP1807" t="s">
        <v>3087</v>
      </c>
      <c r="AQ1807" s="17">
        <f>SUMIF(B:B,B1807,P:P)-SUMIF(B:B,B1807,AK:AK)</f>
        <v>1005.1500000000001</v>
      </c>
      <c r="AR1807" t="b">
        <f t="shared" si="60"/>
        <v>0</v>
      </c>
      <c r="AS1807" t="b">
        <f t="shared" si="61"/>
        <v>0</v>
      </c>
    </row>
    <row r="1808" spans="2:45" x14ac:dyDescent="0.3">
      <c r="B1808" s="7" t="s">
        <v>3298</v>
      </c>
      <c r="C1808" t="s">
        <v>3100</v>
      </c>
      <c r="D1808" s="8" t="s">
        <v>2863</v>
      </c>
      <c r="Y1808"/>
      <c r="AG1808" s="43">
        <v>126</v>
      </c>
      <c r="AH1808" t="s">
        <v>102</v>
      </c>
      <c r="AI1808" s="8" t="s">
        <v>135</v>
      </c>
      <c r="AJ1808" t="s">
        <v>138</v>
      </c>
      <c r="AK1808" s="17">
        <v>1765.5</v>
      </c>
      <c r="AL1808" s="19">
        <v>43436</v>
      </c>
      <c r="AM1808" s="19">
        <v>43436</v>
      </c>
      <c r="AN1808" t="s">
        <v>949</v>
      </c>
      <c r="AP1808" t="s">
        <v>3088</v>
      </c>
      <c r="AR1808" t="b">
        <f t="shared" si="60"/>
        <v>1</v>
      </c>
      <c r="AS1808" t="b">
        <f t="shared" si="61"/>
        <v>1</v>
      </c>
    </row>
    <row r="1809" spans="2:45" x14ac:dyDescent="0.3">
      <c r="B1809" s="7" t="s">
        <v>3299</v>
      </c>
      <c r="C1809" t="s">
        <v>3100</v>
      </c>
      <c r="D1809" s="8" t="s">
        <v>2864</v>
      </c>
      <c r="E1809" s="33" t="s">
        <v>3205</v>
      </c>
      <c r="M1809" s="16">
        <v>0.2</v>
      </c>
      <c r="N1809" t="s">
        <v>648</v>
      </c>
      <c r="O1809" t="s">
        <v>649</v>
      </c>
      <c r="P1809" s="17">
        <v>12774.2</v>
      </c>
      <c r="Y1809"/>
      <c r="AC1809" t="s">
        <v>929</v>
      </c>
      <c r="AD1809" t="s">
        <v>3376</v>
      </c>
      <c r="AF1809" s="16">
        <v>0.33281928500000002</v>
      </c>
      <c r="AG1809" s="43">
        <v>115</v>
      </c>
      <c r="AH1809" t="s">
        <v>102</v>
      </c>
      <c r="AI1809" s="8" t="s">
        <v>122</v>
      </c>
      <c r="AJ1809" t="s">
        <v>126</v>
      </c>
      <c r="AK1809" s="17">
        <v>1523</v>
      </c>
      <c r="AL1809" s="19">
        <v>43440</v>
      </c>
      <c r="AM1809" s="19">
        <v>43440</v>
      </c>
      <c r="AN1809" t="s">
        <v>1337</v>
      </c>
      <c r="AP1809" t="s">
        <v>3089</v>
      </c>
      <c r="AQ1809" s="17">
        <f>SUMIF(B:B,B1809,P:P)-SUMIF(B:B,B1809,AK:AK)</f>
        <v>6682.2000000000007</v>
      </c>
      <c r="AR1809" t="b">
        <f t="shared" si="60"/>
        <v>0</v>
      </c>
      <c r="AS1809" t="b">
        <f t="shared" si="61"/>
        <v>0</v>
      </c>
    </row>
    <row r="1810" spans="2:45" x14ac:dyDescent="0.3">
      <c r="B1810" s="7" t="s">
        <v>3299</v>
      </c>
      <c r="C1810" t="s">
        <v>3100</v>
      </c>
      <c r="D1810" s="8" t="s">
        <v>2864</v>
      </c>
      <c r="Y1810"/>
      <c r="AG1810" s="43">
        <v>116</v>
      </c>
      <c r="AH1810" t="s">
        <v>102</v>
      </c>
      <c r="AI1810" s="8" t="s">
        <v>122</v>
      </c>
      <c r="AJ1810" t="s">
        <v>127</v>
      </c>
      <c r="AK1810" s="17">
        <v>1523</v>
      </c>
      <c r="AL1810" s="19">
        <v>43441</v>
      </c>
      <c r="AM1810" s="19">
        <v>43441</v>
      </c>
      <c r="AN1810" t="s">
        <v>1337</v>
      </c>
      <c r="AP1810" t="s">
        <v>3090</v>
      </c>
      <c r="AR1810" t="b">
        <f t="shared" si="60"/>
        <v>1</v>
      </c>
      <c r="AS1810" t="b">
        <f t="shared" si="61"/>
        <v>1</v>
      </c>
    </row>
    <row r="1811" spans="2:45" x14ac:dyDescent="0.3">
      <c r="B1811" s="7" t="s">
        <v>3299</v>
      </c>
      <c r="C1811" t="s">
        <v>3100</v>
      </c>
      <c r="D1811" s="8" t="s">
        <v>2864</v>
      </c>
      <c r="Y1811"/>
      <c r="AG1811" s="43">
        <v>116</v>
      </c>
      <c r="AH1811" t="s">
        <v>102</v>
      </c>
      <c r="AI1811" s="8" t="s">
        <v>122</v>
      </c>
      <c r="AJ1811" t="s">
        <v>127</v>
      </c>
      <c r="AK1811" s="17">
        <v>1631</v>
      </c>
      <c r="AL1811" s="19">
        <v>43442</v>
      </c>
      <c r="AM1811" s="19">
        <v>43442</v>
      </c>
      <c r="AN1811" t="s">
        <v>1337</v>
      </c>
      <c r="AP1811" t="s">
        <v>3091</v>
      </c>
      <c r="AR1811" t="b">
        <f t="shared" si="60"/>
        <v>1</v>
      </c>
      <c r="AS1811" t="b">
        <f t="shared" si="61"/>
        <v>1</v>
      </c>
    </row>
    <row r="1812" spans="2:45" x14ac:dyDescent="0.3">
      <c r="B1812" s="7" t="s">
        <v>3299</v>
      </c>
      <c r="C1812" t="s">
        <v>3100</v>
      </c>
      <c r="D1812" s="8" t="s">
        <v>2864</v>
      </c>
      <c r="Y1812"/>
      <c r="AG1812" s="43">
        <v>116</v>
      </c>
      <c r="AH1812" t="s">
        <v>102</v>
      </c>
      <c r="AI1812" s="8" t="s">
        <v>122</v>
      </c>
      <c r="AJ1812" t="s">
        <v>127</v>
      </c>
      <c r="AK1812" s="17">
        <v>1415</v>
      </c>
      <c r="AL1812" s="19">
        <v>43442</v>
      </c>
      <c r="AM1812" s="19">
        <v>43442</v>
      </c>
      <c r="AN1812" t="s">
        <v>1337</v>
      </c>
      <c r="AP1812" t="s">
        <v>3092</v>
      </c>
      <c r="AR1812" t="b">
        <f t="shared" si="60"/>
        <v>1</v>
      </c>
      <c r="AS1812" t="b">
        <f t="shared" si="61"/>
        <v>1</v>
      </c>
    </row>
    <row r="1813" spans="2:45" x14ac:dyDescent="0.3">
      <c r="B1813" s="7" t="s">
        <v>1110</v>
      </c>
      <c r="C1813" t="s">
        <v>3326</v>
      </c>
      <c r="D1813" t="s">
        <v>1111</v>
      </c>
      <c r="E1813" s="33" t="s">
        <v>1112</v>
      </c>
      <c r="M1813" s="16">
        <v>0.18</v>
      </c>
      <c r="N1813" t="s">
        <v>648</v>
      </c>
      <c r="O1813" t="s">
        <v>649</v>
      </c>
      <c r="P1813" s="17">
        <v>18180</v>
      </c>
      <c r="U1813"/>
      <c r="Y1813"/>
      <c r="Z1813"/>
      <c r="AC1813" t="s">
        <v>929</v>
      </c>
      <c r="AD1813" t="s">
        <v>3378</v>
      </c>
      <c r="AF1813" s="16">
        <v>0.36144131238095234</v>
      </c>
      <c r="AG1813" s="43">
        <v>103</v>
      </c>
      <c r="AH1813" t="s">
        <v>102</v>
      </c>
      <c r="AI1813" s="8" t="s">
        <v>103</v>
      </c>
      <c r="AJ1813" t="s">
        <v>113</v>
      </c>
      <c r="AK1813" s="17">
        <v>1839.9999999999998</v>
      </c>
      <c r="AL1813" s="19">
        <v>43253</v>
      </c>
      <c r="AM1813" s="19">
        <v>43253</v>
      </c>
      <c r="AN1813" t="s">
        <v>931</v>
      </c>
      <c r="AQ1813" s="17">
        <f>SUMIF(B:B,B1813,P:P)-SUMIF(B:B,B1813,AK:AK)</f>
        <v>1690</v>
      </c>
      <c r="AR1813" t="b">
        <f t="shared" si="60"/>
        <v>0</v>
      </c>
      <c r="AS1813" t="b">
        <f t="shared" si="61"/>
        <v>0</v>
      </c>
    </row>
    <row r="1814" spans="2:45" x14ac:dyDescent="0.3">
      <c r="B1814" s="7" t="s">
        <v>1110</v>
      </c>
      <c r="C1814" t="s">
        <v>3326</v>
      </c>
      <c r="D1814" t="s">
        <v>1111</v>
      </c>
      <c r="E1814" s="33" t="s">
        <v>936</v>
      </c>
      <c r="U1814"/>
      <c r="Y1814"/>
      <c r="Z1814"/>
      <c r="AG1814" s="43">
        <v>103</v>
      </c>
      <c r="AH1814" t="s">
        <v>102</v>
      </c>
      <c r="AI1814" s="8" t="s">
        <v>103</v>
      </c>
      <c r="AJ1814" t="s">
        <v>113</v>
      </c>
      <c r="AK1814" s="17">
        <v>9300</v>
      </c>
      <c r="AL1814" s="19">
        <v>43253</v>
      </c>
      <c r="AM1814" s="19">
        <v>43253</v>
      </c>
      <c r="AN1814" t="s">
        <v>931</v>
      </c>
      <c r="AQ1814"/>
      <c r="AR1814" t="b">
        <f t="shared" si="60"/>
        <v>1</v>
      </c>
      <c r="AS1814" t="b">
        <f t="shared" si="61"/>
        <v>1</v>
      </c>
    </row>
    <row r="1815" spans="2:45" x14ac:dyDescent="0.3">
      <c r="B1815" s="7" t="s">
        <v>1110</v>
      </c>
      <c r="C1815" t="s">
        <v>3326</v>
      </c>
      <c r="D1815" t="s">
        <v>1111</v>
      </c>
      <c r="E1815" s="33" t="s">
        <v>936</v>
      </c>
      <c r="U1815"/>
      <c r="Y1815"/>
      <c r="Z1815"/>
      <c r="AG1815" s="43">
        <v>125</v>
      </c>
      <c r="AH1815" t="s">
        <v>102</v>
      </c>
      <c r="AI1815" s="8" t="s">
        <v>135</v>
      </c>
      <c r="AJ1815" t="s">
        <v>865</v>
      </c>
      <c r="AK1815" s="17">
        <v>5350</v>
      </c>
      <c r="AL1815" s="19">
        <v>43253</v>
      </c>
      <c r="AM1815" s="19">
        <v>43253</v>
      </c>
      <c r="AN1815" t="s">
        <v>949</v>
      </c>
      <c r="AQ1815"/>
      <c r="AR1815" t="b">
        <f t="shared" si="60"/>
        <v>1</v>
      </c>
      <c r="AS1815" t="b">
        <f t="shared" si="61"/>
        <v>1</v>
      </c>
    </row>
    <row r="1816" spans="2:45" x14ac:dyDescent="0.3">
      <c r="B1816" s="7" t="s">
        <v>3300</v>
      </c>
      <c r="C1816" t="s">
        <v>3100</v>
      </c>
      <c r="D1816" s="8" t="s">
        <v>2865</v>
      </c>
      <c r="E1816" s="33" t="s">
        <v>3206</v>
      </c>
      <c r="M1816" s="16">
        <v>0.2</v>
      </c>
      <c r="N1816" t="s">
        <v>648</v>
      </c>
      <c r="O1816" t="s">
        <v>649</v>
      </c>
      <c r="P1816" s="17">
        <v>7465</v>
      </c>
      <c r="Y1816"/>
      <c r="AC1816" t="s">
        <v>929</v>
      </c>
      <c r="AD1816" t="s">
        <v>3376</v>
      </c>
      <c r="AF1816" s="16">
        <v>0.36863725239162132</v>
      </c>
      <c r="AG1816" s="43">
        <v>121</v>
      </c>
      <c r="AH1816" t="s">
        <v>102</v>
      </c>
      <c r="AI1816" s="8" t="s">
        <v>130</v>
      </c>
      <c r="AJ1816" t="s">
        <v>132</v>
      </c>
      <c r="AK1816" s="17">
        <v>1266.1499999999999</v>
      </c>
      <c r="AL1816" s="19">
        <v>43449</v>
      </c>
      <c r="AM1816" s="19">
        <v>43449</v>
      </c>
      <c r="AN1816" t="s">
        <v>931</v>
      </c>
      <c r="AP1816" t="s">
        <v>3093</v>
      </c>
      <c r="AQ1816" s="17">
        <f>SUMIF(B:B,B1816,P:P)-SUMIF(B:B,B1816,AK:AK)</f>
        <v>1990.2000000000007</v>
      </c>
      <c r="AR1816" t="b">
        <f t="shared" si="60"/>
        <v>0</v>
      </c>
      <c r="AS1816" t="b">
        <f t="shared" si="61"/>
        <v>0</v>
      </c>
    </row>
    <row r="1817" spans="2:45" x14ac:dyDescent="0.3">
      <c r="B1817" s="7" t="s">
        <v>3300</v>
      </c>
      <c r="C1817" t="s">
        <v>3100</v>
      </c>
      <c r="D1817" s="8" t="s">
        <v>2865</v>
      </c>
      <c r="Y1817"/>
      <c r="AG1817" s="43">
        <v>126</v>
      </c>
      <c r="AH1817" t="s">
        <v>102</v>
      </c>
      <c r="AI1817" s="8" t="s">
        <v>135</v>
      </c>
      <c r="AJ1817" t="s">
        <v>138</v>
      </c>
      <c r="AK1817" s="17">
        <v>1353.5500000000002</v>
      </c>
      <c r="AL1817" s="19">
        <v>43449</v>
      </c>
      <c r="AM1817" s="19">
        <v>43449</v>
      </c>
      <c r="AN1817" t="s">
        <v>949</v>
      </c>
      <c r="AP1817" t="s">
        <v>3094</v>
      </c>
      <c r="AR1817" t="b">
        <f t="shared" si="60"/>
        <v>1</v>
      </c>
      <c r="AS1817" t="b">
        <f t="shared" si="61"/>
        <v>1</v>
      </c>
    </row>
    <row r="1818" spans="2:45" x14ac:dyDescent="0.3">
      <c r="B1818" s="7" t="s">
        <v>3300</v>
      </c>
      <c r="C1818" t="s">
        <v>3100</v>
      </c>
      <c r="D1818" s="8" t="s">
        <v>2865</v>
      </c>
      <c r="Y1818"/>
      <c r="AG1818" s="43">
        <v>122</v>
      </c>
      <c r="AH1818" t="s">
        <v>102</v>
      </c>
      <c r="AI1818" s="8" t="s">
        <v>130</v>
      </c>
      <c r="AJ1818" t="s">
        <v>133</v>
      </c>
      <c r="AK1818" s="17">
        <v>1266.1499999999999</v>
      </c>
      <c r="AL1818" s="19">
        <v>43449</v>
      </c>
      <c r="AM1818" s="19">
        <v>43449</v>
      </c>
      <c r="AN1818" t="s">
        <v>931</v>
      </c>
      <c r="AP1818" t="s">
        <v>3095</v>
      </c>
      <c r="AR1818" t="b">
        <f t="shared" si="60"/>
        <v>1</v>
      </c>
      <c r="AS1818" t="b">
        <f t="shared" si="61"/>
        <v>1</v>
      </c>
    </row>
    <row r="1819" spans="2:45" x14ac:dyDescent="0.3">
      <c r="B1819" s="7" t="s">
        <v>3300</v>
      </c>
      <c r="C1819" t="s">
        <v>3100</v>
      </c>
      <c r="D1819" s="8" t="s">
        <v>2865</v>
      </c>
      <c r="Y1819"/>
      <c r="AG1819" s="43">
        <v>126</v>
      </c>
      <c r="AH1819" t="s">
        <v>102</v>
      </c>
      <c r="AI1819" s="8" t="s">
        <v>135</v>
      </c>
      <c r="AJ1819" t="s">
        <v>138</v>
      </c>
      <c r="AK1819" s="17">
        <v>1588.95</v>
      </c>
      <c r="AL1819" s="19">
        <v>43449</v>
      </c>
      <c r="AM1819" s="19">
        <v>43449</v>
      </c>
      <c r="AN1819" t="s">
        <v>949</v>
      </c>
      <c r="AP1819" t="s">
        <v>3096</v>
      </c>
      <c r="AR1819" t="b">
        <f t="shared" si="60"/>
        <v>1</v>
      </c>
      <c r="AS1819" t="b">
        <f t="shared" si="61"/>
        <v>1</v>
      </c>
    </row>
    <row r="1820" spans="2:45" x14ac:dyDescent="0.3">
      <c r="B1820" s="7" t="s">
        <v>1113</v>
      </c>
      <c r="C1820" t="s">
        <v>3326</v>
      </c>
      <c r="D1820" t="s">
        <v>1114</v>
      </c>
      <c r="E1820" s="33" t="s">
        <v>1115</v>
      </c>
      <c r="M1820" s="16">
        <v>0.19</v>
      </c>
      <c r="N1820" t="s">
        <v>648</v>
      </c>
      <c r="O1820" t="s">
        <v>649</v>
      </c>
      <c r="P1820" s="17">
        <v>48549.100000000006</v>
      </c>
      <c r="U1820"/>
      <c r="Y1820"/>
      <c r="Z1820"/>
      <c r="AC1820" t="s">
        <v>929</v>
      </c>
      <c r="AD1820" t="s">
        <v>3378</v>
      </c>
      <c r="AF1820" s="16">
        <v>0.48230494196825396</v>
      </c>
      <c r="AG1820" s="43">
        <v>97</v>
      </c>
      <c r="AH1820" t="s">
        <v>102</v>
      </c>
      <c r="AI1820" s="8" t="s">
        <v>103</v>
      </c>
      <c r="AJ1820" t="s">
        <v>1020</v>
      </c>
      <c r="AK1820" s="17">
        <v>24780.9</v>
      </c>
      <c r="AL1820" s="19">
        <v>43225</v>
      </c>
      <c r="AM1820" s="19">
        <v>43233</v>
      </c>
      <c r="AN1820" t="s">
        <v>931</v>
      </c>
      <c r="AQ1820" s="17">
        <f>SUMIF(B:B,B1820,P:P)-SUMIF(B:B,B1820,AK:AK)</f>
        <v>1676.7000000000044</v>
      </c>
      <c r="AR1820" t="b">
        <f t="shared" si="60"/>
        <v>0</v>
      </c>
      <c r="AS1820" t="b">
        <f t="shared" si="61"/>
        <v>0</v>
      </c>
    </row>
    <row r="1821" spans="2:45" x14ac:dyDescent="0.3">
      <c r="B1821" s="7" t="s">
        <v>1113</v>
      </c>
      <c r="C1821" t="s">
        <v>3326</v>
      </c>
      <c r="D1821" t="s">
        <v>1114</v>
      </c>
      <c r="E1821" s="33" t="s">
        <v>936</v>
      </c>
      <c r="U1821"/>
      <c r="Y1821"/>
      <c r="Z1821"/>
      <c r="AG1821" s="43">
        <v>60</v>
      </c>
      <c r="AH1821" t="s">
        <v>57</v>
      </c>
      <c r="AI1821" s="8" t="s">
        <v>64</v>
      </c>
      <c r="AJ1821" t="s">
        <v>449</v>
      </c>
      <c r="AK1821" s="17">
        <v>22091.5</v>
      </c>
      <c r="AL1821" s="19">
        <v>43225</v>
      </c>
      <c r="AM1821" s="19">
        <v>43233</v>
      </c>
      <c r="AN1821" t="s">
        <v>931</v>
      </c>
      <c r="AQ1821"/>
      <c r="AR1821" t="b">
        <f t="shared" si="60"/>
        <v>1</v>
      </c>
      <c r="AS1821" t="b">
        <f t="shared" si="61"/>
        <v>1</v>
      </c>
    </row>
    <row r="1822" spans="2:45" x14ac:dyDescent="0.3">
      <c r="B1822" s="7" t="s">
        <v>1116</v>
      </c>
      <c r="C1822" t="s">
        <v>3326</v>
      </c>
      <c r="D1822" t="s">
        <v>1117</v>
      </c>
      <c r="E1822" s="33" t="s">
        <v>1118</v>
      </c>
      <c r="M1822" s="16">
        <v>0.18</v>
      </c>
      <c r="N1822" t="s">
        <v>648</v>
      </c>
      <c r="O1822" t="s">
        <v>649</v>
      </c>
      <c r="P1822" s="17">
        <v>30935</v>
      </c>
      <c r="U1822"/>
      <c r="Y1822"/>
      <c r="Z1822"/>
      <c r="AC1822" t="s">
        <v>929</v>
      </c>
      <c r="AD1822" t="s">
        <v>3378</v>
      </c>
      <c r="AF1822" s="16">
        <v>0.37819846315343914</v>
      </c>
      <c r="AG1822" s="43">
        <v>59</v>
      </c>
      <c r="AH1822" t="s">
        <v>57</v>
      </c>
      <c r="AI1822" s="8" t="s">
        <v>64</v>
      </c>
      <c r="AJ1822" t="s">
        <v>323</v>
      </c>
      <c r="AK1822" s="17">
        <v>9500</v>
      </c>
      <c r="AL1822" s="19">
        <v>43252</v>
      </c>
      <c r="AM1822" s="19">
        <v>43252</v>
      </c>
      <c r="AN1822" t="s">
        <v>941</v>
      </c>
      <c r="AQ1822" s="17">
        <f>SUMIF(B:B,B1822,P:P)-SUMIF(B:B,B1822,AK:AK)</f>
        <v>17130</v>
      </c>
      <c r="AR1822" t="b">
        <f t="shared" si="60"/>
        <v>0</v>
      </c>
      <c r="AS1822" t="b">
        <f t="shared" si="61"/>
        <v>0</v>
      </c>
    </row>
    <row r="1823" spans="2:45" x14ac:dyDescent="0.3">
      <c r="B1823" s="7" t="s">
        <v>1116</v>
      </c>
      <c r="C1823" t="s">
        <v>3326</v>
      </c>
      <c r="D1823" t="s">
        <v>1117</v>
      </c>
      <c r="E1823" s="33" t="s">
        <v>936</v>
      </c>
      <c r="U1823"/>
      <c r="Y1823"/>
      <c r="Z1823"/>
      <c r="AG1823" s="43">
        <v>118</v>
      </c>
      <c r="AH1823" t="s">
        <v>102</v>
      </c>
      <c r="AI1823" s="8" t="s">
        <v>122</v>
      </c>
      <c r="AJ1823" t="s">
        <v>129</v>
      </c>
      <c r="AK1823" s="17">
        <v>2875</v>
      </c>
      <c r="AL1823" s="19">
        <v>43269</v>
      </c>
      <c r="AM1823" s="19">
        <v>43269</v>
      </c>
      <c r="AN1823" t="s">
        <v>931</v>
      </c>
      <c r="AQ1823"/>
      <c r="AR1823" t="b">
        <f t="shared" si="60"/>
        <v>1</v>
      </c>
      <c r="AS1823" t="b">
        <f t="shared" si="61"/>
        <v>1</v>
      </c>
    </row>
    <row r="1824" spans="2:45" x14ac:dyDescent="0.3">
      <c r="B1824" s="7" t="s">
        <v>1116</v>
      </c>
      <c r="C1824" t="s">
        <v>3326</v>
      </c>
      <c r="D1824" t="s">
        <v>1117</v>
      </c>
      <c r="E1824" s="33" t="s">
        <v>936</v>
      </c>
      <c r="U1824"/>
      <c r="Y1824"/>
      <c r="Z1824"/>
      <c r="AG1824" s="43">
        <v>73</v>
      </c>
      <c r="AH1824" t="s">
        <v>83</v>
      </c>
      <c r="AI1824" s="8" t="s">
        <v>84</v>
      </c>
      <c r="AJ1824" t="s">
        <v>864</v>
      </c>
      <c r="AK1824" s="17">
        <v>1430.0000000000002</v>
      </c>
      <c r="AL1824" s="19">
        <v>43252</v>
      </c>
      <c r="AM1824" s="19">
        <v>43281</v>
      </c>
      <c r="AN1824" t="s">
        <v>3360</v>
      </c>
      <c r="AQ1824"/>
      <c r="AR1824" t="b">
        <f t="shared" si="60"/>
        <v>1</v>
      </c>
      <c r="AS1824" t="b">
        <f t="shared" si="61"/>
        <v>1</v>
      </c>
    </row>
    <row r="1825" spans="2:45" x14ac:dyDescent="0.3">
      <c r="B1825" s="7" t="s">
        <v>1119</v>
      </c>
      <c r="C1825" t="s">
        <v>3326</v>
      </c>
      <c r="D1825" t="s">
        <v>1120</v>
      </c>
      <c r="E1825" s="33" t="s">
        <v>3319</v>
      </c>
      <c r="M1825" s="16">
        <v>0.19</v>
      </c>
      <c r="N1825" t="s">
        <v>648</v>
      </c>
      <c r="O1825" t="s">
        <v>649</v>
      </c>
      <c r="P1825" s="17">
        <v>20610</v>
      </c>
      <c r="U1825"/>
      <c r="Y1825"/>
      <c r="Z1825"/>
      <c r="AC1825" t="s">
        <v>929</v>
      </c>
      <c r="AD1825" t="s">
        <v>3378</v>
      </c>
      <c r="AF1825" s="16">
        <v>0.38604201111111108</v>
      </c>
      <c r="AG1825" s="43">
        <v>59</v>
      </c>
      <c r="AH1825" t="s">
        <v>57</v>
      </c>
      <c r="AI1825" s="8" t="s">
        <v>64</v>
      </c>
      <c r="AJ1825" t="s">
        <v>323</v>
      </c>
      <c r="AK1825" s="17">
        <v>11875</v>
      </c>
      <c r="AL1825" s="19">
        <v>43252</v>
      </c>
      <c r="AM1825" s="19">
        <v>43252</v>
      </c>
      <c r="AN1825" t="s">
        <v>941</v>
      </c>
      <c r="AQ1825" s="17">
        <f>SUMIF(B:B,B1825,P:P)-SUMIF(B:B,B1825,AK:AK)</f>
        <v>5875</v>
      </c>
      <c r="AR1825" t="b">
        <f t="shared" si="60"/>
        <v>0</v>
      </c>
      <c r="AS1825" t="b">
        <f t="shared" si="61"/>
        <v>0</v>
      </c>
    </row>
    <row r="1826" spans="2:45" x14ac:dyDescent="0.3">
      <c r="B1826" s="7" t="s">
        <v>1119</v>
      </c>
      <c r="C1826" t="s">
        <v>3326</v>
      </c>
      <c r="D1826" t="s">
        <v>1120</v>
      </c>
      <c r="E1826" s="33" t="s">
        <v>936</v>
      </c>
      <c r="U1826"/>
      <c r="Y1826"/>
      <c r="Z1826"/>
      <c r="AG1826" s="43">
        <v>73</v>
      </c>
      <c r="AH1826" t="s">
        <v>83</v>
      </c>
      <c r="AI1826" s="8" t="s">
        <v>84</v>
      </c>
      <c r="AJ1826" t="s">
        <v>864</v>
      </c>
      <c r="AK1826" s="17">
        <v>2860.0000000000005</v>
      </c>
      <c r="AL1826" s="19">
        <v>43252</v>
      </c>
      <c r="AM1826" s="19">
        <v>43281</v>
      </c>
      <c r="AN1826" t="s">
        <v>3360</v>
      </c>
      <c r="AQ1826"/>
      <c r="AR1826" t="b">
        <f t="shared" si="60"/>
        <v>1</v>
      </c>
      <c r="AS1826" t="b">
        <f t="shared" si="61"/>
        <v>1</v>
      </c>
    </row>
    <row r="1827" spans="2:45" x14ac:dyDescent="0.3">
      <c r="B1827" s="7" t="s">
        <v>1121</v>
      </c>
      <c r="C1827" t="s">
        <v>3326</v>
      </c>
      <c r="D1827" t="s">
        <v>1122</v>
      </c>
      <c r="E1827" s="33" t="s">
        <v>1123</v>
      </c>
      <c r="M1827" s="16">
        <v>0.19</v>
      </c>
      <c r="N1827" t="s">
        <v>648</v>
      </c>
      <c r="O1827" t="s">
        <v>649</v>
      </c>
      <c r="P1827" s="17">
        <v>24925.200000000001</v>
      </c>
      <c r="U1827"/>
      <c r="Y1827"/>
      <c r="Z1827"/>
      <c r="AC1827" t="s">
        <v>929</v>
      </c>
      <c r="AD1827" t="s">
        <v>3378</v>
      </c>
      <c r="AF1827" s="16">
        <v>0.35918771199999999</v>
      </c>
      <c r="AG1827" s="43">
        <v>96</v>
      </c>
      <c r="AH1827" t="s">
        <v>102</v>
      </c>
      <c r="AI1827" s="8" t="s">
        <v>103</v>
      </c>
      <c r="AJ1827" t="s">
        <v>106</v>
      </c>
      <c r="AK1827" s="17">
        <v>20240</v>
      </c>
      <c r="AL1827" s="19">
        <v>43261</v>
      </c>
      <c r="AM1827" s="19">
        <v>43261</v>
      </c>
      <c r="AN1827" t="s">
        <v>931</v>
      </c>
      <c r="AQ1827" s="17">
        <f>SUMIF(B:B,B1827,P:P)-SUMIF(B:B,B1827,AK:AK)</f>
        <v>0</v>
      </c>
      <c r="AR1827" t="b">
        <f t="shared" si="60"/>
        <v>0</v>
      </c>
      <c r="AS1827" t="b">
        <f t="shared" si="61"/>
        <v>0</v>
      </c>
    </row>
    <row r="1828" spans="2:45" x14ac:dyDescent="0.3">
      <c r="B1828" s="7" t="s">
        <v>1121</v>
      </c>
      <c r="C1828" t="s">
        <v>3326</v>
      </c>
      <c r="D1828" t="s">
        <v>1122</v>
      </c>
      <c r="E1828" s="33" t="s">
        <v>936</v>
      </c>
      <c r="U1828"/>
      <c r="Y1828"/>
      <c r="Z1828"/>
      <c r="AG1828" s="43">
        <v>96</v>
      </c>
      <c r="AH1828" t="s">
        <v>102</v>
      </c>
      <c r="AI1828" s="8" t="s">
        <v>103</v>
      </c>
      <c r="AJ1828" t="s">
        <v>106</v>
      </c>
      <c r="AK1828" s="17">
        <v>4685.2</v>
      </c>
      <c r="AL1828" s="19">
        <v>43261</v>
      </c>
      <c r="AM1828" s="19">
        <v>43261</v>
      </c>
      <c r="AN1828" t="s">
        <v>931</v>
      </c>
      <c r="AQ1828"/>
      <c r="AR1828" t="b">
        <f t="shared" si="60"/>
        <v>1</v>
      </c>
      <c r="AS1828" t="b">
        <f t="shared" si="61"/>
        <v>1</v>
      </c>
    </row>
    <row r="1829" spans="2:45" x14ac:dyDescent="0.3">
      <c r="B1829" s="7" t="s">
        <v>951</v>
      </c>
      <c r="C1829" t="s">
        <v>3326</v>
      </c>
      <c r="D1829" t="s">
        <v>952</v>
      </c>
      <c r="E1829" s="33" t="s">
        <v>953</v>
      </c>
      <c r="M1829" s="16">
        <v>0.18</v>
      </c>
      <c r="N1829" t="s">
        <v>648</v>
      </c>
      <c r="O1829" t="s">
        <v>649</v>
      </c>
      <c r="P1829" s="17">
        <v>5520</v>
      </c>
      <c r="U1829"/>
      <c r="Y1829"/>
      <c r="Z1829"/>
      <c r="AC1829" t="s">
        <v>929</v>
      </c>
      <c r="AD1829" t="s">
        <v>3378</v>
      </c>
      <c r="AF1829" s="16">
        <v>0.29896819047619044</v>
      </c>
      <c r="AG1829" s="43">
        <v>101</v>
      </c>
      <c r="AH1829" t="s">
        <v>102</v>
      </c>
      <c r="AI1829" s="8" t="s">
        <v>103</v>
      </c>
      <c r="AJ1829" t="s">
        <v>954</v>
      </c>
      <c r="AK1829" s="17">
        <v>4800</v>
      </c>
      <c r="AL1829" s="19">
        <v>43169</v>
      </c>
      <c r="AM1829" s="19">
        <v>43169</v>
      </c>
      <c r="AN1829" t="s">
        <v>931</v>
      </c>
      <c r="AQ1829" s="17">
        <f>SUMIF(B:B,B1829,P:P)-SUMIF(B:B,B1829,AK:AK)</f>
        <v>720</v>
      </c>
      <c r="AR1829" t="b">
        <f t="shared" si="60"/>
        <v>0</v>
      </c>
      <c r="AS1829" t="b">
        <f t="shared" si="61"/>
        <v>0</v>
      </c>
    </row>
    <row r="1830" spans="2:45" x14ac:dyDescent="0.3">
      <c r="B1830" s="7" t="s">
        <v>1124</v>
      </c>
      <c r="C1830" t="s">
        <v>3326</v>
      </c>
      <c r="D1830" t="s">
        <v>1125</v>
      </c>
      <c r="E1830" s="33" t="s">
        <v>1126</v>
      </c>
      <c r="M1830" s="16">
        <v>0.18</v>
      </c>
      <c r="N1830" t="s">
        <v>648</v>
      </c>
      <c r="O1830" t="s">
        <v>649</v>
      </c>
      <c r="P1830" s="17">
        <v>18183</v>
      </c>
      <c r="U1830"/>
      <c r="Y1830"/>
      <c r="Z1830"/>
      <c r="AC1830" t="s">
        <v>929</v>
      </c>
      <c r="AD1830" t="s">
        <v>3378</v>
      </c>
      <c r="AF1830" s="16">
        <v>0.35593599999999997</v>
      </c>
      <c r="AG1830" s="43">
        <v>73</v>
      </c>
      <c r="AH1830" t="s">
        <v>83</v>
      </c>
      <c r="AI1830" s="8" t="s">
        <v>84</v>
      </c>
      <c r="AJ1830" t="s">
        <v>864</v>
      </c>
      <c r="AK1830" s="17">
        <v>1914.0000000000002</v>
      </c>
      <c r="AL1830" s="19">
        <v>43221</v>
      </c>
      <c r="AM1830" s="19">
        <v>43281</v>
      </c>
      <c r="AN1830" t="s">
        <v>3360</v>
      </c>
      <c r="AQ1830" s="17">
        <f>SUMIF(B:B,B1830,P:P)-SUMIF(B:B,B1830,AK:AK)</f>
        <v>11023.7</v>
      </c>
      <c r="AR1830" t="b">
        <f t="shared" si="60"/>
        <v>0</v>
      </c>
      <c r="AS1830" t="b">
        <f t="shared" si="61"/>
        <v>0</v>
      </c>
    </row>
    <row r="1831" spans="2:45" x14ac:dyDescent="0.3">
      <c r="B1831" s="7" t="s">
        <v>1124</v>
      </c>
      <c r="C1831" t="s">
        <v>3326</v>
      </c>
      <c r="D1831" t="s">
        <v>1125</v>
      </c>
      <c r="E1831" s="33" t="s">
        <v>936</v>
      </c>
      <c r="AG1831" s="43">
        <v>121</v>
      </c>
      <c r="AH1831" t="s">
        <v>102</v>
      </c>
      <c r="AI1831" s="8" t="s">
        <v>130</v>
      </c>
      <c r="AJ1831" t="s">
        <v>132</v>
      </c>
      <c r="AK1831" s="17">
        <v>1724.9999999999998</v>
      </c>
      <c r="AL1831" s="19">
        <v>43260</v>
      </c>
      <c r="AM1831" s="19">
        <v>43260</v>
      </c>
      <c r="AN1831" t="s">
        <v>931</v>
      </c>
      <c r="AQ1831"/>
      <c r="AR1831" t="b">
        <f t="shared" si="60"/>
        <v>1</v>
      </c>
      <c r="AS1831" t="b">
        <f t="shared" si="61"/>
        <v>1</v>
      </c>
    </row>
    <row r="1832" spans="2:45" x14ac:dyDescent="0.3">
      <c r="B1832" s="7" t="s">
        <v>1124</v>
      </c>
      <c r="C1832" t="s">
        <v>3326</v>
      </c>
      <c r="D1832" t="s">
        <v>1125</v>
      </c>
      <c r="E1832" s="33" t="s">
        <v>936</v>
      </c>
      <c r="U1832"/>
      <c r="Y1832"/>
      <c r="Z1832"/>
      <c r="AG1832" s="43">
        <v>126</v>
      </c>
      <c r="AH1832" t="s">
        <v>102</v>
      </c>
      <c r="AI1832" s="8" t="s">
        <v>135</v>
      </c>
      <c r="AJ1832" t="s">
        <v>138</v>
      </c>
      <c r="AK1832" s="17">
        <v>2621.5</v>
      </c>
      <c r="AL1832" s="19">
        <v>43260</v>
      </c>
      <c r="AM1832" s="19">
        <v>43260</v>
      </c>
      <c r="AN1832" t="s">
        <v>949</v>
      </c>
      <c r="AQ1832"/>
      <c r="AR1832" t="b">
        <f t="shared" si="60"/>
        <v>1</v>
      </c>
      <c r="AS1832" t="b">
        <f t="shared" si="61"/>
        <v>1</v>
      </c>
    </row>
    <row r="1833" spans="2:45" x14ac:dyDescent="0.3">
      <c r="B1833" s="7" t="s">
        <v>1124</v>
      </c>
      <c r="C1833" t="s">
        <v>3326</v>
      </c>
      <c r="D1833" t="s">
        <v>1125</v>
      </c>
      <c r="E1833" s="33" t="s">
        <v>936</v>
      </c>
      <c r="U1833"/>
      <c r="Y1833"/>
      <c r="Z1833"/>
      <c r="AG1833" s="43">
        <v>126</v>
      </c>
      <c r="AH1833" t="s">
        <v>102</v>
      </c>
      <c r="AI1833" s="8" t="s">
        <v>135</v>
      </c>
      <c r="AJ1833" t="s">
        <v>138</v>
      </c>
      <c r="AK1833" s="17">
        <v>898.8</v>
      </c>
      <c r="AL1833" s="19">
        <v>43260</v>
      </c>
      <c r="AM1833" s="19">
        <v>43260</v>
      </c>
      <c r="AN1833" t="s">
        <v>949</v>
      </c>
      <c r="AQ1833"/>
      <c r="AR1833" t="b">
        <f t="shared" si="60"/>
        <v>1</v>
      </c>
      <c r="AS1833" t="b">
        <f t="shared" si="61"/>
        <v>1</v>
      </c>
    </row>
    <row r="1834" spans="2:45" x14ac:dyDescent="0.3">
      <c r="B1834" s="7" t="s">
        <v>1127</v>
      </c>
      <c r="C1834" t="s">
        <v>3326</v>
      </c>
      <c r="D1834" t="s">
        <v>1128</v>
      </c>
      <c r="E1834" s="33" t="s">
        <v>1129</v>
      </c>
      <c r="M1834" s="16">
        <v>0.18</v>
      </c>
      <c r="N1834" t="s">
        <v>648</v>
      </c>
      <c r="O1834" t="s">
        <v>649</v>
      </c>
      <c r="P1834" s="17">
        <v>24612.7</v>
      </c>
      <c r="U1834"/>
      <c r="Y1834"/>
      <c r="Z1834"/>
      <c r="AC1834" t="s">
        <v>929</v>
      </c>
      <c r="AD1834" t="s">
        <v>3378</v>
      </c>
      <c r="AF1834" s="16">
        <v>0.34902726764021158</v>
      </c>
      <c r="AG1834" s="43">
        <v>100</v>
      </c>
      <c r="AH1834" t="s">
        <v>102</v>
      </c>
      <c r="AI1834" s="8" t="s">
        <v>103</v>
      </c>
      <c r="AJ1834" t="s">
        <v>110</v>
      </c>
      <c r="AK1834" s="17">
        <v>17272.7</v>
      </c>
      <c r="AL1834" s="19">
        <v>43275</v>
      </c>
      <c r="AM1834" s="19">
        <v>43275</v>
      </c>
      <c r="AN1834" t="s">
        <v>931</v>
      </c>
      <c r="AQ1834" s="17">
        <f>SUMIF(B:B,B1834,P:P)-SUMIF(B:B,B1834,AK:AK)</f>
        <v>789.60000000000218</v>
      </c>
      <c r="AR1834" t="b">
        <f t="shared" si="60"/>
        <v>0</v>
      </c>
      <c r="AS1834" t="b">
        <f t="shared" si="61"/>
        <v>0</v>
      </c>
    </row>
    <row r="1835" spans="2:45" x14ac:dyDescent="0.3">
      <c r="B1835" s="7" t="s">
        <v>1127</v>
      </c>
      <c r="C1835" t="s">
        <v>3326</v>
      </c>
      <c r="D1835" t="s">
        <v>1128</v>
      </c>
      <c r="E1835" s="33" t="s">
        <v>936</v>
      </c>
      <c r="U1835"/>
      <c r="Y1835"/>
      <c r="Z1835"/>
      <c r="AG1835" s="43">
        <v>60</v>
      </c>
      <c r="AH1835" t="s">
        <v>57</v>
      </c>
      <c r="AI1835" s="8" t="s">
        <v>64</v>
      </c>
      <c r="AJ1835" t="s">
        <v>449</v>
      </c>
      <c r="AK1835" s="17">
        <v>6550.4</v>
      </c>
      <c r="AL1835" s="19">
        <v>43252</v>
      </c>
      <c r="AM1835" s="19">
        <v>43252</v>
      </c>
      <c r="AN1835" t="s">
        <v>931</v>
      </c>
      <c r="AQ1835"/>
      <c r="AR1835" t="b">
        <f t="shared" si="60"/>
        <v>1</v>
      </c>
      <c r="AS1835" t="b">
        <f t="shared" si="61"/>
        <v>1</v>
      </c>
    </row>
    <row r="1836" spans="2:45" x14ac:dyDescent="0.3">
      <c r="B1836" s="7" t="s">
        <v>1130</v>
      </c>
      <c r="C1836" t="s">
        <v>3326</v>
      </c>
      <c r="D1836" t="s">
        <v>1131</v>
      </c>
      <c r="E1836" s="33" t="s">
        <v>1132</v>
      </c>
      <c r="M1836" s="16">
        <v>0.19</v>
      </c>
      <c r="N1836" t="s">
        <v>648</v>
      </c>
      <c r="O1836" t="s">
        <v>649</v>
      </c>
      <c r="P1836" s="17">
        <v>18485</v>
      </c>
      <c r="U1836"/>
      <c r="Y1836"/>
      <c r="Z1836"/>
      <c r="AC1836" t="s">
        <v>929</v>
      </c>
      <c r="AD1836" t="s">
        <v>3378</v>
      </c>
      <c r="AF1836" s="16">
        <v>0.33625346572777376</v>
      </c>
      <c r="AG1836" s="43">
        <v>73</v>
      </c>
      <c r="AH1836" t="s">
        <v>83</v>
      </c>
      <c r="AI1836" s="8" t="s">
        <v>84</v>
      </c>
      <c r="AJ1836" t="s">
        <v>864</v>
      </c>
      <c r="AK1836" s="17">
        <v>2090</v>
      </c>
      <c r="AL1836" s="19">
        <v>43221</v>
      </c>
      <c r="AM1836" s="19">
        <v>43251</v>
      </c>
      <c r="AN1836" t="s">
        <v>3360</v>
      </c>
      <c r="AQ1836" s="17">
        <f>SUMIF(B:B,B1836,P:P)-SUMIF(B:B,B1836,AK:AK)</f>
        <v>14670</v>
      </c>
      <c r="AR1836" t="b">
        <f t="shared" si="60"/>
        <v>0</v>
      </c>
      <c r="AS1836" t="b">
        <f t="shared" si="61"/>
        <v>0</v>
      </c>
    </row>
    <row r="1837" spans="2:45" x14ac:dyDescent="0.3">
      <c r="B1837" s="7" t="s">
        <v>1130</v>
      </c>
      <c r="C1837" t="s">
        <v>3326</v>
      </c>
      <c r="D1837" t="s">
        <v>1131</v>
      </c>
      <c r="E1837" s="33" t="s">
        <v>936</v>
      </c>
      <c r="U1837"/>
      <c r="Y1837"/>
      <c r="Z1837"/>
      <c r="AG1837" s="43">
        <v>113</v>
      </c>
      <c r="AH1837" t="s">
        <v>102</v>
      </c>
      <c r="AI1837" s="8" t="s">
        <v>122</v>
      </c>
      <c r="AJ1837" t="s">
        <v>123</v>
      </c>
      <c r="AK1837" s="17">
        <v>1724.9999999999998</v>
      </c>
      <c r="AL1837" s="19">
        <v>43257</v>
      </c>
      <c r="AM1837" s="19">
        <v>43257</v>
      </c>
      <c r="AN1837" t="s">
        <v>931</v>
      </c>
      <c r="AQ1837"/>
      <c r="AR1837" t="b">
        <f t="shared" si="60"/>
        <v>1</v>
      </c>
      <c r="AS1837" t="b">
        <f t="shared" si="61"/>
        <v>1</v>
      </c>
    </row>
    <row r="1838" spans="2:45" x14ac:dyDescent="0.3">
      <c r="B1838" s="7" t="s">
        <v>1133</v>
      </c>
      <c r="C1838" t="s">
        <v>3326</v>
      </c>
      <c r="D1838" t="s">
        <v>1134</v>
      </c>
      <c r="E1838" s="33" t="s">
        <v>1135</v>
      </c>
      <c r="M1838" s="16">
        <v>0.18</v>
      </c>
      <c r="N1838" t="s">
        <v>648</v>
      </c>
      <c r="O1838" t="s">
        <v>649</v>
      </c>
      <c r="P1838" s="17">
        <v>22080</v>
      </c>
      <c r="U1838"/>
      <c r="Y1838"/>
      <c r="Z1838"/>
      <c r="AC1838" t="s">
        <v>929</v>
      </c>
      <c r="AD1838" t="s">
        <v>3378</v>
      </c>
      <c r="AF1838" s="16">
        <v>0.37867980228136894</v>
      </c>
      <c r="AG1838" s="43">
        <v>75</v>
      </c>
      <c r="AH1838" t="s">
        <v>83</v>
      </c>
      <c r="AI1838" s="8" t="s">
        <v>863</v>
      </c>
      <c r="AK1838" s="17">
        <v>22080</v>
      </c>
      <c r="AL1838" s="19">
        <v>43221</v>
      </c>
      <c r="AM1838" s="19">
        <v>43221</v>
      </c>
      <c r="AN1838" t="s">
        <v>931</v>
      </c>
      <c r="AQ1838" s="17">
        <f>SUMIF(B:B,B1838,P:P)-SUMIF(B:B,B1838,AK:AK)</f>
        <v>0</v>
      </c>
      <c r="AR1838" t="b">
        <f t="shared" si="60"/>
        <v>0</v>
      </c>
      <c r="AS1838" t="b">
        <f t="shared" si="61"/>
        <v>0</v>
      </c>
    </row>
    <row r="1839" spans="2:45" x14ac:dyDescent="0.3">
      <c r="B1839" s="7" t="s">
        <v>1136</v>
      </c>
      <c r="C1839" t="s">
        <v>3326</v>
      </c>
      <c r="D1839" t="s">
        <v>1137</v>
      </c>
      <c r="E1839" s="33" t="s">
        <v>1138</v>
      </c>
      <c r="M1839" s="16">
        <v>0.18</v>
      </c>
      <c r="N1839" t="s">
        <v>648</v>
      </c>
      <c r="O1839" t="s">
        <v>649</v>
      </c>
      <c r="P1839" s="17">
        <v>22080</v>
      </c>
      <c r="U1839"/>
      <c r="Y1839"/>
      <c r="Z1839"/>
      <c r="AC1839" t="s">
        <v>929</v>
      </c>
      <c r="AD1839" t="s">
        <v>3378</v>
      </c>
      <c r="AF1839" s="16">
        <v>0.37867980228136894</v>
      </c>
      <c r="AG1839" s="43">
        <v>75</v>
      </c>
      <c r="AH1839" t="s">
        <v>83</v>
      </c>
      <c r="AI1839" s="8" t="s">
        <v>863</v>
      </c>
      <c r="AK1839" s="17">
        <v>22080</v>
      </c>
      <c r="AL1839" s="19">
        <v>43252</v>
      </c>
      <c r="AM1839" s="19">
        <v>43252</v>
      </c>
      <c r="AN1839" t="s">
        <v>931</v>
      </c>
      <c r="AQ1839" s="17">
        <f>SUMIF(B:B,B1839,P:P)-SUMIF(B:B,B1839,AK:AK)</f>
        <v>0</v>
      </c>
      <c r="AR1839" t="b">
        <f t="shared" si="60"/>
        <v>0</v>
      </c>
      <c r="AS1839" t="b">
        <f t="shared" si="61"/>
        <v>0</v>
      </c>
    </row>
    <row r="1840" spans="2:45" x14ac:dyDescent="0.3">
      <c r="B1840" s="7" t="s">
        <v>1139</v>
      </c>
      <c r="C1840" t="s">
        <v>3326</v>
      </c>
      <c r="D1840" t="s">
        <v>1140</v>
      </c>
      <c r="E1840" s="33" t="s">
        <v>1141</v>
      </c>
      <c r="M1840" s="16">
        <v>0.18</v>
      </c>
      <c r="N1840" t="s">
        <v>648</v>
      </c>
      <c r="O1840" t="s">
        <v>649</v>
      </c>
      <c r="P1840" s="17">
        <v>34500</v>
      </c>
      <c r="U1840"/>
      <c r="Y1840"/>
      <c r="Z1840"/>
      <c r="AC1840" t="s">
        <v>929</v>
      </c>
      <c r="AD1840" t="s">
        <v>3378</v>
      </c>
      <c r="AF1840" s="16">
        <v>0.39150513234446238</v>
      </c>
      <c r="AG1840" s="43">
        <v>75</v>
      </c>
      <c r="AH1840" t="s">
        <v>83</v>
      </c>
      <c r="AI1840" s="8" t="s">
        <v>863</v>
      </c>
      <c r="AK1840" s="17">
        <v>34500</v>
      </c>
      <c r="AL1840" s="19">
        <v>43221</v>
      </c>
      <c r="AM1840" s="19">
        <v>43221</v>
      </c>
      <c r="AN1840" t="s">
        <v>931</v>
      </c>
      <c r="AQ1840" s="17">
        <f>SUMIF(B:B,B1840,P:P)-SUMIF(B:B,B1840,AK:AK)</f>
        <v>0</v>
      </c>
      <c r="AR1840" t="b">
        <f t="shared" si="60"/>
        <v>0</v>
      </c>
      <c r="AS1840" t="b">
        <f t="shared" si="61"/>
        <v>0</v>
      </c>
    </row>
    <row r="1841" spans="2:45" x14ac:dyDescent="0.3">
      <c r="B1841" s="7" t="s">
        <v>1142</v>
      </c>
      <c r="C1841" t="s">
        <v>3326</v>
      </c>
      <c r="D1841" t="s">
        <v>1143</v>
      </c>
      <c r="E1841" s="33" t="s">
        <v>1144</v>
      </c>
      <c r="M1841" s="16">
        <v>0.18</v>
      </c>
      <c r="N1841" t="s">
        <v>648</v>
      </c>
      <c r="O1841" t="s">
        <v>649</v>
      </c>
      <c r="P1841" s="17">
        <v>41400</v>
      </c>
      <c r="U1841"/>
      <c r="Y1841"/>
      <c r="Z1841"/>
      <c r="AC1841" t="s">
        <v>929</v>
      </c>
      <c r="AD1841" t="s">
        <v>3378</v>
      </c>
      <c r="AF1841" s="16">
        <v>0.37638767999999995</v>
      </c>
      <c r="AG1841" s="43">
        <v>75</v>
      </c>
      <c r="AH1841" t="s">
        <v>83</v>
      </c>
      <c r="AI1841" s="8" t="s">
        <v>863</v>
      </c>
      <c r="AK1841" s="17">
        <v>41400</v>
      </c>
      <c r="AL1841" s="19">
        <v>43221</v>
      </c>
      <c r="AM1841" s="19">
        <v>43221</v>
      </c>
      <c r="AN1841" t="s">
        <v>931</v>
      </c>
      <c r="AQ1841" s="17">
        <f>SUMIF(B:B,B1841,P:P)-SUMIF(B:B,B1841,AK:AK)</f>
        <v>0</v>
      </c>
      <c r="AR1841" t="b">
        <f t="shared" si="60"/>
        <v>0</v>
      </c>
      <c r="AS1841" t="b">
        <f t="shared" si="61"/>
        <v>0</v>
      </c>
    </row>
    <row r="1842" spans="2:45" x14ac:dyDescent="0.3">
      <c r="B1842" s="7" t="s">
        <v>1145</v>
      </c>
      <c r="C1842" t="s">
        <v>3326</v>
      </c>
      <c r="D1842" t="s">
        <v>1146</v>
      </c>
      <c r="E1842" s="33" t="s">
        <v>1147</v>
      </c>
      <c r="M1842" s="16">
        <v>0.19</v>
      </c>
      <c r="N1842" t="s">
        <v>648</v>
      </c>
      <c r="O1842" t="s">
        <v>649</v>
      </c>
      <c r="P1842" s="17">
        <v>56632.9</v>
      </c>
      <c r="U1842"/>
      <c r="Y1842"/>
      <c r="Z1842"/>
      <c r="AC1842" t="s">
        <v>929</v>
      </c>
      <c r="AD1842" t="s">
        <v>3378</v>
      </c>
      <c r="AF1842" s="16">
        <v>0.37095071008000008</v>
      </c>
      <c r="AG1842" s="43">
        <v>59</v>
      </c>
      <c r="AH1842" t="s">
        <v>57</v>
      </c>
      <c r="AI1842" s="8" t="s">
        <v>64</v>
      </c>
      <c r="AJ1842" t="s">
        <v>323</v>
      </c>
      <c r="AK1842" s="17">
        <v>5194.6124999999993</v>
      </c>
      <c r="AL1842" s="19">
        <v>43267</v>
      </c>
      <c r="AM1842" s="19">
        <v>43267</v>
      </c>
      <c r="AN1842" t="s">
        <v>941</v>
      </c>
      <c r="AQ1842" s="17">
        <f>SUMIF(B:B,B1842,P:P)-SUMIF(B:B,B1842,AK:AK)</f>
        <v>1961.2874999999985</v>
      </c>
      <c r="AR1842" t="b">
        <f t="shared" si="60"/>
        <v>0</v>
      </c>
      <c r="AS1842" t="b">
        <f t="shared" si="61"/>
        <v>0</v>
      </c>
    </row>
    <row r="1843" spans="2:45" x14ac:dyDescent="0.3">
      <c r="B1843" s="7" t="s">
        <v>1145</v>
      </c>
      <c r="C1843" t="s">
        <v>3326</v>
      </c>
      <c r="D1843" t="s">
        <v>1146</v>
      </c>
      <c r="E1843" s="33" t="s">
        <v>936</v>
      </c>
      <c r="U1843"/>
      <c r="Y1843"/>
      <c r="Z1843"/>
      <c r="AG1843" s="43">
        <v>108</v>
      </c>
      <c r="AH1843" t="s">
        <v>102</v>
      </c>
      <c r="AI1843" s="8" t="s">
        <v>103</v>
      </c>
      <c r="AJ1843" t="s">
        <v>118</v>
      </c>
      <c r="AK1843" s="17">
        <v>46746</v>
      </c>
      <c r="AL1843" s="19">
        <v>43267</v>
      </c>
      <c r="AM1843" s="19">
        <v>43267</v>
      </c>
      <c r="AN1843" t="s">
        <v>931</v>
      </c>
      <c r="AP1843" t="s">
        <v>1148</v>
      </c>
      <c r="AQ1843"/>
      <c r="AR1843" t="b">
        <f t="shared" si="60"/>
        <v>1</v>
      </c>
      <c r="AS1843" t="b">
        <f t="shared" si="61"/>
        <v>1</v>
      </c>
    </row>
    <row r="1844" spans="2:45" x14ac:dyDescent="0.3">
      <c r="B1844" s="7" t="s">
        <v>1145</v>
      </c>
      <c r="C1844" t="s">
        <v>3326</v>
      </c>
      <c r="D1844" t="s">
        <v>1146</v>
      </c>
      <c r="E1844" s="33" t="s">
        <v>936</v>
      </c>
      <c r="U1844"/>
      <c r="Y1844"/>
      <c r="Z1844"/>
      <c r="AG1844" s="43">
        <v>54</v>
      </c>
      <c r="AH1844" t="s">
        <v>57</v>
      </c>
      <c r="AI1844" s="8" t="s">
        <v>58</v>
      </c>
      <c r="AJ1844" t="s">
        <v>301</v>
      </c>
      <c r="AK1844" s="17">
        <v>2731</v>
      </c>
      <c r="AL1844" s="19">
        <v>43267</v>
      </c>
      <c r="AM1844" s="19">
        <v>43267</v>
      </c>
      <c r="AN1844" t="s">
        <v>931</v>
      </c>
      <c r="AQ1844"/>
      <c r="AR1844" t="b">
        <f t="shared" si="60"/>
        <v>1</v>
      </c>
      <c r="AS1844" t="b">
        <f t="shared" si="61"/>
        <v>1</v>
      </c>
    </row>
    <row r="1845" spans="2:45" x14ac:dyDescent="0.3">
      <c r="B1845" s="7" t="s">
        <v>1149</v>
      </c>
      <c r="C1845" t="s">
        <v>3326</v>
      </c>
      <c r="D1845" t="s">
        <v>1150</v>
      </c>
      <c r="E1845" s="33" t="s">
        <v>1151</v>
      </c>
      <c r="M1845" s="16">
        <v>0.19</v>
      </c>
      <c r="N1845" t="s">
        <v>648</v>
      </c>
      <c r="O1845" t="s">
        <v>649</v>
      </c>
      <c r="P1845" s="17">
        <v>23670</v>
      </c>
      <c r="Y1845"/>
      <c r="AC1845" t="s">
        <v>929</v>
      </c>
      <c r="AD1845" t="s">
        <v>3378</v>
      </c>
      <c r="AF1845" s="16">
        <v>0.35005189121839086</v>
      </c>
      <c r="AG1845" s="43">
        <v>121</v>
      </c>
      <c r="AH1845" t="s">
        <v>102</v>
      </c>
      <c r="AI1845" s="8" t="s">
        <v>130</v>
      </c>
      <c r="AJ1845" t="s">
        <v>132</v>
      </c>
      <c r="AK1845" s="17">
        <v>1839.9999999999998</v>
      </c>
      <c r="AL1845" s="19">
        <v>43274</v>
      </c>
      <c r="AM1845" s="19">
        <v>43274</v>
      </c>
      <c r="AN1845" t="s">
        <v>931</v>
      </c>
      <c r="AQ1845" s="17">
        <f>SUMIF(B:B,B1845,P:P)-SUMIF(B:B,B1845,AK:AK)</f>
        <v>495</v>
      </c>
      <c r="AR1845" t="b">
        <f t="shared" si="60"/>
        <v>0</v>
      </c>
      <c r="AS1845" t="b">
        <f t="shared" si="61"/>
        <v>0</v>
      </c>
    </row>
    <row r="1846" spans="2:45" x14ac:dyDescent="0.3">
      <c r="B1846" s="7" t="s">
        <v>1149</v>
      </c>
      <c r="C1846" t="s">
        <v>3326</v>
      </c>
      <c r="D1846" t="s">
        <v>1150</v>
      </c>
      <c r="E1846" s="33" t="s">
        <v>936</v>
      </c>
      <c r="AG1846" s="43">
        <v>121</v>
      </c>
      <c r="AH1846" t="s">
        <v>102</v>
      </c>
      <c r="AI1846" s="8" t="s">
        <v>130</v>
      </c>
      <c r="AJ1846" t="s">
        <v>132</v>
      </c>
      <c r="AK1846" s="17">
        <v>1839.9999999999998</v>
      </c>
      <c r="AL1846" s="19">
        <v>43281</v>
      </c>
      <c r="AM1846" s="19">
        <v>43281</v>
      </c>
      <c r="AN1846" t="s">
        <v>931</v>
      </c>
      <c r="AQ1846"/>
      <c r="AR1846" t="b">
        <f t="shared" si="60"/>
        <v>1</v>
      </c>
      <c r="AS1846" t="b">
        <f t="shared" si="61"/>
        <v>1</v>
      </c>
    </row>
    <row r="1847" spans="2:45" x14ac:dyDescent="0.3">
      <c r="B1847" s="7" t="s">
        <v>1149</v>
      </c>
      <c r="C1847" t="s">
        <v>3326</v>
      </c>
      <c r="D1847" t="s">
        <v>1150</v>
      </c>
      <c r="E1847" s="33" t="s">
        <v>936</v>
      </c>
      <c r="AG1847" s="43">
        <v>121</v>
      </c>
      <c r="AH1847" t="s">
        <v>102</v>
      </c>
      <c r="AI1847" s="8" t="s">
        <v>130</v>
      </c>
      <c r="AJ1847" t="s">
        <v>132</v>
      </c>
      <c r="AK1847" s="17">
        <v>1839.9999999999998</v>
      </c>
      <c r="AL1847" s="19">
        <v>43288</v>
      </c>
      <c r="AM1847" s="19">
        <v>43288</v>
      </c>
      <c r="AN1847" t="s">
        <v>931</v>
      </c>
      <c r="AQ1847" s="42"/>
      <c r="AR1847" t="b">
        <f t="shared" si="60"/>
        <v>1</v>
      </c>
      <c r="AS1847" t="b">
        <f t="shared" si="61"/>
        <v>1</v>
      </c>
    </row>
    <row r="1848" spans="2:45" x14ac:dyDescent="0.3">
      <c r="B1848" s="7" t="s">
        <v>1149</v>
      </c>
      <c r="C1848" t="s">
        <v>3326</v>
      </c>
      <c r="D1848" t="s">
        <v>1150</v>
      </c>
      <c r="E1848" s="33" t="s">
        <v>936</v>
      </c>
      <c r="U1848"/>
      <c r="Y1848"/>
      <c r="Z1848"/>
      <c r="AG1848" s="43">
        <v>126</v>
      </c>
      <c r="AH1848" t="s">
        <v>102</v>
      </c>
      <c r="AI1848" s="8" t="s">
        <v>135</v>
      </c>
      <c r="AJ1848" t="s">
        <v>138</v>
      </c>
      <c r="AK1848" s="17">
        <v>5885</v>
      </c>
      <c r="AL1848" s="19">
        <v>43288</v>
      </c>
      <c r="AM1848" s="19">
        <v>43288</v>
      </c>
      <c r="AN1848" t="s">
        <v>949</v>
      </c>
      <c r="AQ1848"/>
      <c r="AR1848" t="b">
        <f t="shared" si="60"/>
        <v>1</v>
      </c>
      <c r="AS1848" t="b">
        <f t="shared" si="61"/>
        <v>1</v>
      </c>
    </row>
    <row r="1849" spans="2:45" x14ac:dyDescent="0.3">
      <c r="B1849" s="7" t="s">
        <v>1149</v>
      </c>
      <c r="C1849" t="s">
        <v>3326</v>
      </c>
      <c r="D1849" t="s">
        <v>1150</v>
      </c>
      <c r="E1849" s="33" t="s">
        <v>936</v>
      </c>
      <c r="U1849"/>
      <c r="Y1849"/>
      <c r="Z1849"/>
      <c r="AG1849" s="43">
        <v>125</v>
      </c>
      <c r="AH1849" t="s">
        <v>102</v>
      </c>
      <c r="AI1849" s="8" t="s">
        <v>135</v>
      </c>
      <c r="AJ1849" t="s">
        <v>865</v>
      </c>
      <c r="AK1849" s="17">
        <v>5885</v>
      </c>
      <c r="AL1849" s="19">
        <v>43281</v>
      </c>
      <c r="AM1849" s="19">
        <v>43281</v>
      </c>
      <c r="AN1849" t="s">
        <v>949</v>
      </c>
      <c r="AQ1849"/>
      <c r="AR1849" t="b">
        <f t="shared" si="60"/>
        <v>1</v>
      </c>
      <c r="AS1849" t="b">
        <f t="shared" si="61"/>
        <v>1</v>
      </c>
    </row>
    <row r="1850" spans="2:45" x14ac:dyDescent="0.3">
      <c r="B1850" s="7" t="s">
        <v>1149</v>
      </c>
      <c r="C1850" t="s">
        <v>3326</v>
      </c>
      <c r="D1850" t="s">
        <v>1150</v>
      </c>
      <c r="E1850" s="33" t="s">
        <v>936</v>
      </c>
      <c r="U1850"/>
      <c r="Y1850"/>
      <c r="Z1850"/>
      <c r="AG1850" s="43">
        <v>125</v>
      </c>
      <c r="AH1850" t="s">
        <v>102</v>
      </c>
      <c r="AI1850" s="8" t="s">
        <v>135</v>
      </c>
      <c r="AJ1850" t="s">
        <v>865</v>
      </c>
      <c r="AK1850" s="17">
        <v>5885</v>
      </c>
      <c r="AL1850" s="19">
        <v>43274</v>
      </c>
      <c r="AM1850" s="19">
        <v>43274</v>
      </c>
      <c r="AN1850" t="s">
        <v>949</v>
      </c>
      <c r="AQ1850" s="42"/>
      <c r="AR1850" t="b">
        <f t="shared" si="60"/>
        <v>1</v>
      </c>
      <c r="AS1850" t="b">
        <f t="shared" si="61"/>
        <v>1</v>
      </c>
    </row>
    <row r="1851" spans="2:45" x14ac:dyDescent="0.3">
      <c r="B1851" s="7" t="s">
        <v>1152</v>
      </c>
      <c r="C1851" t="s">
        <v>3326</v>
      </c>
      <c r="D1851" t="s">
        <v>1153</v>
      </c>
      <c r="E1851" s="33" t="s">
        <v>1154</v>
      </c>
      <c r="M1851" s="16">
        <v>0.18</v>
      </c>
      <c r="N1851" t="s">
        <v>648</v>
      </c>
      <c r="O1851" t="s">
        <v>649</v>
      </c>
      <c r="P1851" s="17">
        <v>22080</v>
      </c>
      <c r="U1851"/>
      <c r="Y1851"/>
      <c r="Z1851"/>
      <c r="AC1851" t="s">
        <v>929</v>
      </c>
      <c r="AD1851" t="s">
        <v>3378</v>
      </c>
      <c r="AF1851" s="16">
        <v>0.38060326153846158</v>
      </c>
      <c r="AG1851" s="43">
        <v>75</v>
      </c>
      <c r="AH1851" t="s">
        <v>83</v>
      </c>
      <c r="AI1851" s="8" t="s">
        <v>863</v>
      </c>
      <c r="AK1851" s="17">
        <v>22080</v>
      </c>
      <c r="AL1851" s="19">
        <v>43221</v>
      </c>
      <c r="AM1851" s="19">
        <v>43221</v>
      </c>
      <c r="AN1851" t="s">
        <v>931</v>
      </c>
      <c r="AQ1851" s="17">
        <f>SUMIF(B:B,B1851,P:P)-SUMIF(B:B,B1851,AK:AK)</f>
        <v>0</v>
      </c>
      <c r="AR1851" t="b">
        <f t="shared" si="60"/>
        <v>0</v>
      </c>
      <c r="AS1851" t="b">
        <f t="shared" si="61"/>
        <v>0</v>
      </c>
    </row>
    <row r="1852" spans="2:45" x14ac:dyDescent="0.3">
      <c r="B1852" s="7" t="s">
        <v>955</v>
      </c>
      <c r="C1852" t="s">
        <v>3326</v>
      </c>
      <c r="D1852" t="s">
        <v>956</v>
      </c>
      <c r="E1852" s="33" t="s">
        <v>957</v>
      </c>
      <c r="M1852" s="16">
        <v>0.19</v>
      </c>
      <c r="N1852" t="s">
        <v>648</v>
      </c>
      <c r="O1852" t="s">
        <v>649</v>
      </c>
      <c r="P1852" s="17">
        <v>6094.9999999999991</v>
      </c>
      <c r="U1852"/>
      <c r="Y1852"/>
      <c r="Z1852"/>
      <c r="AC1852" t="s">
        <v>929</v>
      </c>
      <c r="AD1852" t="s">
        <v>3378</v>
      </c>
      <c r="AF1852" s="16">
        <v>0.30802946031746026</v>
      </c>
      <c r="AG1852" s="43">
        <v>98</v>
      </c>
      <c r="AH1852" t="s">
        <v>102</v>
      </c>
      <c r="AI1852" s="8" t="s">
        <v>103</v>
      </c>
      <c r="AJ1852" t="s">
        <v>959</v>
      </c>
      <c r="AK1852" s="17">
        <v>6094.9999999999991</v>
      </c>
      <c r="AL1852" s="19">
        <v>43169</v>
      </c>
      <c r="AM1852" s="19">
        <v>43169</v>
      </c>
      <c r="AN1852" t="s">
        <v>931</v>
      </c>
      <c r="AQ1852" s="17">
        <f>SUMIF(B:B,B1852,P:P)-SUMIF(B:B,B1852,AK:AK)</f>
        <v>0</v>
      </c>
      <c r="AR1852" t="b">
        <f t="shared" si="60"/>
        <v>0</v>
      </c>
      <c r="AS1852" t="b">
        <f t="shared" si="61"/>
        <v>0</v>
      </c>
    </row>
    <row r="1853" spans="2:45" x14ac:dyDescent="0.3">
      <c r="B1853" s="7" t="s">
        <v>1155</v>
      </c>
      <c r="C1853" t="s">
        <v>3326</v>
      </c>
      <c r="D1853" t="s">
        <v>1156</v>
      </c>
      <c r="E1853" s="33" t="s">
        <v>1157</v>
      </c>
      <c r="M1853" s="16">
        <v>0.18</v>
      </c>
      <c r="N1853" t="s">
        <v>648</v>
      </c>
      <c r="O1853" t="s">
        <v>649</v>
      </c>
      <c r="P1853" s="17">
        <v>19633</v>
      </c>
      <c r="U1853"/>
      <c r="Y1853"/>
      <c r="Z1853"/>
      <c r="AC1853" t="s">
        <v>929</v>
      </c>
      <c r="AD1853" t="s">
        <v>3378</v>
      </c>
      <c r="AF1853" s="16">
        <v>0.37154738603174603</v>
      </c>
      <c r="AG1853" s="43">
        <v>121</v>
      </c>
      <c r="AH1853" t="s">
        <v>102</v>
      </c>
      <c r="AI1853" s="8" t="s">
        <v>130</v>
      </c>
      <c r="AJ1853" t="s">
        <v>132</v>
      </c>
      <c r="AK1853" s="17">
        <v>1839.9999999999998</v>
      </c>
      <c r="AL1853" s="19">
        <v>43274</v>
      </c>
      <c r="AM1853" s="19">
        <v>43274</v>
      </c>
      <c r="AN1853" t="s">
        <v>931</v>
      </c>
      <c r="AQ1853" s="17">
        <f>SUMIF(B:B,B1853,P:P)-SUMIF(B:B,B1853,AK:AK)</f>
        <v>4652.0249999999996</v>
      </c>
      <c r="AR1853" t="b">
        <f t="shared" si="60"/>
        <v>0</v>
      </c>
      <c r="AS1853" t="b">
        <f t="shared" si="61"/>
        <v>0</v>
      </c>
    </row>
    <row r="1854" spans="2:45" x14ac:dyDescent="0.3">
      <c r="B1854" s="7" t="s">
        <v>1155</v>
      </c>
      <c r="C1854" t="s">
        <v>3326</v>
      </c>
      <c r="D1854" t="s">
        <v>1156</v>
      </c>
      <c r="E1854" s="33" t="s">
        <v>936</v>
      </c>
      <c r="U1854"/>
      <c r="Y1854"/>
      <c r="Z1854"/>
      <c r="AG1854" s="43">
        <v>126</v>
      </c>
      <c r="AH1854" t="s">
        <v>102</v>
      </c>
      <c r="AI1854" s="8" t="s">
        <v>135</v>
      </c>
      <c r="AJ1854" t="s">
        <v>138</v>
      </c>
      <c r="AK1854" s="17">
        <v>1423.1</v>
      </c>
      <c r="AL1854" s="19">
        <v>43274</v>
      </c>
      <c r="AM1854" s="19">
        <v>43274</v>
      </c>
      <c r="AN1854" t="s">
        <v>949</v>
      </c>
      <c r="AQ1854"/>
      <c r="AR1854" t="b">
        <f t="shared" si="60"/>
        <v>1</v>
      </c>
      <c r="AS1854" t="b">
        <f t="shared" si="61"/>
        <v>1</v>
      </c>
    </row>
    <row r="1855" spans="2:45" x14ac:dyDescent="0.3">
      <c r="B1855" s="7" t="s">
        <v>1155</v>
      </c>
      <c r="C1855" t="s">
        <v>3326</v>
      </c>
      <c r="D1855" t="s">
        <v>1156</v>
      </c>
      <c r="E1855" s="33" t="s">
        <v>936</v>
      </c>
      <c r="U1855"/>
      <c r="Y1855"/>
      <c r="Z1855"/>
      <c r="AG1855" s="43">
        <v>113</v>
      </c>
      <c r="AH1855" t="s">
        <v>102</v>
      </c>
      <c r="AI1855" s="8" t="s">
        <v>122</v>
      </c>
      <c r="AJ1855" t="s">
        <v>123</v>
      </c>
      <c r="AK1855" s="17">
        <v>1724.9999999999998</v>
      </c>
      <c r="AL1855" s="19">
        <v>43264</v>
      </c>
      <c r="AM1855" s="19">
        <v>43264</v>
      </c>
      <c r="AN1855" t="s">
        <v>931</v>
      </c>
      <c r="AQ1855" s="42"/>
      <c r="AR1855" t="b">
        <f t="shared" si="60"/>
        <v>1</v>
      </c>
      <c r="AS1855" t="b">
        <f t="shared" si="61"/>
        <v>1</v>
      </c>
    </row>
    <row r="1856" spans="2:45" x14ac:dyDescent="0.3">
      <c r="B1856" s="7" t="s">
        <v>1155</v>
      </c>
      <c r="C1856" t="s">
        <v>3326</v>
      </c>
      <c r="D1856" t="s">
        <v>1156</v>
      </c>
      <c r="E1856" s="33" t="s">
        <v>936</v>
      </c>
      <c r="U1856"/>
      <c r="Y1856"/>
      <c r="Z1856"/>
      <c r="AG1856" s="43">
        <v>113</v>
      </c>
      <c r="AH1856" t="s">
        <v>102</v>
      </c>
      <c r="AI1856" s="8" t="s">
        <v>122</v>
      </c>
      <c r="AJ1856" t="s">
        <v>123</v>
      </c>
      <c r="AK1856" s="17">
        <v>1724.9999999999998</v>
      </c>
      <c r="AL1856" s="19">
        <v>43278</v>
      </c>
      <c r="AM1856" s="19">
        <v>43278</v>
      </c>
      <c r="AN1856" t="s">
        <v>931</v>
      </c>
      <c r="AQ1856"/>
      <c r="AR1856" t="b">
        <f t="shared" si="60"/>
        <v>1</v>
      </c>
      <c r="AS1856" t="b">
        <f t="shared" si="61"/>
        <v>1</v>
      </c>
    </row>
    <row r="1857" spans="2:45" x14ac:dyDescent="0.3">
      <c r="B1857" s="7" t="s">
        <v>1155</v>
      </c>
      <c r="C1857" t="s">
        <v>3326</v>
      </c>
      <c r="D1857" t="s">
        <v>1156</v>
      </c>
      <c r="E1857" s="33" t="s">
        <v>936</v>
      </c>
      <c r="U1857"/>
      <c r="Y1857"/>
      <c r="Z1857"/>
      <c r="AG1857" s="43">
        <v>73</v>
      </c>
      <c r="AH1857" t="s">
        <v>83</v>
      </c>
      <c r="AI1857" s="8" t="s">
        <v>84</v>
      </c>
      <c r="AJ1857" t="s">
        <v>864</v>
      </c>
      <c r="AK1857" s="17">
        <v>1540.0000000000002</v>
      </c>
      <c r="AL1857" s="19">
        <v>43252</v>
      </c>
      <c r="AM1857" s="19">
        <v>43281</v>
      </c>
      <c r="AN1857" t="s">
        <v>3360</v>
      </c>
      <c r="AQ1857"/>
      <c r="AR1857" t="b">
        <f t="shared" si="60"/>
        <v>1</v>
      </c>
      <c r="AS1857" t="b">
        <f t="shared" si="61"/>
        <v>1</v>
      </c>
    </row>
    <row r="1858" spans="2:45" x14ac:dyDescent="0.3">
      <c r="B1858" s="7" t="s">
        <v>1155</v>
      </c>
      <c r="C1858" t="s">
        <v>3326</v>
      </c>
      <c r="D1858" t="s">
        <v>1156</v>
      </c>
      <c r="E1858" s="33" t="s">
        <v>936</v>
      </c>
      <c r="U1858"/>
      <c r="Y1858"/>
      <c r="Z1858"/>
      <c r="AG1858" s="43">
        <v>59</v>
      </c>
      <c r="AH1858" t="s">
        <v>57</v>
      </c>
      <c r="AI1858" s="8" t="s">
        <v>64</v>
      </c>
      <c r="AJ1858" t="s">
        <v>323</v>
      </c>
      <c r="AK1858" s="17">
        <v>6727.875</v>
      </c>
      <c r="AL1858" s="19">
        <v>43252</v>
      </c>
      <c r="AM1858" s="19">
        <v>43252</v>
      </c>
      <c r="AN1858" t="s">
        <v>941</v>
      </c>
      <c r="AQ1858"/>
      <c r="AR1858" t="b">
        <f t="shared" si="60"/>
        <v>1</v>
      </c>
      <c r="AS1858" t="b">
        <f t="shared" si="61"/>
        <v>1</v>
      </c>
    </row>
    <row r="1859" spans="2:45" x14ac:dyDescent="0.3">
      <c r="B1859" s="7" t="s">
        <v>1158</v>
      </c>
      <c r="C1859" t="s">
        <v>3326</v>
      </c>
      <c r="D1859" t="s">
        <v>1159</v>
      </c>
      <c r="E1859" s="33" t="s">
        <v>1160</v>
      </c>
      <c r="M1859" s="16">
        <v>0.19</v>
      </c>
      <c r="N1859" t="s">
        <v>648</v>
      </c>
      <c r="O1859" t="s">
        <v>649</v>
      </c>
      <c r="P1859" s="17">
        <v>31450</v>
      </c>
      <c r="U1859"/>
      <c r="Y1859"/>
      <c r="Z1859"/>
      <c r="AC1859" t="s">
        <v>929</v>
      </c>
      <c r="AD1859" t="s">
        <v>3378</v>
      </c>
      <c r="AF1859" s="16">
        <v>0.36412478509006602</v>
      </c>
      <c r="AG1859" s="43">
        <v>97</v>
      </c>
      <c r="AH1859" t="s">
        <v>102</v>
      </c>
      <c r="AI1859" s="8" t="s">
        <v>103</v>
      </c>
      <c r="AJ1859" t="s">
        <v>1020</v>
      </c>
      <c r="AK1859" s="17">
        <v>28000</v>
      </c>
      <c r="AL1859" s="19">
        <v>43291</v>
      </c>
      <c r="AM1859" s="19">
        <v>43291</v>
      </c>
      <c r="AN1859" t="s">
        <v>931</v>
      </c>
      <c r="AQ1859" s="17">
        <f>SUMIF(B:B,B1859,P:P)-SUMIF(B:B,B1859,AK:AK)</f>
        <v>3450</v>
      </c>
      <c r="AR1859" t="b">
        <f t="shared" si="60"/>
        <v>0</v>
      </c>
      <c r="AS1859" t="b">
        <f t="shared" si="61"/>
        <v>0</v>
      </c>
    </row>
    <row r="1860" spans="2:45" x14ac:dyDescent="0.3">
      <c r="B1860" s="7" t="s">
        <v>1161</v>
      </c>
      <c r="C1860" t="s">
        <v>3326</v>
      </c>
      <c r="D1860" t="s">
        <v>1162</v>
      </c>
      <c r="E1860" s="33" t="s">
        <v>1163</v>
      </c>
      <c r="M1860" s="16">
        <v>0.19</v>
      </c>
      <c r="N1860" t="s">
        <v>648</v>
      </c>
      <c r="O1860" t="s">
        <v>649</v>
      </c>
      <c r="P1860" s="17">
        <v>50795</v>
      </c>
      <c r="U1860"/>
      <c r="Y1860"/>
      <c r="Z1860"/>
      <c r="AC1860" t="s">
        <v>929</v>
      </c>
      <c r="AD1860" t="s">
        <v>3378</v>
      </c>
      <c r="AF1860" s="16">
        <v>0.73831133152000006</v>
      </c>
      <c r="AG1860" s="43">
        <v>75</v>
      </c>
      <c r="AH1860" t="s">
        <v>1164</v>
      </c>
      <c r="AI1860" s="8" t="s">
        <v>863</v>
      </c>
      <c r="AK1860" s="17">
        <v>13799.999999999998</v>
      </c>
      <c r="AL1860" s="19">
        <v>43264</v>
      </c>
      <c r="AM1860" s="19">
        <v>43264</v>
      </c>
      <c r="AN1860" t="s">
        <v>931</v>
      </c>
      <c r="AQ1860" s="17">
        <f>SUMIF(B:B,B1860,P:P)-SUMIF(B:B,B1860,AK:AK)</f>
        <v>3194.2000000000044</v>
      </c>
      <c r="AR1860" t="b">
        <f t="shared" si="60"/>
        <v>0</v>
      </c>
      <c r="AS1860" t="b">
        <f t="shared" si="61"/>
        <v>0</v>
      </c>
    </row>
    <row r="1861" spans="2:45" x14ac:dyDescent="0.3">
      <c r="B1861" s="7" t="s">
        <v>1161</v>
      </c>
      <c r="C1861" t="s">
        <v>3326</v>
      </c>
      <c r="D1861" t="s">
        <v>1162</v>
      </c>
      <c r="E1861" s="33" t="s">
        <v>936</v>
      </c>
      <c r="U1861"/>
      <c r="Y1861"/>
      <c r="Z1861"/>
      <c r="AG1861" s="43">
        <v>60</v>
      </c>
      <c r="AH1861" t="s">
        <v>57</v>
      </c>
      <c r="AI1861" s="8" t="s">
        <v>64</v>
      </c>
      <c r="AJ1861" t="s">
        <v>449</v>
      </c>
      <c r="AK1861" s="17">
        <v>33800.799999999996</v>
      </c>
      <c r="AL1861" s="19">
        <v>43252</v>
      </c>
      <c r="AM1861" s="19">
        <v>43252</v>
      </c>
      <c r="AN1861" t="s">
        <v>931</v>
      </c>
      <c r="AQ1861"/>
      <c r="AR1861" t="b">
        <f t="shared" ref="AR1861:AR1924" si="62">B1861=B1860</f>
        <v>1</v>
      </c>
      <c r="AS1861" t="b">
        <f t="shared" ref="AS1861:AS1924" si="63">D1861=D1860</f>
        <v>1</v>
      </c>
    </row>
    <row r="1862" spans="2:45" x14ac:dyDescent="0.3">
      <c r="B1862" s="7" t="s">
        <v>1165</v>
      </c>
      <c r="C1862" t="s">
        <v>3326</v>
      </c>
      <c r="D1862" t="s">
        <v>1166</v>
      </c>
      <c r="E1862" s="33" t="s">
        <v>1167</v>
      </c>
      <c r="M1862" s="16">
        <v>0.18</v>
      </c>
      <c r="N1862" t="s">
        <v>648</v>
      </c>
      <c r="O1862" t="s">
        <v>649</v>
      </c>
      <c r="P1862" s="17">
        <v>23992.5</v>
      </c>
      <c r="U1862"/>
      <c r="Y1862"/>
      <c r="Z1862"/>
      <c r="AC1862" t="s">
        <v>929</v>
      </c>
      <c r="AD1862" t="s">
        <v>3378</v>
      </c>
      <c r="AF1862" s="16">
        <v>0.34871826195041322</v>
      </c>
      <c r="AG1862" s="43">
        <v>73</v>
      </c>
      <c r="AH1862" t="s">
        <v>83</v>
      </c>
      <c r="AI1862" s="8" t="s">
        <v>84</v>
      </c>
      <c r="AJ1862" t="s">
        <v>864</v>
      </c>
      <c r="AK1862" s="17">
        <v>1760.0000000000002</v>
      </c>
      <c r="AL1862" s="19">
        <v>43252</v>
      </c>
      <c r="AM1862" s="19">
        <v>43281</v>
      </c>
      <c r="AN1862" t="s">
        <v>3360</v>
      </c>
      <c r="AQ1862" s="17">
        <f>SUMIF(B:B,B1862,P:P)-SUMIF(B:B,B1862,AK:AK)</f>
        <v>1179</v>
      </c>
      <c r="AR1862" t="b">
        <f t="shared" si="62"/>
        <v>0</v>
      </c>
      <c r="AS1862" t="b">
        <f t="shared" si="63"/>
        <v>0</v>
      </c>
    </row>
    <row r="1863" spans="2:45" x14ac:dyDescent="0.3">
      <c r="B1863" s="7" t="s">
        <v>1165</v>
      </c>
      <c r="C1863" t="s">
        <v>3326</v>
      </c>
      <c r="D1863" t="s">
        <v>1166</v>
      </c>
      <c r="E1863" s="33" t="s">
        <v>936</v>
      </c>
      <c r="AG1863" s="43">
        <v>121</v>
      </c>
      <c r="AH1863" t="s">
        <v>102</v>
      </c>
      <c r="AI1863" s="8" t="s">
        <v>130</v>
      </c>
      <c r="AJ1863" t="s">
        <v>132</v>
      </c>
      <c r="AK1863" s="17">
        <v>1609.9999999999998</v>
      </c>
      <c r="AL1863" s="19">
        <v>43275</v>
      </c>
      <c r="AM1863" s="19">
        <v>43275</v>
      </c>
      <c r="AN1863" t="s">
        <v>931</v>
      </c>
      <c r="AQ1863"/>
      <c r="AR1863" t="b">
        <f t="shared" si="62"/>
        <v>1</v>
      </c>
      <c r="AS1863" t="b">
        <f t="shared" si="63"/>
        <v>1</v>
      </c>
    </row>
    <row r="1864" spans="2:45" x14ac:dyDescent="0.3">
      <c r="B1864" s="7" t="s">
        <v>1165</v>
      </c>
      <c r="C1864" t="s">
        <v>3326</v>
      </c>
      <c r="D1864" t="s">
        <v>1166</v>
      </c>
      <c r="E1864" s="33" t="s">
        <v>936</v>
      </c>
      <c r="U1864"/>
      <c r="Y1864"/>
      <c r="Z1864"/>
      <c r="AG1864" s="43">
        <v>125</v>
      </c>
      <c r="AH1864" t="s">
        <v>102</v>
      </c>
      <c r="AI1864" s="8" t="s">
        <v>135</v>
      </c>
      <c r="AJ1864" t="s">
        <v>865</v>
      </c>
      <c r="AK1864" s="17">
        <v>1926</v>
      </c>
      <c r="AL1864" s="19">
        <v>43275</v>
      </c>
      <c r="AM1864" s="19">
        <v>43275</v>
      </c>
      <c r="AN1864" t="s">
        <v>949</v>
      </c>
      <c r="AQ1864"/>
      <c r="AR1864" t="b">
        <f t="shared" si="62"/>
        <v>1</v>
      </c>
      <c r="AS1864" t="b">
        <f t="shared" si="63"/>
        <v>1</v>
      </c>
    </row>
    <row r="1865" spans="2:45" x14ac:dyDescent="0.3">
      <c r="B1865" s="7" t="s">
        <v>1165</v>
      </c>
      <c r="C1865" t="s">
        <v>3326</v>
      </c>
      <c r="D1865" t="s">
        <v>1166</v>
      </c>
      <c r="E1865" s="33" t="s">
        <v>936</v>
      </c>
      <c r="AG1865" s="43">
        <v>121</v>
      </c>
      <c r="AH1865" t="s">
        <v>102</v>
      </c>
      <c r="AI1865" s="8" t="s">
        <v>130</v>
      </c>
      <c r="AJ1865" t="s">
        <v>132</v>
      </c>
      <c r="AK1865" s="17">
        <v>1609.9999999999998</v>
      </c>
      <c r="AL1865" s="19">
        <v>43281</v>
      </c>
      <c r="AM1865" s="19">
        <v>43281</v>
      </c>
      <c r="AN1865" t="s">
        <v>931</v>
      </c>
      <c r="AQ1865"/>
      <c r="AR1865" t="b">
        <f t="shared" si="62"/>
        <v>1</v>
      </c>
      <c r="AS1865" t="b">
        <f t="shared" si="63"/>
        <v>1</v>
      </c>
    </row>
    <row r="1866" spans="2:45" x14ac:dyDescent="0.3">
      <c r="B1866" s="7" t="s">
        <v>1165</v>
      </c>
      <c r="C1866" t="s">
        <v>3326</v>
      </c>
      <c r="D1866" t="s">
        <v>1166</v>
      </c>
      <c r="E1866" s="33" t="s">
        <v>936</v>
      </c>
      <c r="U1866"/>
      <c r="Y1866"/>
      <c r="Z1866"/>
      <c r="AG1866" s="43">
        <v>125</v>
      </c>
      <c r="AH1866" t="s">
        <v>102</v>
      </c>
      <c r="AI1866" s="8" t="s">
        <v>135</v>
      </c>
      <c r="AJ1866" t="s">
        <v>865</v>
      </c>
      <c r="AK1866" s="17">
        <v>1444.5</v>
      </c>
      <c r="AL1866" s="19">
        <v>43281</v>
      </c>
      <c r="AM1866" s="19">
        <v>43281</v>
      </c>
      <c r="AN1866" t="s">
        <v>949</v>
      </c>
      <c r="AQ1866"/>
      <c r="AR1866" t="b">
        <f t="shared" si="62"/>
        <v>1</v>
      </c>
      <c r="AS1866" t="b">
        <f t="shared" si="63"/>
        <v>1</v>
      </c>
    </row>
    <row r="1867" spans="2:45" x14ac:dyDescent="0.3">
      <c r="B1867" s="7" t="s">
        <v>1165</v>
      </c>
      <c r="C1867" t="s">
        <v>3326</v>
      </c>
      <c r="D1867" t="s">
        <v>1166</v>
      </c>
      <c r="E1867" s="33" t="s">
        <v>936</v>
      </c>
      <c r="U1867"/>
      <c r="Y1867"/>
      <c r="Z1867"/>
      <c r="AG1867" s="43">
        <v>98</v>
      </c>
      <c r="AH1867" t="s">
        <v>102</v>
      </c>
      <c r="AI1867" s="8" t="s">
        <v>103</v>
      </c>
      <c r="AJ1867" t="s">
        <v>959</v>
      </c>
      <c r="AK1867" s="17">
        <v>13500</v>
      </c>
      <c r="AL1867" s="19">
        <v>43274</v>
      </c>
      <c r="AM1867" s="19">
        <v>43275</v>
      </c>
      <c r="AN1867" t="s">
        <v>931</v>
      </c>
      <c r="AP1867" t="s">
        <v>1168</v>
      </c>
      <c r="AQ1867"/>
      <c r="AR1867" t="b">
        <f t="shared" si="62"/>
        <v>1</v>
      </c>
      <c r="AS1867" t="b">
        <f t="shared" si="63"/>
        <v>1</v>
      </c>
    </row>
    <row r="1868" spans="2:45" x14ac:dyDescent="0.3">
      <c r="B1868" s="7" t="s">
        <v>1165</v>
      </c>
      <c r="C1868" t="s">
        <v>3326</v>
      </c>
      <c r="D1868" t="s">
        <v>1166</v>
      </c>
      <c r="E1868" s="33" t="s">
        <v>936</v>
      </c>
      <c r="U1868"/>
      <c r="Y1868"/>
      <c r="Z1868"/>
      <c r="AG1868" s="43">
        <v>126</v>
      </c>
      <c r="AH1868" t="s">
        <v>102</v>
      </c>
      <c r="AI1868" s="8" t="s">
        <v>135</v>
      </c>
      <c r="AJ1868" t="s">
        <v>138</v>
      </c>
      <c r="AK1868" s="17">
        <v>963</v>
      </c>
      <c r="AL1868" s="19">
        <v>43274</v>
      </c>
      <c r="AM1868" s="19">
        <v>43275</v>
      </c>
      <c r="AN1868" t="s">
        <v>949</v>
      </c>
      <c r="AQ1868"/>
      <c r="AR1868" t="b">
        <f t="shared" si="62"/>
        <v>1</v>
      </c>
      <c r="AS1868" t="b">
        <f t="shared" si="63"/>
        <v>1</v>
      </c>
    </row>
    <row r="1869" spans="2:45" x14ac:dyDescent="0.3">
      <c r="B1869" s="7" t="s">
        <v>1169</v>
      </c>
      <c r="C1869" t="s">
        <v>3326</v>
      </c>
      <c r="D1869" t="s">
        <v>1170</v>
      </c>
      <c r="E1869" s="33" t="s">
        <v>2319</v>
      </c>
      <c r="M1869" s="16">
        <v>0.18</v>
      </c>
      <c r="N1869" t="s">
        <v>648</v>
      </c>
      <c r="O1869" t="s">
        <v>649</v>
      </c>
      <c r="P1869" s="17">
        <v>35665</v>
      </c>
      <c r="U1869"/>
      <c r="Y1869"/>
      <c r="Z1869"/>
      <c r="AC1869" t="s">
        <v>929</v>
      </c>
      <c r="AD1869" t="s">
        <v>3378</v>
      </c>
      <c r="AF1869" s="16">
        <v>0.38951974343999995</v>
      </c>
      <c r="AG1869" s="43">
        <v>114</v>
      </c>
      <c r="AH1869" t="s">
        <v>102</v>
      </c>
      <c r="AI1869" s="8" t="s">
        <v>122</v>
      </c>
      <c r="AJ1869" t="s">
        <v>125</v>
      </c>
      <c r="AK1869" s="17">
        <v>3000</v>
      </c>
      <c r="AL1869" s="19">
        <v>43268</v>
      </c>
      <c r="AM1869" s="19">
        <v>43268</v>
      </c>
      <c r="AN1869" t="s">
        <v>950</v>
      </c>
      <c r="AQ1869" s="17">
        <f>SUMIF(B:B,B1869,P:P)-SUMIF(B:B,B1869,AK:AK)</f>
        <v>900</v>
      </c>
      <c r="AR1869" t="b">
        <f t="shared" si="62"/>
        <v>0</v>
      </c>
      <c r="AS1869" t="b">
        <f t="shared" si="63"/>
        <v>0</v>
      </c>
    </row>
    <row r="1870" spans="2:45" x14ac:dyDescent="0.3">
      <c r="B1870" s="7" t="s">
        <v>1169</v>
      </c>
      <c r="C1870" t="s">
        <v>3326</v>
      </c>
      <c r="D1870" t="s">
        <v>1170</v>
      </c>
      <c r="E1870" s="33" t="s">
        <v>936</v>
      </c>
      <c r="U1870"/>
      <c r="Y1870"/>
      <c r="Z1870"/>
      <c r="AG1870" s="43">
        <v>114</v>
      </c>
      <c r="AH1870" t="s">
        <v>102</v>
      </c>
      <c r="AI1870" s="8" t="s">
        <v>122</v>
      </c>
      <c r="AJ1870" t="s">
        <v>125</v>
      </c>
      <c r="AK1870" s="17">
        <v>3000</v>
      </c>
      <c r="AL1870" s="19">
        <v>43274</v>
      </c>
      <c r="AM1870" s="19">
        <v>43275</v>
      </c>
      <c r="AN1870" t="s">
        <v>950</v>
      </c>
      <c r="AQ1870"/>
      <c r="AR1870" t="b">
        <f t="shared" si="62"/>
        <v>1</v>
      </c>
      <c r="AS1870" t="b">
        <f t="shared" si="63"/>
        <v>1</v>
      </c>
    </row>
    <row r="1871" spans="2:45" x14ac:dyDescent="0.3">
      <c r="B1871" s="7" t="s">
        <v>1169</v>
      </c>
      <c r="C1871" t="s">
        <v>3326</v>
      </c>
      <c r="D1871" t="s">
        <v>1170</v>
      </c>
      <c r="E1871" s="33" t="s">
        <v>936</v>
      </c>
      <c r="U1871"/>
      <c r="Y1871"/>
      <c r="Z1871"/>
      <c r="AG1871" s="43">
        <v>113</v>
      </c>
      <c r="AH1871" t="s">
        <v>102</v>
      </c>
      <c r="AI1871" s="8" t="s">
        <v>122</v>
      </c>
      <c r="AJ1871" t="s">
        <v>123</v>
      </c>
      <c r="AK1871" s="17">
        <v>862.49999999999989</v>
      </c>
      <c r="AL1871" s="19">
        <v>43281</v>
      </c>
      <c r="AM1871" s="19">
        <v>43281</v>
      </c>
      <c r="AN1871" t="s">
        <v>931</v>
      </c>
      <c r="AQ1871"/>
      <c r="AR1871" t="b">
        <f t="shared" si="62"/>
        <v>1</v>
      </c>
      <c r="AS1871" t="b">
        <f t="shared" si="63"/>
        <v>1</v>
      </c>
    </row>
    <row r="1872" spans="2:45" x14ac:dyDescent="0.3">
      <c r="B1872" s="7" t="s">
        <v>1169</v>
      </c>
      <c r="C1872" t="s">
        <v>3326</v>
      </c>
      <c r="D1872" t="s">
        <v>1170</v>
      </c>
      <c r="E1872" s="33" t="s">
        <v>936</v>
      </c>
      <c r="U1872"/>
      <c r="Y1872"/>
      <c r="Z1872"/>
      <c r="AG1872" s="43">
        <v>113</v>
      </c>
      <c r="AH1872" t="s">
        <v>102</v>
      </c>
      <c r="AI1872" s="8" t="s">
        <v>122</v>
      </c>
      <c r="AJ1872" t="s">
        <v>123</v>
      </c>
      <c r="AK1872" s="17">
        <v>862.49999999999989</v>
      </c>
      <c r="AL1872" s="19">
        <v>43281</v>
      </c>
      <c r="AM1872" s="19">
        <v>43281</v>
      </c>
      <c r="AN1872" t="s">
        <v>931</v>
      </c>
      <c r="AQ1872"/>
      <c r="AR1872" t="b">
        <f t="shared" si="62"/>
        <v>1</v>
      </c>
      <c r="AS1872" t="b">
        <f t="shared" si="63"/>
        <v>1</v>
      </c>
    </row>
    <row r="1873" spans="2:45" x14ac:dyDescent="0.3">
      <c r="B1873" s="7" t="s">
        <v>1169</v>
      </c>
      <c r="C1873" t="s">
        <v>3326</v>
      </c>
      <c r="D1873" t="s">
        <v>1170</v>
      </c>
      <c r="E1873" s="33" t="s">
        <v>936</v>
      </c>
      <c r="U1873"/>
      <c r="Y1873"/>
      <c r="Z1873"/>
      <c r="AG1873" s="43">
        <v>75</v>
      </c>
      <c r="AH1873" t="s">
        <v>83</v>
      </c>
      <c r="AI1873" s="8" t="s">
        <v>863</v>
      </c>
      <c r="AK1873" s="17">
        <v>24840</v>
      </c>
      <c r="AL1873" s="19">
        <v>43252</v>
      </c>
      <c r="AM1873" s="19">
        <v>43252</v>
      </c>
      <c r="AN1873" t="s">
        <v>931</v>
      </c>
      <c r="AQ1873"/>
      <c r="AR1873" t="b">
        <f t="shared" si="62"/>
        <v>1</v>
      </c>
      <c r="AS1873" t="b">
        <f t="shared" si="63"/>
        <v>1</v>
      </c>
    </row>
    <row r="1874" spans="2:45" x14ac:dyDescent="0.3">
      <c r="B1874" s="7" t="s">
        <v>1169</v>
      </c>
      <c r="C1874" t="s">
        <v>3326</v>
      </c>
      <c r="D1874" t="s">
        <v>3395</v>
      </c>
      <c r="U1874"/>
      <c r="Y1874"/>
      <c r="Z1874"/>
      <c r="AG1874" s="43">
        <v>73</v>
      </c>
      <c r="AH1874" t="s">
        <v>83</v>
      </c>
      <c r="AI1874" s="8" t="s">
        <v>84</v>
      </c>
      <c r="AJ1874" t="s">
        <v>864</v>
      </c>
      <c r="AK1874" s="17">
        <v>2200</v>
      </c>
      <c r="AL1874" s="19">
        <v>43252</v>
      </c>
      <c r="AM1874" s="19">
        <v>43281</v>
      </c>
      <c r="AN1874" t="s">
        <v>3360</v>
      </c>
      <c r="AR1874" t="b">
        <f t="shared" si="62"/>
        <v>1</v>
      </c>
      <c r="AS1874" t="b">
        <f t="shared" si="63"/>
        <v>1</v>
      </c>
    </row>
    <row r="1875" spans="2:45" x14ac:dyDescent="0.3">
      <c r="B1875" s="7" t="s">
        <v>1171</v>
      </c>
      <c r="C1875" t="s">
        <v>3326</v>
      </c>
      <c r="D1875" t="s">
        <v>1172</v>
      </c>
      <c r="E1875" s="33" t="s">
        <v>1173</v>
      </c>
      <c r="M1875" s="16">
        <v>0.18</v>
      </c>
      <c r="N1875" t="s">
        <v>648</v>
      </c>
      <c r="O1875" t="s">
        <v>649</v>
      </c>
      <c r="P1875" s="17">
        <v>10366</v>
      </c>
      <c r="U1875"/>
      <c r="Y1875"/>
      <c r="Z1875"/>
      <c r="AC1875" t="s">
        <v>929</v>
      </c>
      <c r="AD1875" t="s">
        <v>3378</v>
      </c>
      <c r="AF1875" s="16">
        <v>0.3809951155555556</v>
      </c>
      <c r="AG1875" s="43">
        <v>73</v>
      </c>
      <c r="AH1875" t="s">
        <v>83</v>
      </c>
      <c r="AI1875" s="8" t="s">
        <v>84</v>
      </c>
      <c r="AJ1875" t="s">
        <v>864</v>
      </c>
      <c r="AK1875" s="17">
        <v>902.00000000000011</v>
      </c>
      <c r="AL1875" s="19">
        <v>43252</v>
      </c>
      <c r="AM1875" s="19">
        <v>43281</v>
      </c>
      <c r="AN1875" t="s">
        <v>3360</v>
      </c>
      <c r="AQ1875" s="17">
        <f>SUMIF(B:B,B1875,P:P)-SUMIF(B:B,B1875,AK:AK)</f>
        <v>4289</v>
      </c>
      <c r="AR1875" t="b">
        <f t="shared" si="62"/>
        <v>0</v>
      </c>
      <c r="AS1875" t="b">
        <f t="shared" si="63"/>
        <v>0</v>
      </c>
    </row>
    <row r="1876" spans="2:45" x14ac:dyDescent="0.3">
      <c r="B1876" s="7" t="s">
        <v>1171</v>
      </c>
      <c r="C1876" t="s">
        <v>3326</v>
      </c>
      <c r="D1876" t="s">
        <v>1172</v>
      </c>
      <c r="E1876" s="33" t="s">
        <v>936</v>
      </c>
      <c r="U1876"/>
      <c r="Y1876"/>
      <c r="Z1876"/>
      <c r="AG1876" s="43">
        <v>118</v>
      </c>
      <c r="AH1876" t="s">
        <v>102</v>
      </c>
      <c r="AI1876" s="8" t="s">
        <v>122</v>
      </c>
      <c r="AJ1876" t="s">
        <v>129</v>
      </c>
      <c r="AK1876" s="17">
        <v>2875</v>
      </c>
      <c r="AL1876" s="19">
        <v>43267</v>
      </c>
      <c r="AM1876" s="19">
        <v>43267</v>
      </c>
      <c r="AN1876" t="s">
        <v>931</v>
      </c>
      <c r="AQ1876"/>
      <c r="AR1876" t="b">
        <f t="shared" si="62"/>
        <v>1</v>
      </c>
      <c r="AS1876" t="b">
        <f t="shared" si="63"/>
        <v>1</v>
      </c>
    </row>
    <row r="1877" spans="2:45" x14ac:dyDescent="0.3">
      <c r="B1877" s="7" t="s">
        <v>1171</v>
      </c>
      <c r="C1877" t="s">
        <v>3326</v>
      </c>
      <c r="D1877" t="s">
        <v>1172</v>
      </c>
      <c r="E1877" s="33" t="s">
        <v>936</v>
      </c>
      <c r="U1877"/>
      <c r="Y1877"/>
      <c r="Z1877"/>
      <c r="AG1877" s="43">
        <v>114</v>
      </c>
      <c r="AH1877" t="s">
        <v>102</v>
      </c>
      <c r="AI1877" s="8" t="s">
        <v>122</v>
      </c>
      <c r="AJ1877" t="s">
        <v>125</v>
      </c>
      <c r="AK1877" s="17">
        <v>2300</v>
      </c>
      <c r="AL1877" s="19">
        <v>43267</v>
      </c>
      <c r="AM1877" s="19">
        <v>43267</v>
      </c>
      <c r="AN1877" t="s">
        <v>931</v>
      </c>
      <c r="AQ1877"/>
      <c r="AR1877" t="b">
        <f t="shared" si="62"/>
        <v>1</v>
      </c>
      <c r="AS1877" t="b">
        <f t="shared" si="63"/>
        <v>1</v>
      </c>
    </row>
    <row r="1878" spans="2:45" x14ac:dyDescent="0.3">
      <c r="B1878" s="7" t="s">
        <v>1174</v>
      </c>
      <c r="C1878" t="s">
        <v>3326</v>
      </c>
      <c r="D1878" t="s">
        <v>1175</v>
      </c>
      <c r="E1878" s="33" t="s">
        <v>1176</v>
      </c>
      <c r="M1878" s="16">
        <v>0.18</v>
      </c>
      <c r="N1878" t="s">
        <v>648</v>
      </c>
      <c r="O1878" t="s">
        <v>649</v>
      </c>
      <c r="P1878" s="17">
        <v>15120</v>
      </c>
      <c r="Y1878"/>
      <c r="AC1878" t="s">
        <v>929</v>
      </c>
      <c r="AD1878" t="s">
        <v>3378</v>
      </c>
      <c r="AF1878" s="16">
        <v>0.36167418933333328</v>
      </c>
      <c r="AG1878" s="43">
        <v>121</v>
      </c>
      <c r="AH1878" t="s">
        <v>102</v>
      </c>
      <c r="AI1878" s="8" t="s">
        <v>130</v>
      </c>
      <c r="AJ1878" t="s">
        <v>132</v>
      </c>
      <c r="AK1878" s="17">
        <v>2070</v>
      </c>
      <c r="AL1878" s="19">
        <v>43267</v>
      </c>
      <c r="AM1878" s="19">
        <v>43267</v>
      </c>
      <c r="AN1878" t="s">
        <v>931</v>
      </c>
      <c r="AQ1878" s="17">
        <f>SUMIF(B:B,B1878,P:P)-SUMIF(B:B,B1878,AK:AK)</f>
        <v>1494.8999999999996</v>
      </c>
      <c r="AR1878" t="b">
        <f t="shared" si="62"/>
        <v>0</v>
      </c>
      <c r="AS1878" t="b">
        <f t="shared" si="63"/>
        <v>0</v>
      </c>
    </row>
    <row r="1879" spans="2:45" x14ac:dyDescent="0.3">
      <c r="B1879" s="7" t="s">
        <v>1174</v>
      </c>
      <c r="C1879" t="s">
        <v>3326</v>
      </c>
      <c r="D1879" t="s">
        <v>1175</v>
      </c>
      <c r="E1879" s="33" t="s">
        <v>936</v>
      </c>
      <c r="AG1879" s="43">
        <v>121</v>
      </c>
      <c r="AH1879" t="s">
        <v>102</v>
      </c>
      <c r="AI1879" s="8" t="s">
        <v>130</v>
      </c>
      <c r="AJ1879" t="s">
        <v>132</v>
      </c>
      <c r="AK1879" s="17">
        <v>2070</v>
      </c>
      <c r="AL1879" s="19">
        <v>43274</v>
      </c>
      <c r="AM1879" s="19">
        <v>43274</v>
      </c>
      <c r="AN1879" t="s">
        <v>931</v>
      </c>
      <c r="AQ1879"/>
      <c r="AR1879" t="b">
        <f t="shared" si="62"/>
        <v>1</v>
      </c>
      <c r="AS1879" t="b">
        <f t="shared" si="63"/>
        <v>1</v>
      </c>
    </row>
    <row r="1880" spans="2:45" x14ac:dyDescent="0.3">
      <c r="B1880" s="7" t="s">
        <v>1174</v>
      </c>
      <c r="C1880" t="s">
        <v>3326</v>
      </c>
      <c r="D1880" t="s">
        <v>1175</v>
      </c>
      <c r="E1880" s="33" t="s">
        <v>936</v>
      </c>
      <c r="AG1880" s="43">
        <v>121</v>
      </c>
      <c r="AH1880" t="s">
        <v>102</v>
      </c>
      <c r="AI1880" s="8" t="s">
        <v>130</v>
      </c>
      <c r="AJ1880" t="s">
        <v>132</v>
      </c>
      <c r="AK1880" s="17">
        <v>2070</v>
      </c>
      <c r="AL1880" s="19">
        <v>43281</v>
      </c>
      <c r="AM1880" s="19">
        <v>43281</v>
      </c>
      <c r="AN1880" t="s">
        <v>931</v>
      </c>
      <c r="AQ1880"/>
      <c r="AR1880" t="b">
        <f t="shared" si="62"/>
        <v>1</v>
      </c>
      <c r="AS1880" t="b">
        <f t="shared" si="63"/>
        <v>1</v>
      </c>
    </row>
    <row r="1881" spans="2:45" x14ac:dyDescent="0.3">
      <c r="B1881" s="7" t="s">
        <v>1174</v>
      </c>
      <c r="C1881" t="s">
        <v>3326</v>
      </c>
      <c r="D1881" t="s">
        <v>1175</v>
      </c>
      <c r="E1881" s="33" t="s">
        <v>936</v>
      </c>
      <c r="U1881"/>
      <c r="Y1881"/>
      <c r="Z1881"/>
      <c r="AG1881" s="43">
        <v>126</v>
      </c>
      <c r="AH1881" t="s">
        <v>102</v>
      </c>
      <c r="AI1881" s="8" t="s">
        <v>135</v>
      </c>
      <c r="AJ1881" t="s">
        <v>138</v>
      </c>
      <c r="AK1881" s="17">
        <v>2889</v>
      </c>
      <c r="AL1881" s="19">
        <v>43267</v>
      </c>
      <c r="AM1881" s="19">
        <v>43267</v>
      </c>
      <c r="AN1881" t="s">
        <v>949</v>
      </c>
      <c r="AQ1881"/>
      <c r="AR1881" t="b">
        <f t="shared" si="62"/>
        <v>1</v>
      </c>
      <c r="AS1881" t="b">
        <f t="shared" si="63"/>
        <v>1</v>
      </c>
    </row>
    <row r="1882" spans="2:45" x14ac:dyDescent="0.3">
      <c r="B1882" s="7" t="s">
        <v>1174</v>
      </c>
      <c r="C1882" t="s">
        <v>3326</v>
      </c>
      <c r="D1882" t="s">
        <v>1175</v>
      </c>
      <c r="E1882" s="33" t="s">
        <v>936</v>
      </c>
      <c r="U1882"/>
      <c r="Y1882"/>
      <c r="Z1882"/>
      <c r="AG1882" s="43">
        <v>125</v>
      </c>
      <c r="AH1882" t="s">
        <v>102</v>
      </c>
      <c r="AI1882" s="8" t="s">
        <v>135</v>
      </c>
      <c r="AJ1882" t="s">
        <v>865</v>
      </c>
      <c r="AK1882" s="17">
        <v>2600.1000000000004</v>
      </c>
      <c r="AL1882" s="19">
        <v>43274</v>
      </c>
      <c r="AM1882" s="19">
        <v>43274</v>
      </c>
      <c r="AN1882" t="s">
        <v>949</v>
      </c>
      <c r="AQ1882"/>
      <c r="AR1882" t="b">
        <f t="shared" si="62"/>
        <v>1</v>
      </c>
      <c r="AS1882" t="b">
        <f t="shared" si="63"/>
        <v>1</v>
      </c>
    </row>
    <row r="1883" spans="2:45" x14ac:dyDescent="0.3">
      <c r="B1883" s="7" t="s">
        <v>1174</v>
      </c>
      <c r="C1883" t="s">
        <v>3326</v>
      </c>
      <c r="D1883" t="s">
        <v>1175</v>
      </c>
      <c r="E1883" s="33" t="s">
        <v>936</v>
      </c>
      <c r="U1883"/>
      <c r="Y1883"/>
      <c r="Z1883"/>
      <c r="AG1883" s="43">
        <v>125</v>
      </c>
      <c r="AH1883" t="s">
        <v>102</v>
      </c>
      <c r="AI1883" s="8" t="s">
        <v>135</v>
      </c>
      <c r="AJ1883" t="s">
        <v>865</v>
      </c>
      <c r="AK1883" s="17">
        <v>1926</v>
      </c>
      <c r="AL1883" s="19">
        <v>43281</v>
      </c>
      <c r="AM1883" s="19">
        <v>43281</v>
      </c>
      <c r="AN1883" t="s">
        <v>949</v>
      </c>
      <c r="AQ1883"/>
      <c r="AR1883" t="b">
        <f t="shared" si="62"/>
        <v>1</v>
      </c>
      <c r="AS1883" t="b">
        <f t="shared" si="63"/>
        <v>1</v>
      </c>
    </row>
    <row r="1884" spans="2:45" x14ac:dyDescent="0.3">
      <c r="B1884" s="7" t="s">
        <v>1177</v>
      </c>
      <c r="C1884" t="s">
        <v>3326</v>
      </c>
      <c r="D1884" t="s">
        <v>1178</v>
      </c>
      <c r="E1884" s="33" t="s">
        <v>1179</v>
      </c>
      <c r="M1884" s="16">
        <v>0.18</v>
      </c>
      <c r="N1884" t="s">
        <v>648</v>
      </c>
      <c r="O1884" t="s">
        <v>649</v>
      </c>
      <c r="P1884" s="17">
        <v>14130.25</v>
      </c>
      <c r="U1884"/>
      <c r="Y1884"/>
      <c r="Z1884"/>
      <c r="AC1884" t="s">
        <v>929</v>
      </c>
      <c r="AD1884" t="s">
        <v>3378</v>
      </c>
      <c r="AF1884" s="16">
        <v>0.3372204892561983</v>
      </c>
      <c r="AG1884" s="43">
        <v>73</v>
      </c>
      <c r="AH1884" t="s">
        <v>83</v>
      </c>
      <c r="AI1884" s="8" t="s">
        <v>84</v>
      </c>
      <c r="AJ1884" t="s">
        <v>864</v>
      </c>
      <c r="AK1884" s="17">
        <v>2398</v>
      </c>
      <c r="AL1884" s="19">
        <v>43252</v>
      </c>
      <c r="AM1884" s="19">
        <v>43281</v>
      </c>
      <c r="AN1884" t="s">
        <v>3360</v>
      </c>
      <c r="AQ1884" s="17">
        <f>SUMIF(B:B,B1884,P:P)-SUMIF(B:B,B1884,AK:AK)</f>
        <v>3513.5374999999985</v>
      </c>
      <c r="AR1884" t="b">
        <f t="shared" si="62"/>
        <v>0</v>
      </c>
      <c r="AS1884" t="b">
        <f t="shared" si="63"/>
        <v>0</v>
      </c>
    </row>
    <row r="1885" spans="2:45" x14ac:dyDescent="0.3">
      <c r="B1885" s="7" t="s">
        <v>1177</v>
      </c>
      <c r="C1885" t="s">
        <v>3326</v>
      </c>
      <c r="D1885" t="s">
        <v>1178</v>
      </c>
      <c r="E1885" s="33" t="s">
        <v>936</v>
      </c>
      <c r="U1885"/>
      <c r="Y1885"/>
      <c r="Z1885"/>
      <c r="AG1885" s="43">
        <v>113</v>
      </c>
      <c r="AH1885" t="s">
        <v>102</v>
      </c>
      <c r="AI1885" s="8" t="s">
        <v>122</v>
      </c>
      <c r="AJ1885" t="s">
        <v>123</v>
      </c>
      <c r="AK1885" s="17">
        <v>460</v>
      </c>
      <c r="AL1885" s="19">
        <v>43310</v>
      </c>
      <c r="AM1885" s="19">
        <v>43310</v>
      </c>
      <c r="AN1885" t="s">
        <v>931</v>
      </c>
      <c r="AQ1885"/>
      <c r="AR1885" t="b">
        <f t="shared" si="62"/>
        <v>1</v>
      </c>
      <c r="AS1885" t="b">
        <f t="shared" si="63"/>
        <v>1</v>
      </c>
    </row>
    <row r="1886" spans="2:45" x14ac:dyDescent="0.3">
      <c r="B1886" s="7" t="s">
        <v>1177</v>
      </c>
      <c r="C1886" t="s">
        <v>3326</v>
      </c>
      <c r="D1886" t="s">
        <v>1178</v>
      </c>
      <c r="E1886" s="33" t="s">
        <v>936</v>
      </c>
      <c r="U1886"/>
      <c r="Y1886"/>
      <c r="Z1886"/>
      <c r="AG1886" s="43">
        <v>59</v>
      </c>
      <c r="AH1886" t="s">
        <v>57</v>
      </c>
      <c r="AI1886" s="8" t="s">
        <v>64</v>
      </c>
      <c r="AJ1886" t="s">
        <v>323</v>
      </c>
      <c r="AK1886" s="17">
        <v>7758.7125000000005</v>
      </c>
      <c r="AL1886" s="19">
        <v>43252</v>
      </c>
      <c r="AM1886" s="19">
        <v>43252</v>
      </c>
      <c r="AN1886" t="s">
        <v>941</v>
      </c>
      <c r="AQ1886"/>
      <c r="AR1886" t="b">
        <f t="shared" si="62"/>
        <v>1</v>
      </c>
      <c r="AS1886" t="b">
        <f t="shared" si="63"/>
        <v>1</v>
      </c>
    </row>
    <row r="1887" spans="2:45" x14ac:dyDescent="0.3">
      <c r="B1887" s="7" t="s">
        <v>1180</v>
      </c>
      <c r="C1887" t="s">
        <v>3326</v>
      </c>
      <c r="D1887" t="s">
        <v>1181</v>
      </c>
      <c r="E1887" s="33" t="s">
        <v>1182</v>
      </c>
      <c r="M1887" s="16">
        <v>0.18</v>
      </c>
      <c r="N1887" t="s">
        <v>648</v>
      </c>
      <c r="O1887" t="s">
        <v>649</v>
      </c>
      <c r="P1887" s="17">
        <v>11584</v>
      </c>
      <c r="U1887"/>
      <c r="Y1887"/>
      <c r="Z1887"/>
      <c r="AC1887" t="s">
        <v>929</v>
      </c>
      <c r="AD1887" t="s">
        <v>3378</v>
      </c>
      <c r="AF1887" s="16">
        <v>0.34546548813223144</v>
      </c>
      <c r="AG1887" s="43">
        <v>73</v>
      </c>
      <c r="AH1887" t="s">
        <v>83</v>
      </c>
      <c r="AI1887" s="8" t="s">
        <v>84</v>
      </c>
      <c r="AJ1887" t="s">
        <v>864</v>
      </c>
      <c r="AK1887" s="17">
        <v>1034</v>
      </c>
      <c r="AL1887" s="19">
        <v>43252</v>
      </c>
      <c r="AM1887" s="19">
        <v>43281</v>
      </c>
      <c r="AN1887" t="s">
        <v>3360</v>
      </c>
      <c r="AQ1887" s="17">
        <f>SUMIF(B:B,B1887,P:P)-SUMIF(B:B,B1887,AK:AK)</f>
        <v>1690</v>
      </c>
      <c r="AR1887" t="b">
        <f t="shared" si="62"/>
        <v>0</v>
      </c>
      <c r="AS1887" t="b">
        <f t="shared" si="63"/>
        <v>0</v>
      </c>
    </row>
    <row r="1888" spans="2:45" x14ac:dyDescent="0.3">
      <c r="B1888" s="7" t="s">
        <v>1180</v>
      </c>
      <c r="C1888" t="s">
        <v>3326</v>
      </c>
      <c r="D1888" t="s">
        <v>1181</v>
      </c>
      <c r="E1888" s="33" t="s">
        <v>936</v>
      </c>
      <c r="U1888"/>
      <c r="Y1888"/>
      <c r="Z1888"/>
      <c r="AG1888" s="43">
        <v>114</v>
      </c>
      <c r="AH1888" t="s">
        <v>102</v>
      </c>
      <c r="AI1888" s="8" t="s">
        <v>122</v>
      </c>
      <c r="AJ1888" t="s">
        <v>125</v>
      </c>
      <c r="AK1888" s="17">
        <v>3000</v>
      </c>
      <c r="AL1888" s="19">
        <v>43275</v>
      </c>
      <c r="AM1888" s="19">
        <v>43275</v>
      </c>
      <c r="AN1888" t="s">
        <v>950</v>
      </c>
      <c r="AQ1888"/>
      <c r="AR1888" t="b">
        <f t="shared" si="62"/>
        <v>1</v>
      </c>
      <c r="AS1888" t="b">
        <f t="shared" si="63"/>
        <v>1</v>
      </c>
    </row>
    <row r="1889" spans="2:45" x14ac:dyDescent="0.3">
      <c r="B1889" s="7" t="s">
        <v>1180</v>
      </c>
      <c r="C1889" t="s">
        <v>3326</v>
      </c>
      <c r="D1889" t="s">
        <v>1181</v>
      </c>
      <c r="E1889" s="33" t="s">
        <v>936</v>
      </c>
      <c r="U1889"/>
      <c r="Y1889"/>
      <c r="Z1889"/>
      <c r="AG1889" s="43">
        <v>117</v>
      </c>
      <c r="AH1889" t="s">
        <v>102</v>
      </c>
      <c r="AI1889" s="8" t="s">
        <v>122</v>
      </c>
      <c r="AJ1889" t="s">
        <v>128</v>
      </c>
      <c r="AK1889" s="17">
        <v>2650</v>
      </c>
      <c r="AL1889" s="19">
        <v>43277</v>
      </c>
      <c r="AM1889" s="19">
        <v>43277</v>
      </c>
      <c r="AN1889" t="s">
        <v>1183</v>
      </c>
      <c r="AQ1889"/>
      <c r="AR1889" t="b">
        <f t="shared" si="62"/>
        <v>1</v>
      </c>
      <c r="AS1889" t="b">
        <f t="shared" si="63"/>
        <v>1</v>
      </c>
    </row>
    <row r="1890" spans="2:45" x14ac:dyDescent="0.3">
      <c r="B1890" s="7" t="s">
        <v>1180</v>
      </c>
      <c r="C1890" t="s">
        <v>3326</v>
      </c>
      <c r="D1890" t="s">
        <v>1181</v>
      </c>
      <c r="E1890" s="33" t="s">
        <v>936</v>
      </c>
      <c r="U1890"/>
      <c r="Y1890"/>
      <c r="Z1890"/>
      <c r="AG1890" s="43">
        <v>117</v>
      </c>
      <c r="AH1890" t="s">
        <v>102</v>
      </c>
      <c r="AI1890" s="8" t="s">
        <v>122</v>
      </c>
      <c r="AJ1890" t="s">
        <v>128</v>
      </c>
      <c r="AK1890" s="17">
        <v>2650</v>
      </c>
      <c r="AL1890" s="19">
        <v>43277</v>
      </c>
      <c r="AM1890" s="19">
        <v>43277</v>
      </c>
      <c r="AN1890" t="s">
        <v>1183</v>
      </c>
      <c r="AQ1890"/>
      <c r="AR1890" t="b">
        <f t="shared" si="62"/>
        <v>1</v>
      </c>
      <c r="AS1890" t="b">
        <f t="shared" si="63"/>
        <v>1</v>
      </c>
    </row>
    <row r="1891" spans="2:45" x14ac:dyDescent="0.3">
      <c r="B1891" s="7" t="s">
        <v>1180</v>
      </c>
      <c r="C1891" t="s">
        <v>3326</v>
      </c>
      <c r="D1891" t="s">
        <v>1181</v>
      </c>
      <c r="E1891" s="33" t="s">
        <v>936</v>
      </c>
      <c r="U1891"/>
      <c r="Y1891"/>
      <c r="Z1891"/>
      <c r="AG1891" s="43">
        <v>117</v>
      </c>
      <c r="AH1891" t="s">
        <v>102</v>
      </c>
      <c r="AI1891" s="8" t="s">
        <v>122</v>
      </c>
      <c r="AJ1891" t="s">
        <v>128</v>
      </c>
      <c r="AK1891" s="17">
        <v>560</v>
      </c>
      <c r="AL1891" s="19">
        <v>43281</v>
      </c>
      <c r="AM1891" s="19">
        <v>43281</v>
      </c>
      <c r="AN1891" t="s">
        <v>931</v>
      </c>
      <c r="AQ1891"/>
      <c r="AR1891" t="b">
        <f t="shared" si="62"/>
        <v>1</v>
      </c>
      <c r="AS1891" t="b">
        <f t="shared" si="63"/>
        <v>1</v>
      </c>
    </row>
    <row r="1892" spans="2:45" x14ac:dyDescent="0.3">
      <c r="B1892" s="7" t="s">
        <v>1184</v>
      </c>
      <c r="C1892" t="s">
        <v>3326</v>
      </c>
      <c r="D1892" t="s">
        <v>1185</v>
      </c>
      <c r="E1892" s="33" t="s">
        <v>1186</v>
      </c>
      <c r="M1892" s="16">
        <v>0.19</v>
      </c>
      <c r="N1892" t="s">
        <v>648</v>
      </c>
      <c r="O1892" t="s">
        <v>649</v>
      </c>
      <c r="P1892" s="17">
        <v>7194.9999999999991</v>
      </c>
      <c r="U1892"/>
      <c r="Y1892"/>
      <c r="Z1892"/>
      <c r="AC1892" t="s">
        <v>929</v>
      </c>
      <c r="AD1892" t="s">
        <v>3378</v>
      </c>
      <c r="AF1892" s="16">
        <v>0.3366409233968804</v>
      </c>
      <c r="AG1892" s="43">
        <v>73</v>
      </c>
      <c r="AH1892" t="s">
        <v>83</v>
      </c>
      <c r="AI1892" s="8" t="s">
        <v>84</v>
      </c>
      <c r="AJ1892" t="s">
        <v>864</v>
      </c>
      <c r="AK1892" s="17">
        <v>990.00000000000011</v>
      </c>
      <c r="AL1892" s="19">
        <v>43252</v>
      </c>
      <c r="AM1892" s="19">
        <v>43312</v>
      </c>
      <c r="AN1892" t="s">
        <v>3360</v>
      </c>
      <c r="AQ1892" s="17">
        <f>SUMIF(B:B,B1892,P:P)-SUMIF(B:B,B1892,AK:AK)</f>
        <v>904.99999999999909</v>
      </c>
      <c r="AR1892" t="b">
        <f t="shared" si="62"/>
        <v>0</v>
      </c>
      <c r="AS1892" t="b">
        <f t="shared" si="63"/>
        <v>0</v>
      </c>
    </row>
    <row r="1893" spans="2:45" x14ac:dyDescent="0.3">
      <c r="B1893" s="7" t="s">
        <v>1184</v>
      </c>
      <c r="C1893" t="s">
        <v>3326</v>
      </c>
      <c r="D1893" t="s">
        <v>1185</v>
      </c>
      <c r="E1893" s="33" t="s">
        <v>936</v>
      </c>
      <c r="U1893"/>
      <c r="Y1893"/>
      <c r="Z1893"/>
      <c r="AG1893" s="43">
        <v>118</v>
      </c>
      <c r="AH1893" t="s">
        <v>102</v>
      </c>
      <c r="AI1893" s="8" t="s">
        <v>122</v>
      </c>
      <c r="AJ1893" t="s">
        <v>129</v>
      </c>
      <c r="AK1893" s="17">
        <v>2650</v>
      </c>
      <c r="AL1893" s="19">
        <v>43274</v>
      </c>
      <c r="AM1893" s="19">
        <v>43274</v>
      </c>
      <c r="AN1893" t="s">
        <v>1183</v>
      </c>
      <c r="AQ1893" s="42"/>
      <c r="AR1893" t="b">
        <f t="shared" si="62"/>
        <v>1</v>
      </c>
      <c r="AS1893" t="b">
        <f t="shared" si="63"/>
        <v>1</v>
      </c>
    </row>
    <row r="1894" spans="2:45" x14ac:dyDescent="0.3">
      <c r="B1894" s="7" t="s">
        <v>1184</v>
      </c>
      <c r="C1894" t="s">
        <v>3326</v>
      </c>
      <c r="D1894" t="s">
        <v>1185</v>
      </c>
      <c r="E1894" s="33" t="s">
        <v>936</v>
      </c>
      <c r="U1894"/>
      <c r="Y1894"/>
      <c r="Z1894"/>
      <c r="AG1894" s="43">
        <v>118</v>
      </c>
      <c r="AH1894" t="s">
        <v>102</v>
      </c>
      <c r="AI1894" s="8" t="s">
        <v>122</v>
      </c>
      <c r="AJ1894" t="s">
        <v>129</v>
      </c>
      <c r="AK1894" s="17">
        <v>2650</v>
      </c>
      <c r="AL1894" s="19">
        <v>43279</v>
      </c>
      <c r="AM1894" s="19">
        <v>43279</v>
      </c>
      <c r="AN1894" t="s">
        <v>1183</v>
      </c>
      <c r="AQ1894"/>
      <c r="AR1894" t="b">
        <f t="shared" si="62"/>
        <v>1</v>
      </c>
      <c r="AS1894" t="b">
        <f t="shared" si="63"/>
        <v>1</v>
      </c>
    </row>
    <row r="1895" spans="2:45" x14ac:dyDescent="0.3">
      <c r="B1895" s="7" t="s">
        <v>1187</v>
      </c>
      <c r="C1895" t="s">
        <v>3326</v>
      </c>
      <c r="D1895" t="s">
        <v>1188</v>
      </c>
      <c r="E1895" s="33" t="s">
        <v>1189</v>
      </c>
      <c r="M1895" s="16">
        <v>0.18</v>
      </c>
      <c r="N1895" t="s">
        <v>648</v>
      </c>
      <c r="O1895" t="s">
        <v>649</v>
      </c>
      <c r="P1895" s="17">
        <v>16765</v>
      </c>
      <c r="U1895"/>
      <c r="Y1895"/>
      <c r="Z1895"/>
      <c r="AC1895" t="s">
        <v>929</v>
      </c>
      <c r="AD1895" t="s">
        <v>3378</v>
      </c>
      <c r="AF1895" s="16">
        <v>0.35828122965034959</v>
      </c>
      <c r="AG1895" s="43">
        <v>73</v>
      </c>
      <c r="AH1895" t="s">
        <v>83</v>
      </c>
      <c r="AI1895" s="8" t="s">
        <v>84</v>
      </c>
      <c r="AJ1895" t="s">
        <v>864</v>
      </c>
      <c r="AK1895" s="17">
        <v>2772</v>
      </c>
      <c r="AL1895" s="19">
        <v>43252</v>
      </c>
      <c r="AM1895" s="19">
        <v>43281</v>
      </c>
      <c r="AN1895" t="s">
        <v>3360</v>
      </c>
      <c r="AQ1895" s="17">
        <f>SUMIF(B:B,B1895,P:P)-SUMIF(B:B,B1895,AK:AK)</f>
        <v>12268</v>
      </c>
      <c r="AR1895" t="b">
        <f t="shared" si="62"/>
        <v>0</v>
      </c>
      <c r="AS1895" t="b">
        <f t="shared" si="63"/>
        <v>0</v>
      </c>
    </row>
    <row r="1896" spans="2:45" x14ac:dyDescent="0.3">
      <c r="B1896" s="7" t="s">
        <v>1187</v>
      </c>
      <c r="C1896" t="s">
        <v>3326</v>
      </c>
      <c r="D1896" t="s">
        <v>1188</v>
      </c>
      <c r="E1896" s="33" t="s">
        <v>936</v>
      </c>
      <c r="U1896"/>
      <c r="Y1896"/>
      <c r="Z1896"/>
      <c r="AG1896" s="43">
        <v>113</v>
      </c>
      <c r="AH1896" t="s">
        <v>102</v>
      </c>
      <c r="AI1896" s="8" t="s">
        <v>122</v>
      </c>
      <c r="AJ1896" t="s">
        <v>123</v>
      </c>
      <c r="AK1896" s="17">
        <v>1724.9999999999998</v>
      </c>
      <c r="AL1896" s="19">
        <v>43279</v>
      </c>
      <c r="AM1896" s="19">
        <v>43279</v>
      </c>
      <c r="AN1896" t="s">
        <v>931</v>
      </c>
      <c r="AQ1896"/>
      <c r="AR1896" t="b">
        <f t="shared" si="62"/>
        <v>1</v>
      </c>
      <c r="AS1896" t="b">
        <f t="shared" si="63"/>
        <v>1</v>
      </c>
    </row>
    <row r="1897" spans="2:45" x14ac:dyDescent="0.3">
      <c r="B1897" s="7" t="s">
        <v>1190</v>
      </c>
      <c r="C1897" t="s">
        <v>3326</v>
      </c>
      <c r="D1897" t="s">
        <v>1191</v>
      </c>
      <c r="E1897" s="33" t="s">
        <v>1192</v>
      </c>
      <c r="M1897" s="16">
        <v>0.18</v>
      </c>
      <c r="N1897" t="s">
        <v>648</v>
      </c>
      <c r="O1897" t="s">
        <v>649</v>
      </c>
      <c r="P1897" s="17">
        <v>16560</v>
      </c>
      <c r="U1897"/>
      <c r="Y1897"/>
      <c r="Z1897"/>
      <c r="AC1897" t="s">
        <v>929</v>
      </c>
      <c r="AD1897" t="s">
        <v>3378</v>
      </c>
      <c r="AF1897" s="16">
        <v>0.37638768000000006</v>
      </c>
      <c r="AG1897" s="43">
        <v>75</v>
      </c>
      <c r="AH1897" t="s">
        <v>83</v>
      </c>
      <c r="AI1897" s="8" t="s">
        <v>863</v>
      </c>
      <c r="AK1897" s="17">
        <v>16560</v>
      </c>
      <c r="AL1897" s="19">
        <v>43252</v>
      </c>
      <c r="AM1897" s="19">
        <v>43252</v>
      </c>
      <c r="AN1897" t="s">
        <v>931</v>
      </c>
      <c r="AQ1897" s="17">
        <f>SUMIF(B:B,B1897,P:P)-SUMIF(B:B,B1897,AK:AK)</f>
        <v>0</v>
      </c>
      <c r="AR1897" t="b">
        <f t="shared" si="62"/>
        <v>0</v>
      </c>
      <c r="AS1897" t="b">
        <f t="shared" si="63"/>
        <v>0</v>
      </c>
    </row>
    <row r="1898" spans="2:45" x14ac:dyDescent="0.3">
      <c r="B1898" s="7" t="s">
        <v>1193</v>
      </c>
      <c r="C1898" t="s">
        <v>3326</v>
      </c>
      <c r="D1898" t="s">
        <v>1194</v>
      </c>
      <c r="E1898" s="33" t="s">
        <v>1195</v>
      </c>
      <c r="M1898" s="16">
        <v>0.18</v>
      </c>
      <c r="N1898" t="s">
        <v>648</v>
      </c>
      <c r="O1898" t="s">
        <v>649</v>
      </c>
      <c r="P1898" s="17">
        <v>10165</v>
      </c>
      <c r="U1898"/>
      <c r="Y1898"/>
      <c r="Z1898"/>
      <c r="AC1898" t="s">
        <v>929</v>
      </c>
      <c r="AD1898" t="s">
        <v>3378</v>
      </c>
      <c r="AF1898" s="16">
        <v>0.31359665407999998</v>
      </c>
      <c r="AG1898" s="43">
        <v>73</v>
      </c>
      <c r="AH1898" t="s">
        <v>83</v>
      </c>
      <c r="AI1898" s="8" t="s">
        <v>84</v>
      </c>
      <c r="AJ1898" t="s">
        <v>864</v>
      </c>
      <c r="AK1898" s="17">
        <v>1540.0000000000002</v>
      </c>
      <c r="AL1898" s="19">
        <v>43252</v>
      </c>
      <c r="AM1898" s="19">
        <v>43281</v>
      </c>
      <c r="AN1898" t="s">
        <v>3360</v>
      </c>
      <c r="AQ1898" s="17">
        <f>SUMIF(B:B,B1898,P:P)-SUMIF(B:B,B1898,AK:AK)</f>
        <v>3625</v>
      </c>
      <c r="AR1898" t="b">
        <f t="shared" si="62"/>
        <v>0</v>
      </c>
      <c r="AS1898" t="b">
        <f t="shared" si="63"/>
        <v>0</v>
      </c>
    </row>
    <row r="1899" spans="2:45" x14ac:dyDescent="0.3">
      <c r="B1899" s="7" t="s">
        <v>1193</v>
      </c>
      <c r="C1899" t="s">
        <v>3326</v>
      </c>
      <c r="D1899" s="8" t="s">
        <v>1196</v>
      </c>
      <c r="E1899" s="33" t="s">
        <v>936</v>
      </c>
      <c r="U1899"/>
      <c r="Y1899"/>
      <c r="Z1899"/>
      <c r="AG1899" s="43">
        <v>114</v>
      </c>
      <c r="AH1899" t="s">
        <v>102</v>
      </c>
      <c r="AI1899" s="8" t="s">
        <v>122</v>
      </c>
      <c r="AJ1899" t="s">
        <v>125</v>
      </c>
      <c r="AK1899" s="17">
        <v>2500</v>
      </c>
      <c r="AL1899" s="19">
        <v>43281</v>
      </c>
      <c r="AM1899" s="19">
        <v>43281</v>
      </c>
      <c r="AN1899" t="s">
        <v>950</v>
      </c>
      <c r="AQ1899"/>
      <c r="AR1899" t="b">
        <f t="shared" si="62"/>
        <v>1</v>
      </c>
      <c r="AS1899" t="b">
        <f t="shared" si="63"/>
        <v>1</v>
      </c>
    </row>
    <row r="1900" spans="2:45" x14ac:dyDescent="0.3">
      <c r="B1900" s="7" t="s">
        <v>1193</v>
      </c>
      <c r="C1900" t="s">
        <v>3326</v>
      </c>
      <c r="D1900" s="8" t="s">
        <v>1196</v>
      </c>
      <c r="E1900" s="33" t="s">
        <v>936</v>
      </c>
      <c r="U1900"/>
      <c r="Y1900"/>
      <c r="Z1900"/>
      <c r="AG1900" s="43">
        <v>114</v>
      </c>
      <c r="AH1900" t="s">
        <v>102</v>
      </c>
      <c r="AI1900" s="8" t="s">
        <v>122</v>
      </c>
      <c r="AJ1900" t="s">
        <v>125</v>
      </c>
      <c r="AK1900" s="17">
        <v>2500</v>
      </c>
      <c r="AL1900" s="19">
        <v>43275</v>
      </c>
      <c r="AM1900" s="19">
        <v>43275</v>
      </c>
      <c r="AN1900" t="s">
        <v>950</v>
      </c>
      <c r="AQ1900"/>
      <c r="AR1900" t="b">
        <f t="shared" si="62"/>
        <v>1</v>
      </c>
      <c r="AS1900" t="b">
        <f t="shared" si="63"/>
        <v>1</v>
      </c>
    </row>
    <row r="1901" spans="2:45" x14ac:dyDescent="0.3">
      <c r="B1901" s="7" t="s">
        <v>1197</v>
      </c>
      <c r="C1901" t="s">
        <v>3098</v>
      </c>
      <c r="D1901" s="8" t="s">
        <v>1198</v>
      </c>
      <c r="E1901" s="33" t="s">
        <v>1199</v>
      </c>
      <c r="M1901" s="16">
        <v>0.17</v>
      </c>
      <c r="N1901" t="s">
        <v>648</v>
      </c>
      <c r="O1901" t="s">
        <v>649</v>
      </c>
      <c r="P1901" s="17">
        <v>8745</v>
      </c>
      <c r="U1901"/>
      <c r="Y1901"/>
      <c r="Z1901"/>
      <c r="AC1901" t="s">
        <v>929</v>
      </c>
      <c r="AD1901" t="s">
        <v>1200</v>
      </c>
      <c r="AF1901" s="16">
        <v>0.30699731578947365</v>
      </c>
      <c r="AG1901" s="43">
        <v>126</v>
      </c>
      <c r="AH1901" t="s">
        <v>102</v>
      </c>
      <c r="AI1901" s="8" t="s">
        <v>135</v>
      </c>
      <c r="AJ1901" t="s">
        <v>138</v>
      </c>
      <c r="AK1901" s="17">
        <v>1944.0000000000002</v>
      </c>
      <c r="AL1901" s="19">
        <v>43115</v>
      </c>
      <c r="AM1901" s="19">
        <v>43122</v>
      </c>
      <c r="AN1901" t="s">
        <v>948</v>
      </c>
      <c r="AQ1901" s="17">
        <f>SUMIF(B:B,B1901,P:P)-SUMIF(B:B,B1901,AK:AK)</f>
        <v>111</v>
      </c>
      <c r="AR1901" t="b">
        <f t="shared" si="62"/>
        <v>0</v>
      </c>
      <c r="AS1901" t="b">
        <f t="shared" si="63"/>
        <v>0</v>
      </c>
    </row>
    <row r="1902" spans="2:45" x14ac:dyDescent="0.3">
      <c r="B1902" s="7" t="s">
        <v>1197</v>
      </c>
      <c r="C1902" t="s">
        <v>3098</v>
      </c>
      <c r="D1902" s="8" t="s">
        <v>1198</v>
      </c>
      <c r="E1902" s="33" t="s">
        <v>936</v>
      </c>
      <c r="U1902"/>
      <c r="Y1902"/>
      <c r="Z1902"/>
      <c r="AG1902" s="43">
        <v>126</v>
      </c>
      <c r="AH1902" t="s">
        <v>102</v>
      </c>
      <c r="AI1902" s="8" t="s">
        <v>135</v>
      </c>
      <c r="AJ1902" t="s">
        <v>138</v>
      </c>
      <c r="AK1902" s="17">
        <v>4050.0000000000005</v>
      </c>
      <c r="AL1902" s="19">
        <v>43113</v>
      </c>
      <c r="AM1902" s="19">
        <v>43120</v>
      </c>
      <c r="AN1902" t="s">
        <v>948</v>
      </c>
      <c r="AQ1902"/>
      <c r="AR1902" t="b">
        <f t="shared" si="62"/>
        <v>1</v>
      </c>
      <c r="AS1902" t="b">
        <f t="shared" si="63"/>
        <v>1</v>
      </c>
    </row>
    <row r="1903" spans="2:45" x14ac:dyDescent="0.3">
      <c r="B1903" s="7" t="s">
        <v>1197</v>
      </c>
      <c r="C1903" t="s">
        <v>3098</v>
      </c>
      <c r="D1903" s="8" t="s">
        <v>1198</v>
      </c>
      <c r="E1903" s="33" t="s">
        <v>936</v>
      </c>
      <c r="U1903"/>
      <c r="Y1903"/>
      <c r="Z1903"/>
      <c r="AG1903" s="43">
        <v>121</v>
      </c>
      <c r="AH1903" t="s">
        <v>102</v>
      </c>
      <c r="AI1903" s="8" t="s">
        <v>130</v>
      </c>
      <c r="AJ1903" t="s">
        <v>132</v>
      </c>
      <c r="AK1903" s="17">
        <v>2640</v>
      </c>
      <c r="AL1903" s="19">
        <v>43113</v>
      </c>
      <c r="AM1903" s="19">
        <v>43120</v>
      </c>
      <c r="AN1903" t="s">
        <v>931</v>
      </c>
      <c r="AQ1903"/>
      <c r="AR1903" t="b">
        <f t="shared" si="62"/>
        <v>1</v>
      </c>
      <c r="AS1903" t="b">
        <f t="shared" si="63"/>
        <v>1</v>
      </c>
    </row>
    <row r="1904" spans="2:45" x14ac:dyDescent="0.3">
      <c r="B1904" s="7" t="s">
        <v>1201</v>
      </c>
      <c r="C1904" t="s">
        <v>3098</v>
      </c>
      <c r="D1904" s="8" t="s">
        <v>1202</v>
      </c>
      <c r="E1904" s="33" t="s">
        <v>1203</v>
      </c>
      <c r="M1904" s="16">
        <v>0.17</v>
      </c>
      <c r="N1904" t="s">
        <v>648</v>
      </c>
      <c r="O1904" t="s">
        <v>649</v>
      </c>
      <c r="P1904" s="17">
        <v>9130</v>
      </c>
      <c r="U1904"/>
      <c r="Y1904"/>
      <c r="Z1904"/>
      <c r="AC1904" t="s">
        <v>929</v>
      </c>
      <c r="AD1904" t="s">
        <v>1825</v>
      </c>
      <c r="AF1904" s="16">
        <v>0.25750318274285722</v>
      </c>
      <c r="AG1904" s="43">
        <v>113</v>
      </c>
      <c r="AH1904" t="s">
        <v>102</v>
      </c>
      <c r="AI1904" s="8" t="s">
        <v>122</v>
      </c>
      <c r="AJ1904" t="s">
        <v>123</v>
      </c>
      <c r="AK1904" s="17">
        <v>864</v>
      </c>
      <c r="AL1904" s="19">
        <v>43122</v>
      </c>
      <c r="AM1904" s="19">
        <v>43122</v>
      </c>
      <c r="AN1904" t="s">
        <v>948</v>
      </c>
      <c r="AQ1904" s="17">
        <f>SUMIF(B:B,B1904,P:P)-SUMIF(B:B,B1904,AK:AK)</f>
        <v>5965.24</v>
      </c>
      <c r="AR1904" t="b">
        <f t="shared" si="62"/>
        <v>0</v>
      </c>
      <c r="AS1904" t="b">
        <f t="shared" si="63"/>
        <v>0</v>
      </c>
    </row>
    <row r="1905" spans="2:45" x14ac:dyDescent="0.3">
      <c r="B1905" s="7" t="s">
        <v>1201</v>
      </c>
      <c r="C1905" t="s">
        <v>3098</v>
      </c>
      <c r="D1905" s="8" t="s">
        <v>1202</v>
      </c>
      <c r="E1905" s="33" t="s">
        <v>936</v>
      </c>
      <c r="U1905"/>
      <c r="Y1905"/>
      <c r="Z1905"/>
      <c r="AG1905" s="43">
        <v>59</v>
      </c>
      <c r="AH1905" t="s">
        <v>57</v>
      </c>
      <c r="AI1905" s="8" t="s">
        <v>64</v>
      </c>
      <c r="AJ1905" t="s">
        <v>323</v>
      </c>
      <c r="AK1905" s="17">
        <v>2300.7599999999998</v>
      </c>
      <c r="AL1905" s="19">
        <v>43116</v>
      </c>
      <c r="AM1905" s="19">
        <v>43116</v>
      </c>
      <c r="AN1905" t="s">
        <v>941</v>
      </c>
      <c r="AQ1905"/>
      <c r="AR1905" t="b">
        <f t="shared" si="62"/>
        <v>1</v>
      </c>
      <c r="AS1905" t="b">
        <f t="shared" si="63"/>
        <v>1</v>
      </c>
    </row>
    <row r="1906" spans="2:45" x14ac:dyDescent="0.3">
      <c r="B1906" s="7" t="s">
        <v>1204</v>
      </c>
      <c r="C1906" t="s">
        <v>3098</v>
      </c>
      <c r="D1906" s="8" t="s">
        <v>1205</v>
      </c>
      <c r="E1906" s="33" t="s">
        <v>1206</v>
      </c>
      <c r="M1906" s="16">
        <v>0.17</v>
      </c>
      <c r="N1906" t="s">
        <v>648</v>
      </c>
      <c r="O1906" t="s">
        <v>649</v>
      </c>
      <c r="P1906" s="17">
        <v>12260</v>
      </c>
      <c r="U1906"/>
      <c r="Y1906"/>
      <c r="Z1906"/>
      <c r="AC1906" t="s">
        <v>929</v>
      </c>
      <c r="AD1906" t="s">
        <v>1825</v>
      </c>
      <c r="AF1906" s="16">
        <v>0.29199296000000002</v>
      </c>
      <c r="AG1906" s="43">
        <v>126</v>
      </c>
      <c r="AH1906" t="s">
        <v>102</v>
      </c>
      <c r="AI1906" s="8" t="s">
        <v>135</v>
      </c>
      <c r="AJ1906" t="s">
        <v>138</v>
      </c>
      <c r="AK1906" s="17">
        <v>7560.0000000000009</v>
      </c>
      <c r="AL1906" s="19">
        <v>43165</v>
      </c>
      <c r="AM1906" s="19">
        <v>43196</v>
      </c>
      <c r="AN1906" t="s">
        <v>948</v>
      </c>
      <c r="AQ1906" s="17">
        <f>SUMIF(B:B,B1906,P:P)-SUMIF(B:B,B1906,AK:AK)</f>
        <v>701.23999999999978</v>
      </c>
      <c r="AR1906" t="b">
        <f t="shared" si="62"/>
        <v>0</v>
      </c>
      <c r="AS1906" t="b">
        <f t="shared" si="63"/>
        <v>0</v>
      </c>
    </row>
    <row r="1907" spans="2:45" x14ac:dyDescent="0.3">
      <c r="B1907" s="7" t="s">
        <v>1204</v>
      </c>
      <c r="C1907" t="s">
        <v>3098</v>
      </c>
      <c r="D1907" s="8" t="s">
        <v>1205</v>
      </c>
      <c r="E1907" s="33" t="s">
        <v>936</v>
      </c>
      <c r="U1907"/>
      <c r="Y1907"/>
      <c r="Z1907"/>
      <c r="AG1907" s="43">
        <v>113</v>
      </c>
      <c r="AH1907" t="s">
        <v>102</v>
      </c>
      <c r="AI1907" s="8" t="s">
        <v>122</v>
      </c>
      <c r="AJ1907" t="s">
        <v>123</v>
      </c>
      <c r="AK1907" s="17">
        <v>1080</v>
      </c>
      <c r="AL1907" s="19">
        <v>43175</v>
      </c>
      <c r="AM1907" s="19">
        <v>43175</v>
      </c>
      <c r="AN1907" t="s">
        <v>948</v>
      </c>
      <c r="AQ1907"/>
      <c r="AR1907" t="b">
        <f t="shared" si="62"/>
        <v>1</v>
      </c>
      <c r="AS1907" t="b">
        <f t="shared" si="63"/>
        <v>1</v>
      </c>
    </row>
    <row r="1908" spans="2:45" x14ac:dyDescent="0.3">
      <c r="B1908" s="7" t="s">
        <v>1204</v>
      </c>
      <c r="C1908" t="s">
        <v>3098</v>
      </c>
      <c r="D1908" s="8" t="s">
        <v>1205</v>
      </c>
      <c r="E1908" s="33" t="s">
        <v>936</v>
      </c>
      <c r="U1908"/>
      <c r="Y1908"/>
      <c r="Z1908"/>
      <c r="AG1908" s="43">
        <v>113</v>
      </c>
      <c r="AH1908" t="s">
        <v>102</v>
      </c>
      <c r="AI1908" s="8" t="s">
        <v>122</v>
      </c>
      <c r="AJ1908" t="s">
        <v>123</v>
      </c>
      <c r="AK1908" s="17">
        <v>1080</v>
      </c>
      <c r="AL1908" s="19">
        <v>43185</v>
      </c>
      <c r="AM1908" s="19">
        <v>43185</v>
      </c>
      <c r="AN1908" t="s">
        <v>948</v>
      </c>
      <c r="AQ1908"/>
      <c r="AR1908" t="b">
        <f t="shared" si="62"/>
        <v>1</v>
      </c>
      <c r="AS1908" t="b">
        <f t="shared" si="63"/>
        <v>1</v>
      </c>
    </row>
    <row r="1909" spans="2:45" x14ac:dyDescent="0.3">
      <c r="B1909" s="7" t="s">
        <v>1204</v>
      </c>
      <c r="C1909" t="s">
        <v>3098</v>
      </c>
      <c r="D1909" s="8" t="s">
        <v>1205</v>
      </c>
      <c r="E1909" s="33" t="s">
        <v>936</v>
      </c>
      <c r="U1909"/>
      <c r="Y1909"/>
      <c r="Z1909"/>
      <c r="AG1909" s="43">
        <v>59</v>
      </c>
      <c r="AH1909" t="s">
        <v>57</v>
      </c>
      <c r="AI1909" s="8" t="s">
        <v>64</v>
      </c>
      <c r="AJ1909" t="s">
        <v>323</v>
      </c>
      <c r="AK1909" s="17">
        <v>1838.76</v>
      </c>
      <c r="AL1909" s="19">
        <v>43160</v>
      </c>
      <c r="AM1909" s="19">
        <v>43160</v>
      </c>
      <c r="AN1909" t="s">
        <v>941</v>
      </c>
      <c r="AQ1909"/>
      <c r="AR1909" t="b">
        <f t="shared" si="62"/>
        <v>1</v>
      </c>
      <c r="AS1909" t="b">
        <f t="shared" si="63"/>
        <v>1</v>
      </c>
    </row>
    <row r="1910" spans="2:45" x14ac:dyDescent="0.3">
      <c r="B1910" s="7" t="s">
        <v>1207</v>
      </c>
      <c r="C1910" t="s">
        <v>3098</v>
      </c>
      <c r="D1910" s="8" t="s">
        <v>1208</v>
      </c>
      <c r="E1910" s="33" t="s">
        <v>1209</v>
      </c>
      <c r="M1910" s="16">
        <v>0.17</v>
      </c>
      <c r="N1910" t="s">
        <v>648</v>
      </c>
      <c r="O1910" t="s">
        <v>649</v>
      </c>
      <c r="P1910" s="17">
        <v>7800</v>
      </c>
      <c r="U1910"/>
      <c r="Y1910"/>
      <c r="Z1910"/>
      <c r="AC1910" t="s">
        <v>929</v>
      </c>
      <c r="AD1910" t="s">
        <v>1825</v>
      </c>
      <c r="AF1910" s="16">
        <v>0.2853384408389395</v>
      </c>
      <c r="AG1910" s="43">
        <v>59</v>
      </c>
      <c r="AH1910" t="s">
        <v>57</v>
      </c>
      <c r="AI1910" s="8" t="s">
        <v>64</v>
      </c>
      <c r="AJ1910" t="s">
        <v>323</v>
      </c>
      <c r="AK1910" s="17">
        <v>5981.9759999999997</v>
      </c>
      <c r="AL1910" s="19">
        <v>43160</v>
      </c>
      <c r="AM1910" s="19">
        <v>43160</v>
      </c>
      <c r="AN1910" t="s">
        <v>941</v>
      </c>
      <c r="AQ1910" s="17">
        <f>SUMIF(B:B,B1910,P:P)-SUMIF(B:B,B1910,AK:AK)</f>
        <v>1818.0240000000003</v>
      </c>
      <c r="AR1910" t="b">
        <f t="shared" si="62"/>
        <v>0</v>
      </c>
      <c r="AS1910" t="b">
        <f t="shared" si="63"/>
        <v>0</v>
      </c>
    </row>
    <row r="1911" spans="2:45" x14ac:dyDescent="0.3">
      <c r="B1911" s="7" t="s">
        <v>1210</v>
      </c>
      <c r="C1911" t="s">
        <v>3098</v>
      </c>
      <c r="D1911" s="8" t="s">
        <v>1211</v>
      </c>
      <c r="E1911" s="33" t="s">
        <v>1212</v>
      </c>
      <c r="M1911" s="16">
        <v>0.19</v>
      </c>
      <c r="N1911" t="s">
        <v>648</v>
      </c>
      <c r="O1911" t="s">
        <v>649</v>
      </c>
      <c r="P1911" s="17">
        <v>41988</v>
      </c>
      <c r="U1911"/>
      <c r="Y1911"/>
      <c r="Z1911"/>
      <c r="AC1911" t="s">
        <v>929</v>
      </c>
      <c r="AD1911" t="s">
        <v>1825</v>
      </c>
      <c r="AF1911" s="16">
        <v>0.35675266521963828</v>
      </c>
      <c r="AG1911" s="43">
        <v>113</v>
      </c>
      <c r="AH1911" t="s">
        <v>102</v>
      </c>
      <c r="AI1911" s="8" t="s">
        <v>122</v>
      </c>
      <c r="AJ1911" t="s">
        <v>123</v>
      </c>
      <c r="AK1911" s="17">
        <v>919.99999999999989</v>
      </c>
      <c r="AL1911" s="19">
        <v>43163</v>
      </c>
      <c r="AM1911" s="19">
        <v>43163</v>
      </c>
      <c r="AN1911" t="s">
        <v>931</v>
      </c>
      <c r="AQ1911" s="17">
        <f>SUMIF(B:B,B1911,P:P)-SUMIF(B:B,B1911,AK:AK)</f>
        <v>2129.3159999999989</v>
      </c>
      <c r="AR1911" t="b">
        <f t="shared" si="62"/>
        <v>0</v>
      </c>
      <c r="AS1911" t="b">
        <f t="shared" si="63"/>
        <v>0</v>
      </c>
    </row>
    <row r="1912" spans="2:45" x14ac:dyDescent="0.3">
      <c r="B1912" s="7" t="s">
        <v>1210</v>
      </c>
      <c r="C1912" t="s">
        <v>3098</v>
      </c>
      <c r="D1912" s="8" t="s">
        <v>1211</v>
      </c>
      <c r="E1912" s="33" t="s">
        <v>936</v>
      </c>
      <c r="U1912"/>
      <c r="Y1912"/>
      <c r="Z1912"/>
      <c r="AG1912" s="43">
        <v>113</v>
      </c>
      <c r="AH1912" t="s">
        <v>102</v>
      </c>
      <c r="AI1912" s="8" t="s">
        <v>122</v>
      </c>
      <c r="AJ1912" t="s">
        <v>123</v>
      </c>
      <c r="AK1912" s="17">
        <v>919.99999999999989</v>
      </c>
      <c r="AL1912" s="19">
        <v>43163</v>
      </c>
      <c r="AM1912" s="19">
        <v>43163</v>
      </c>
      <c r="AN1912" t="s">
        <v>931</v>
      </c>
      <c r="AQ1912"/>
      <c r="AR1912" t="b">
        <f t="shared" si="62"/>
        <v>1</v>
      </c>
      <c r="AS1912" t="b">
        <f t="shared" si="63"/>
        <v>1</v>
      </c>
    </row>
    <row r="1913" spans="2:45" x14ac:dyDescent="0.3">
      <c r="B1913" s="7" t="s">
        <v>1210</v>
      </c>
      <c r="C1913" t="s">
        <v>3098</v>
      </c>
      <c r="D1913" s="8" t="s">
        <v>1211</v>
      </c>
      <c r="E1913" s="33" t="s">
        <v>936</v>
      </c>
      <c r="U1913"/>
      <c r="Y1913"/>
      <c r="Z1913"/>
      <c r="AG1913" s="43">
        <v>113</v>
      </c>
      <c r="AH1913" t="s">
        <v>102</v>
      </c>
      <c r="AI1913" s="8" t="s">
        <v>122</v>
      </c>
      <c r="AJ1913" t="s">
        <v>123</v>
      </c>
      <c r="AK1913" s="17">
        <v>919.99999999999989</v>
      </c>
      <c r="AL1913" s="19">
        <v>43163</v>
      </c>
      <c r="AM1913" s="19">
        <v>43163</v>
      </c>
      <c r="AN1913" t="s">
        <v>931</v>
      </c>
      <c r="AQ1913"/>
      <c r="AR1913" t="b">
        <f t="shared" si="62"/>
        <v>1</v>
      </c>
      <c r="AS1913" t="b">
        <f t="shared" si="63"/>
        <v>1</v>
      </c>
    </row>
    <row r="1914" spans="2:45" x14ac:dyDescent="0.3">
      <c r="B1914" s="7" t="s">
        <v>1210</v>
      </c>
      <c r="C1914" t="s">
        <v>3098</v>
      </c>
      <c r="D1914" s="8" t="s">
        <v>1211</v>
      </c>
      <c r="E1914" s="33" t="s">
        <v>936</v>
      </c>
      <c r="U1914"/>
      <c r="Y1914"/>
      <c r="Z1914"/>
      <c r="AG1914" s="43">
        <v>113</v>
      </c>
      <c r="AH1914" t="s">
        <v>102</v>
      </c>
      <c r="AI1914" s="8" t="s">
        <v>122</v>
      </c>
      <c r="AJ1914" t="s">
        <v>123</v>
      </c>
      <c r="AK1914" s="17">
        <v>919.99999999999989</v>
      </c>
      <c r="AL1914" s="19">
        <v>43163</v>
      </c>
      <c r="AM1914" s="19">
        <v>43163</v>
      </c>
      <c r="AN1914" t="s">
        <v>931</v>
      </c>
      <c r="AQ1914"/>
      <c r="AR1914" t="b">
        <f t="shared" si="62"/>
        <v>1</v>
      </c>
      <c r="AS1914" t="b">
        <f t="shared" si="63"/>
        <v>1</v>
      </c>
    </row>
    <row r="1915" spans="2:45" x14ac:dyDescent="0.3">
      <c r="B1915" s="7" t="s">
        <v>1210</v>
      </c>
      <c r="C1915" t="s">
        <v>3098</v>
      </c>
      <c r="D1915" s="8" t="s">
        <v>1211</v>
      </c>
      <c r="E1915" s="33" t="s">
        <v>936</v>
      </c>
      <c r="U1915"/>
      <c r="Y1915"/>
      <c r="Z1915"/>
      <c r="AG1915" s="43">
        <v>113</v>
      </c>
      <c r="AH1915" t="s">
        <v>102</v>
      </c>
      <c r="AI1915" s="8" t="s">
        <v>122</v>
      </c>
      <c r="AJ1915" t="s">
        <v>123</v>
      </c>
      <c r="AK1915" s="17">
        <v>919.99999999999989</v>
      </c>
      <c r="AL1915" s="19">
        <v>43163</v>
      </c>
      <c r="AM1915" s="19">
        <v>43163</v>
      </c>
      <c r="AN1915" t="s">
        <v>931</v>
      </c>
      <c r="AQ1915"/>
      <c r="AR1915" t="b">
        <f t="shared" si="62"/>
        <v>1</v>
      </c>
      <c r="AS1915" t="b">
        <f t="shared" si="63"/>
        <v>1</v>
      </c>
    </row>
    <row r="1916" spans="2:45" x14ac:dyDescent="0.3">
      <c r="B1916" s="7" t="s">
        <v>1210</v>
      </c>
      <c r="C1916" t="s">
        <v>3098</v>
      </c>
      <c r="D1916" s="8" t="s">
        <v>1211</v>
      </c>
      <c r="E1916" s="33" t="s">
        <v>936</v>
      </c>
      <c r="U1916"/>
      <c r="Y1916"/>
      <c r="Z1916"/>
      <c r="AG1916" s="43">
        <v>113</v>
      </c>
      <c r="AH1916" t="s">
        <v>102</v>
      </c>
      <c r="AI1916" s="8" t="s">
        <v>122</v>
      </c>
      <c r="AJ1916" t="s">
        <v>123</v>
      </c>
      <c r="AK1916" s="17">
        <v>919.99999999999989</v>
      </c>
      <c r="AL1916" s="19">
        <v>43163</v>
      </c>
      <c r="AM1916" s="19">
        <v>43163</v>
      </c>
      <c r="AN1916" t="s">
        <v>931</v>
      </c>
      <c r="AQ1916"/>
      <c r="AR1916" t="b">
        <f t="shared" si="62"/>
        <v>1</v>
      </c>
      <c r="AS1916" t="b">
        <f t="shared" si="63"/>
        <v>1</v>
      </c>
    </row>
    <row r="1917" spans="2:45" x14ac:dyDescent="0.3">
      <c r="B1917" s="7" t="s">
        <v>1210</v>
      </c>
      <c r="C1917" t="s">
        <v>3098</v>
      </c>
      <c r="D1917" s="8" t="s">
        <v>1211</v>
      </c>
      <c r="E1917" s="33" t="s">
        <v>936</v>
      </c>
      <c r="U1917"/>
      <c r="Y1917"/>
      <c r="Z1917"/>
      <c r="AG1917" s="43">
        <v>113</v>
      </c>
      <c r="AH1917" t="s">
        <v>102</v>
      </c>
      <c r="AI1917" s="8" t="s">
        <v>122</v>
      </c>
      <c r="AJ1917" t="s">
        <v>123</v>
      </c>
      <c r="AK1917" s="17">
        <v>919.99999999999989</v>
      </c>
      <c r="AL1917" s="19">
        <v>43163</v>
      </c>
      <c r="AM1917" s="19">
        <v>43163</v>
      </c>
      <c r="AN1917" t="s">
        <v>931</v>
      </c>
      <c r="AQ1917"/>
      <c r="AR1917" t="b">
        <f t="shared" si="62"/>
        <v>1</v>
      </c>
      <c r="AS1917" t="b">
        <f t="shared" si="63"/>
        <v>1</v>
      </c>
    </row>
    <row r="1918" spans="2:45" x14ac:dyDescent="0.3">
      <c r="B1918" s="7" t="s">
        <v>1210</v>
      </c>
      <c r="C1918" t="s">
        <v>3098</v>
      </c>
      <c r="D1918" s="8" t="s">
        <v>1211</v>
      </c>
      <c r="E1918" s="33" t="s">
        <v>936</v>
      </c>
      <c r="U1918"/>
      <c r="Y1918"/>
      <c r="Z1918"/>
      <c r="AG1918" s="43">
        <v>113</v>
      </c>
      <c r="AH1918" t="s">
        <v>102</v>
      </c>
      <c r="AI1918" s="8" t="s">
        <v>122</v>
      </c>
      <c r="AJ1918" t="s">
        <v>123</v>
      </c>
      <c r="AK1918" s="17">
        <v>919.99999999999989</v>
      </c>
      <c r="AL1918" s="19">
        <v>43163</v>
      </c>
      <c r="AM1918" s="19">
        <v>43163</v>
      </c>
      <c r="AN1918" t="s">
        <v>931</v>
      </c>
      <c r="AQ1918"/>
      <c r="AR1918" t="b">
        <f t="shared" si="62"/>
        <v>1</v>
      </c>
      <c r="AS1918" t="b">
        <f t="shared" si="63"/>
        <v>1</v>
      </c>
    </row>
    <row r="1919" spans="2:45" x14ac:dyDescent="0.3">
      <c r="B1919" s="7" t="s">
        <v>1210</v>
      </c>
      <c r="C1919" t="s">
        <v>3098</v>
      </c>
      <c r="D1919" s="8" t="s">
        <v>1211</v>
      </c>
      <c r="E1919" s="33" t="s">
        <v>936</v>
      </c>
      <c r="U1919"/>
      <c r="Y1919"/>
      <c r="Z1919"/>
      <c r="AG1919" s="43">
        <v>113</v>
      </c>
      <c r="AH1919" t="s">
        <v>102</v>
      </c>
      <c r="AI1919" s="8" t="s">
        <v>122</v>
      </c>
      <c r="AJ1919" t="s">
        <v>123</v>
      </c>
      <c r="AK1919" s="17">
        <v>1150</v>
      </c>
      <c r="AL1919" s="19">
        <v>43163</v>
      </c>
      <c r="AM1919" s="19">
        <v>43163</v>
      </c>
      <c r="AN1919" t="s">
        <v>931</v>
      </c>
      <c r="AQ1919"/>
      <c r="AR1919" t="b">
        <f t="shared" si="62"/>
        <v>1</v>
      </c>
      <c r="AS1919" t="b">
        <f t="shared" si="63"/>
        <v>1</v>
      </c>
    </row>
    <row r="1920" spans="2:45" x14ac:dyDescent="0.3">
      <c r="B1920" s="7" t="s">
        <v>1210</v>
      </c>
      <c r="C1920" t="s">
        <v>3098</v>
      </c>
      <c r="D1920" s="8" t="s">
        <v>1211</v>
      </c>
      <c r="E1920" s="33" t="s">
        <v>936</v>
      </c>
      <c r="U1920"/>
      <c r="Y1920"/>
      <c r="Z1920"/>
      <c r="AG1920" s="43">
        <v>113</v>
      </c>
      <c r="AH1920" t="s">
        <v>102</v>
      </c>
      <c r="AI1920" s="8" t="s">
        <v>122</v>
      </c>
      <c r="AJ1920" t="s">
        <v>123</v>
      </c>
      <c r="AK1920" s="17">
        <v>1150</v>
      </c>
      <c r="AL1920" s="19">
        <v>43163</v>
      </c>
      <c r="AM1920" s="19">
        <v>43163</v>
      </c>
      <c r="AN1920" t="s">
        <v>931</v>
      </c>
      <c r="AQ1920"/>
      <c r="AR1920" t="b">
        <f t="shared" si="62"/>
        <v>1</v>
      </c>
      <c r="AS1920" t="b">
        <f t="shared" si="63"/>
        <v>1</v>
      </c>
    </row>
    <row r="1921" spans="2:45" x14ac:dyDescent="0.3">
      <c r="B1921" s="7" t="s">
        <v>1210</v>
      </c>
      <c r="C1921" t="s">
        <v>3098</v>
      </c>
      <c r="D1921" s="8" t="s">
        <v>1211</v>
      </c>
      <c r="E1921" s="33" t="s">
        <v>936</v>
      </c>
      <c r="U1921"/>
      <c r="Y1921"/>
      <c r="Z1921"/>
      <c r="AG1921" s="43">
        <v>59</v>
      </c>
      <c r="AH1921" t="s">
        <v>57</v>
      </c>
      <c r="AI1921" s="8" t="s">
        <v>64</v>
      </c>
      <c r="AJ1921" t="s">
        <v>323</v>
      </c>
      <c r="AK1921" s="17">
        <v>2070.6839999999997</v>
      </c>
      <c r="AL1921" s="19">
        <v>43160</v>
      </c>
      <c r="AM1921" s="19">
        <v>43160</v>
      </c>
      <c r="AN1921" t="s">
        <v>941</v>
      </c>
      <c r="AQ1921"/>
      <c r="AR1921" t="b">
        <f t="shared" si="62"/>
        <v>1</v>
      </c>
      <c r="AS1921" t="b">
        <f t="shared" si="63"/>
        <v>1</v>
      </c>
    </row>
    <row r="1922" spans="2:45" x14ac:dyDescent="0.3">
      <c r="B1922" s="7" t="s">
        <v>1210</v>
      </c>
      <c r="C1922" t="s">
        <v>3098</v>
      </c>
      <c r="D1922" s="8" t="s">
        <v>1211</v>
      </c>
      <c r="E1922" s="33" t="s">
        <v>936</v>
      </c>
      <c r="U1922"/>
      <c r="Y1922"/>
      <c r="Z1922"/>
      <c r="AG1922" s="43">
        <v>126</v>
      </c>
      <c r="AH1922" t="s">
        <v>102</v>
      </c>
      <c r="AI1922" s="8" t="s">
        <v>135</v>
      </c>
      <c r="AJ1922" t="s">
        <v>138</v>
      </c>
      <c r="AK1922" s="17">
        <v>13068</v>
      </c>
      <c r="AL1922" s="19">
        <v>43176</v>
      </c>
      <c r="AM1922" s="19">
        <v>43176</v>
      </c>
      <c r="AN1922" t="s">
        <v>948</v>
      </c>
      <c r="AQ1922"/>
      <c r="AR1922" t="b">
        <f t="shared" si="62"/>
        <v>1</v>
      </c>
      <c r="AS1922" t="b">
        <f t="shared" si="63"/>
        <v>1</v>
      </c>
    </row>
    <row r="1923" spans="2:45" x14ac:dyDescent="0.3">
      <c r="B1923" s="7" t="s">
        <v>1210</v>
      </c>
      <c r="C1923" t="s">
        <v>3098</v>
      </c>
      <c r="D1923" s="8" t="s">
        <v>1211</v>
      </c>
      <c r="E1923" s="33" t="s">
        <v>936</v>
      </c>
      <c r="U1923"/>
      <c r="Y1923"/>
      <c r="Z1923"/>
      <c r="AG1923" s="43">
        <v>121</v>
      </c>
      <c r="AH1923" t="s">
        <v>102</v>
      </c>
      <c r="AI1923" s="8" t="s">
        <v>130</v>
      </c>
      <c r="AJ1923" t="s">
        <v>132</v>
      </c>
      <c r="AK1923" s="17">
        <v>2530</v>
      </c>
      <c r="AL1923" s="19">
        <v>43176</v>
      </c>
      <c r="AM1923" s="19">
        <v>43176</v>
      </c>
      <c r="AN1923" t="s">
        <v>931</v>
      </c>
      <c r="AQ1923"/>
      <c r="AR1923" t="b">
        <f t="shared" si="62"/>
        <v>1</v>
      </c>
      <c r="AS1923" t="b">
        <f t="shared" si="63"/>
        <v>1</v>
      </c>
    </row>
    <row r="1924" spans="2:45" x14ac:dyDescent="0.3">
      <c r="B1924" s="7" t="s">
        <v>1210</v>
      </c>
      <c r="C1924" t="s">
        <v>3098</v>
      </c>
      <c r="D1924" s="8" t="s">
        <v>1211</v>
      </c>
      <c r="E1924" s="33" t="s">
        <v>936</v>
      </c>
      <c r="U1924"/>
      <c r="Y1924"/>
      <c r="Z1924"/>
      <c r="AG1924" s="43">
        <v>121</v>
      </c>
      <c r="AH1924" t="s">
        <v>102</v>
      </c>
      <c r="AI1924" s="8" t="s">
        <v>130</v>
      </c>
      <c r="AJ1924" t="s">
        <v>132</v>
      </c>
      <c r="AK1924" s="17">
        <v>2530</v>
      </c>
      <c r="AL1924" s="19">
        <v>43176</v>
      </c>
      <c r="AM1924" s="19">
        <v>43176</v>
      </c>
      <c r="AN1924" t="s">
        <v>931</v>
      </c>
      <c r="AQ1924"/>
      <c r="AR1924" t="b">
        <f t="shared" si="62"/>
        <v>1</v>
      </c>
      <c r="AS1924" t="b">
        <f t="shared" si="63"/>
        <v>1</v>
      </c>
    </row>
    <row r="1925" spans="2:45" x14ac:dyDescent="0.3">
      <c r="B1925" s="7" t="s">
        <v>1210</v>
      </c>
      <c r="C1925" t="s">
        <v>3098</v>
      </c>
      <c r="D1925" s="8" t="s">
        <v>1211</v>
      </c>
      <c r="E1925" s="33" t="s">
        <v>936</v>
      </c>
      <c r="U1925"/>
      <c r="Y1925"/>
      <c r="Z1925"/>
      <c r="AG1925" s="43">
        <v>13</v>
      </c>
      <c r="AH1925" t="s">
        <v>16</v>
      </c>
      <c r="AI1925" s="8" t="s">
        <v>867</v>
      </c>
      <c r="AK1925" s="17">
        <v>10000</v>
      </c>
      <c r="AL1925" s="19">
        <v>43187</v>
      </c>
      <c r="AM1925" s="19">
        <v>43220</v>
      </c>
      <c r="AN1925" t="s">
        <v>1213</v>
      </c>
      <c r="AQ1925"/>
      <c r="AR1925" t="b">
        <f t="shared" ref="AR1925:AR1973" si="64">B1925=B1924</f>
        <v>1</v>
      </c>
      <c r="AS1925" t="b">
        <f t="shared" ref="AS1925:AS1973" si="65">D1925=D1924</f>
        <v>1</v>
      </c>
    </row>
    <row r="1926" spans="2:45" x14ac:dyDescent="0.3">
      <c r="B1926" s="7" t="s">
        <v>1214</v>
      </c>
      <c r="C1926" t="s">
        <v>3098</v>
      </c>
      <c r="D1926" s="8" t="s">
        <v>1215</v>
      </c>
      <c r="E1926" s="33" t="s">
        <v>1216</v>
      </c>
      <c r="M1926" s="16">
        <v>0.17</v>
      </c>
      <c r="N1926" t="s">
        <v>648</v>
      </c>
      <c r="O1926" t="s">
        <v>649</v>
      </c>
      <c r="P1926" s="17">
        <v>10069.200000000001</v>
      </c>
      <c r="U1926"/>
      <c r="Y1926"/>
      <c r="Z1926"/>
      <c r="AC1926" t="s">
        <v>929</v>
      </c>
      <c r="AD1926" t="s">
        <v>1825</v>
      </c>
      <c r="AF1926" s="16">
        <v>0.26598226205714282</v>
      </c>
      <c r="AG1926" s="43">
        <v>126</v>
      </c>
      <c r="AH1926" t="s">
        <v>102</v>
      </c>
      <c r="AI1926" s="8" t="s">
        <v>135</v>
      </c>
      <c r="AJ1926" t="s">
        <v>138</v>
      </c>
      <c r="AK1926" s="17">
        <v>5350</v>
      </c>
      <c r="AL1926" s="19">
        <v>43178</v>
      </c>
      <c r="AM1926" s="19">
        <v>43193</v>
      </c>
      <c r="AN1926" t="s">
        <v>949</v>
      </c>
      <c r="AQ1926" s="17">
        <f>SUMIF(B:B,B1926,P:P)-SUMIF(B:B,B1926,AK:AK)</f>
        <v>863</v>
      </c>
      <c r="AR1926" t="b">
        <f t="shared" si="64"/>
        <v>0</v>
      </c>
      <c r="AS1926" t="b">
        <f t="shared" si="65"/>
        <v>0</v>
      </c>
    </row>
    <row r="1927" spans="2:45" x14ac:dyDescent="0.3">
      <c r="B1927" s="7" t="s">
        <v>1214</v>
      </c>
      <c r="C1927" t="s">
        <v>3098</v>
      </c>
      <c r="D1927" s="8" t="s">
        <v>1215</v>
      </c>
      <c r="E1927" s="33" t="s">
        <v>936</v>
      </c>
      <c r="U1927"/>
      <c r="Y1927"/>
      <c r="Z1927"/>
      <c r="AG1927" s="43">
        <v>73</v>
      </c>
      <c r="AH1927" t="s">
        <v>83</v>
      </c>
      <c r="AI1927" s="8" t="s">
        <v>84</v>
      </c>
      <c r="AJ1927" t="s">
        <v>864</v>
      </c>
      <c r="AK1927" s="17">
        <v>1500</v>
      </c>
      <c r="AL1927" s="19">
        <v>43164</v>
      </c>
      <c r="AM1927" s="19">
        <v>43164</v>
      </c>
      <c r="AN1927" t="s">
        <v>3360</v>
      </c>
      <c r="AQ1927"/>
      <c r="AR1927" t="b">
        <f t="shared" si="64"/>
        <v>1</v>
      </c>
      <c r="AS1927" t="b">
        <f t="shared" si="65"/>
        <v>1</v>
      </c>
    </row>
    <row r="1928" spans="2:45" x14ac:dyDescent="0.3">
      <c r="B1928" s="7" t="s">
        <v>1214</v>
      </c>
      <c r="C1928" t="s">
        <v>3098</v>
      </c>
      <c r="D1928" s="8" t="s">
        <v>1215</v>
      </c>
      <c r="E1928" s="33" t="s">
        <v>936</v>
      </c>
      <c r="U1928"/>
      <c r="Y1928"/>
      <c r="Z1928"/>
      <c r="AG1928" s="43">
        <v>59</v>
      </c>
      <c r="AH1928" t="s">
        <v>57</v>
      </c>
      <c r="AI1928" s="8" t="s">
        <v>64</v>
      </c>
      <c r="AJ1928" t="s">
        <v>323</v>
      </c>
      <c r="AK1928" s="17">
        <v>2356.1999999999998</v>
      </c>
      <c r="AL1928" s="19">
        <v>43160</v>
      </c>
      <c r="AM1928" s="19">
        <v>43160</v>
      </c>
      <c r="AN1928" t="s">
        <v>941</v>
      </c>
      <c r="AQ1928"/>
      <c r="AR1928" t="b">
        <f t="shared" si="64"/>
        <v>1</v>
      </c>
      <c r="AS1928" t="b">
        <f t="shared" si="65"/>
        <v>1</v>
      </c>
    </row>
    <row r="1929" spans="2:45" x14ac:dyDescent="0.3">
      <c r="B1929" s="7" t="s">
        <v>1217</v>
      </c>
      <c r="C1929" t="s">
        <v>3098</v>
      </c>
      <c r="D1929" s="8" t="s">
        <v>1218</v>
      </c>
      <c r="E1929" s="33" t="s">
        <v>1219</v>
      </c>
      <c r="M1929" s="16">
        <v>0.17</v>
      </c>
      <c r="N1929" t="s">
        <v>648</v>
      </c>
      <c r="O1929" t="s">
        <v>649</v>
      </c>
      <c r="P1929" s="17">
        <v>16800</v>
      </c>
      <c r="U1929"/>
      <c r="Y1929"/>
      <c r="Z1929"/>
      <c r="AC1929" t="s">
        <v>929</v>
      </c>
      <c r="AD1929" t="s">
        <v>1825</v>
      </c>
      <c r="AF1929" s="16">
        <v>0.34188097165991899</v>
      </c>
      <c r="AG1929" s="43">
        <v>59</v>
      </c>
      <c r="AH1929" t="s">
        <v>57</v>
      </c>
      <c r="AI1929" s="8" t="s">
        <v>64</v>
      </c>
      <c r="AJ1929" t="s">
        <v>323</v>
      </c>
      <c r="AK1929" s="17">
        <v>12884.255999999999</v>
      </c>
      <c r="AL1929" s="19">
        <v>43160</v>
      </c>
      <c r="AM1929" s="19">
        <v>43160</v>
      </c>
      <c r="AN1929" t="s">
        <v>941</v>
      </c>
      <c r="AQ1929" s="17">
        <f>SUMIF(B:B,B1929,P:P)-SUMIF(B:B,B1929,AK:AK)</f>
        <v>3915.7440000000006</v>
      </c>
      <c r="AR1929" t="b">
        <f t="shared" si="64"/>
        <v>0</v>
      </c>
      <c r="AS1929" t="b">
        <f t="shared" si="65"/>
        <v>0</v>
      </c>
    </row>
    <row r="1930" spans="2:45" x14ac:dyDescent="0.3">
      <c r="B1930" s="7" t="s">
        <v>960</v>
      </c>
      <c r="C1930" t="s">
        <v>3326</v>
      </c>
      <c r="D1930" t="s">
        <v>961</v>
      </c>
      <c r="E1930" s="33" t="s">
        <v>962</v>
      </c>
      <c r="M1930" s="16">
        <v>0.18</v>
      </c>
      <c r="N1930" t="s">
        <v>648</v>
      </c>
      <c r="O1930" t="s">
        <v>649</v>
      </c>
      <c r="P1930" s="17">
        <v>15010</v>
      </c>
      <c r="U1930"/>
      <c r="Y1930"/>
      <c r="Z1930"/>
      <c r="AC1930" t="s">
        <v>929</v>
      </c>
      <c r="AD1930" t="s">
        <v>3378</v>
      </c>
      <c r="AF1930" s="16">
        <v>0.34104349087179486</v>
      </c>
      <c r="AG1930" s="43">
        <v>73</v>
      </c>
      <c r="AH1930" t="s">
        <v>83</v>
      </c>
      <c r="AI1930" s="8" t="s">
        <v>84</v>
      </c>
      <c r="AJ1930" t="s">
        <v>864</v>
      </c>
      <c r="AK1930" s="17">
        <v>1716.0000000000002</v>
      </c>
      <c r="AL1930" s="19">
        <v>43160</v>
      </c>
      <c r="AM1930" s="19">
        <v>43220</v>
      </c>
      <c r="AN1930" t="s">
        <v>3360</v>
      </c>
      <c r="AQ1930" s="17">
        <f>SUMIF(B:B,B1930,P:P)-SUMIF(B:B,B1930,AK:AK)</f>
        <v>12214</v>
      </c>
      <c r="AR1930" t="b">
        <f t="shared" si="64"/>
        <v>0</v>
      </c>
      <c r="AS1930" t="b">
        <f t="shared" si="65"/>
        <v>0</v>
      </c>
    </row>
    <row r="1931" spans="2:45" x14ac:dyDescent="0.3">
      <c r="B1931" s="7" t="s">
        <v>960</v>
      </c>
      <c r="C1931" t="s">
        <v>3326</v>
      </c>
      <c r="D1931" t="s">
        <v>961</v>
      </c>
      <c r="E1931" s="33" t="s">
        <v>936</v>
      </c>
      <c r="U1931"/>
      <c r="Y1931"/>
      <c r="Z1931"/>
      <c r="AG1931" s="43">
        <v>113</v>
      </c>
      <c r="AH1931" t="s">
        <v>102</v>
      </c>
      <c r="AI1931" s="8" t="s">
        <v>122</v>
      </c>
      <c r="AJ1931" t="s">
        <v>123</v>
      </c>
      <c r="AK1931" s="17">
        <v>1080</v>
      </c>
      <c r="AL1931" s="19">
        <v>43181</v>
      </c>
      <c r="AM1931" s="19">
        <v>43181</v>
      </c>
      <c r="AN1931" t="s">
        <v>948</v>
      </c>
      <c r="AQ1931"/>
      <c r="AR1931" t="b">
        <f t="shared" si="64"/>
        <v>1</v>
      </c>
      <c r="AS1931" t="b">
        <f t="shared" si="65"/>
        <v>1</v>
      </c>
    </row>
    <row r="1932" spans="2:45" x14ac:dyDescent="0.3">
      <c r="B1932" s="7" t="s">
        <v>1220</v>
      </c>
      <c r="C1932" t="s">
        <v>3098</v>
      </c>
      <c r="D1932" s="8" t="s">
        <v>1221</v>
      </c>
      <c r="E1932" s="33" t="s">
        <v>1222</v>
      </c>
      <c r="M1932" s="16">
        <v>0.17</v>
      </c>
      <c r="N1932" t="s">
        <v>648</v>
      </c>
      <c r="O1932" t="s">
        <v>649</v>
      </c>
      <c r="P1932" s="17">
        <v>10460</v>
      </c>
      <c r="U1932"/>
      <c r="Y1932"/>
      <c r="Z1932"/>
      <c r="AC1932" t="s">
        <v>929</v>
      </c>
      <c r="AD1932" t="s">
        <v>1825</v>
      </c>
      <c r="AF1932" s="16">
        <v>0.27072543497142859</v>
      </c>
      <c r="AG1932" s="43">
        <v>59</v>
      </c>
      <c r="AH1932" t="s">
        <v>57</v>
      </c>
      <c r="AI1932" s="8" t="s">
        <v>64</v>
      </c>
      <c r="AJ1932" t="s">
        <v>323</v>
      </c>
      <c r="AK1932" s="17">
        <v>1829.5199999999998</v>
      </c>
      <c r="AL1932" s="19">
        <v>43160</v>
      </c>
      <c r="AM1932" s="19">
        <v>43160</v>
      </c>
      <c r="AN1932" t="s">
        <v>941</v>
      </c>
      <c r="AQ1932" s="17">
        <f>SUMIF(B:B,B1932,P:P)-SUMIF(B:B,B1932,AK:AK)</f>
        <v>2339.34</v>
      </c>
      <c r="AR1932" t="b">
        <f t="shared" si="64"/>
        <v>0</v>
      </c>
      <c r="AS1932" t="b">
        <f t="shared" si="65"/>
        <v>0</v>
      </c>
    </row>
    <row r="1933" spans="2:45" x14ac:dyDescent="0.3">
      <c r="B1933" s="7" t="s">
        <v>1220</v>
      </c>
      <c r="C1933" t="s">
        <v>3098</v>
      </c>
      <c r="D1933" s="8" t="s">
        <v>1221</v>
      </c>
      <c r="E1933" s="33" t="s">
        <v>936</v>
      </c>
      <c r="U1933"/>
      <c r="Y1933"/>
      <c r="Z1933"/>
      <c r="AG1933" s="43">
        <v>113</v>
      </c>
      <c r="AH1933" t="s">
        <v>102</v>
      </c>
      <c r="AI1933" s="8" t="s">
        <v>122</v>
      </c>
      <c r="AJ1933" t="s">
        <v>123</v>
      </c>
      <c r="AK1933" s="17">
        <v>919.99999999999989</v>
      </c>
      <c r="AL1933" s="19">
        <v>43206</v>
      </c>
      <c r="AM1933" s="19">
        <v>43206</v>
      </c>
      <c r="AN1933" t="s">
        <v>931</v>
      </c>
      <c r="AQ1933"/>
      <c r="AR1933" t="b">
        <f t="shared" si="64"/>
        <v>1</v>
      </c>
      <c r="AS1933" t="b">
        <f t="shared" si="65"/>
        <v>1</v>
      </c>
    </row>
    <row r="1934" spans="2:45" x14ac:dyDescent="0.3">
      <c r="B1934" s="7" t="s">
        <v>1220</v>
      </c>
      <c r="C1934" t="s">
        <v>3098</v>
      </c>
      <c r="D1934" s="8" t="s">
        <v>1221</v>
      </c>
      <c r="E1934" s="33" t="s">
        <v>936</v>
      </c>
      <c r="U1934"/>
      <c r="Y1934"/>
      <c r="Z1934"/>
      <c r="AG1934" s="43">
        <v>59</v>
      </c>
      <c r="AH1934" t="s">
        <v>57</v>
      </c>
      <c r="AI1934" s="8" t="s">
        <v>64</v>
      </c>
      <c r="AJ1934" t="s">
        <v>323</v>
      </c>
      <c r="AK1934" s="17">
        <v>3451.14</v>
      </c>
      <c r="AL1934" s="19">
        <v>43160</v>
      </c>
      <c r="AM1934" s="19">
        <v>43160</v>
      </c>
      <c r="AN1934" t="s">
        <v>941</v>
      </c>
      <c r="AQ1934"/>
      <c r="AR1934" t="b">
        <f t="shared" si="64"/>
        <v>1</v>
      </c>
      <c r="AS1934" t="b">
        <f t="shared" si="65"/>
        <v>1</v>
      </c>
    </row>
    <row r="1935" spans="2:45" x14ac:dyDescent="0.3">
      <c r="B1935" s="7" t="s">
        <v>1220</v>
      </c>
      <c r="C1935" t="s">
        <v>3098</v>
      </c>
      <c r="D1935" s="8" t="s">
        <v>1221</v>
      </c>
      <c r="E1935" s="33" t="s">
        <v>936</v>
      </c>
      <c r="U1935"/>
      <c r="Y1935"/>
      <c r="Z1935"/>
      <c r="AG1935" s="43">
        <v>72</v>
      </c>
      <c r="AH1935" t="s">
        <v>83</v>
      </c>
      <c r="AI1935" s="8" t="s">
        <v>84</v>
      </c>
      <c r="AJ1935" t="s">
        <v>868</v>
      </c>
      <c r="AK1935" s="17">
        <v>1920</v>
      </c>
      <c r="AL1935" s="19">
        <v>43185</v>
      </c>
      <c r="AM1935" s="19">
        <v>43210</v>
      </c>
      <c r="AN1935" t="s">
        <v>3360</v>
      </c>
      <c r="AQ1935"/>
      <c r="AR1935" t="b">
        <f t="shared" si="64"/>
        <v>1</v>
      </c>
      <c r="AS1935" t="b">
        <f t="shared" si="65"/>
        <v>1</v>
      </c>
    </row>
    <row r="1936" spans="2:45" x14ac:dyDescent="0.3">
      <c r="B1936" s="7" t="s">
        <v>1223</v>
      </c>
      <c r="C1936" t="s">
        <v>3098</v>
      </c>
      <c r="D1936" s="8" t="s">
        <v>1224</v>
      </c>
      <c r="E1936" s="33" t="s">
        <v>1225</v>
      </c>
      <c r="M1936" s="16">
        <v>0.19</v>
      </c>
      <c r="N1936" t="s">
        <v>648</v>
      </c>
      <c r="O1936" t="s">
        <v>649</v>
      </c>
      <c r="P1936" s="17">
        <v>8371.1999999999989</v>
      </c>
      <c r="U1936"/>
      <c r="Y1936"/>
      <c r="Z1936"/>
      <c r="AC1936" t="s">
        <v>929</v>
      </c>
      <c r="AD1936" t="s">
        <v>1825</v>
      </c>
      <c r="AF1936" s="16">
        <v>0.34394531946666668</v>
      </c>
      <c r="AG1936" s="43">
        <v>60</v>
      </c>
      <c r="AH1936" t="s">
        <v>57</v>
      </c>
      <c r="AI1936" s="8" t="s">
        <v>64</v>
      </c>
      <c r="AJ1936" t="s">
        <v>449</v>
      </c>
      <c r="AK1936" s="17">
        <v>8022.4</v>
      </c>
      <c r="AL1936" s="19">
        <v>43193</v>
      </c>
      <c r="AM1936" s="19">
        <v>43193</v>
      </c>
      <c r="AN1936" t="s">
        <v>931</v>
      </c>
      <c r="AQ1936" s="17">
        <f>SUMIF(B:B,B1936,P:P)-SUMIF(B:B,B1936,AK:AK)</f>
        <v>348.79999999999927</v>
      </c>
      <c r="AR1936" t="b">
        <f t="shared" si="64"/>
        <v>0</v>
      </c>
      <c r="AS1936" t="b">
        <f t="shared" si="65"/>
        <v>0</v>
      </c>
    </row>
    <row r="1937" spans="2:45" x14ac:dyDescent="0.3">
      <c r="B1937" s="7" t="s">
        <v>1226</v>
      </c>
      <c r="C1937" t="s">
        <v>3098</v>
      </c>
      <c r="D1937" s="8" t="s">
        <v>1227</v>
      </c>
      <c r="E1937" s="33" t="s">
        <v>1228</v>
      </c>
      <c r="M1937" s="16">
        <v>0.17</v>
      </c>
      <c r="N1937" t="s">
        <v>648</v>
      </c>
      <c r="O1937" t="s">
        <v>649</v>
      </c>
      <c r="P1937" s="17">
        <v>3240</v>
      </c>
      <c r="U1937"/>
      <c r="Y1937"/>
      <c r="Z1937"/>
      <c r="AC1937" t="s">
        <v>929</v>
      </c>
      <c r="AD1937" t="s">
        <v>1825</v>
      </c>
      <c r="AF1937" s="16">
        <v>0.28088800000000008</v>
      </c>
      <c r="AG1937" s="43">
        <v>126</v>
      </c>
      <c r="AH1937" t="s">
        <v>102</v>
      </c>
      <c r="AI1937" s="8" t="s">
        <v>135</v>
      </c>
      <c r="AJ1937" t="s">
        <v>138</v>
      </c>
      <c r="AK1937" s="17">
        <v>2160</v>
      </c>
      <c r="AL1937" s="19">
        <v>43181</v>
      </c>
      <c r="AM1937" s="19">
        <v>43203</v>
      </c>
      <c r="AN1937" t="s">
        <v>948</v>
      </c>
      <c r="AQ1937" s="17">
        <f>SUMIF(B:B,B1937,P:P)-SUMIF(B:B,B1937,AK:AK)</f>
        <v>1080</v>
      </c>
      <c r="AR1937" t="b">
        <f t="shared" si="64"/>
        <v>0</v>
      </c>
      <c r="AS1937" t="b">
        <f t="shared" si="65"/>
        <v>0</v>
      </c>
    </row>
    <row r="1938" spans="2:45" x14ac:dyDescent="0.3">
      <c r="B1938" s="7" t="s">
        <v>1229</v>
      </c>
      <c r="C1938" t="s">
        <v>3098</v>
      </c>
      <c r="D1938" s="8" t="s">
        <v>1230</v>
      </c>
      <c r="E1938" s="33" t="s">
        <v>1231</v>
      </c>
      <c r="M1938" s="16">
        <v>0.17</v>
      </c>
      <c r="N1938" t="s">
        <v>648</v>
      </c>
      <c r="O1938" t="s">
        <v>649</v>
      </c>
      <c r="P1938" s="17">
        <v>35904</v>
      </c>
      <c r="U1938"/>
      <c r="Y1938"/>
      <c r="Z1938"/>
      <c r="AC1938" t="s">
        <v>929</v>
      </c>
      <c r="AD1938" t="s">
        <v>1825</v>
      </c>
      <c r="AF1938" s="16">
        <v>0.32038592920000009</v>
      </c>
      <c r="AG1938" s="43">
        <v>113</v>
      </c>
      <c r="AH1938" t="s">
        <v>102</v>
      </c>
      <c r="AI1938" s="8" t="s">
        <v>122</v>
      </c>
      <c r="AJ1938" t="s">
        <v>123</v>
      </c>
      <c r="AK1938" s="17">
        <v>1150</v>
      </c>
      <c r="AL1938" s="19">
        <v>43191</v>
      </c>
      <c r="AM1938" s="19">
        <v>43191</v>
      </c>
      <c r="AN1938" t="s">
        <v>931</v>
      </c>
      <c r="AQ1938" s="17">
        <f>SUMIF(B:B,B1938,P:P)-SUMIF(B:B,B1938,AK:AK)</f>
        <v>13520</v>
      </c>
      <c r="AR1938" t="b">
        <f t="shared" si="64"/>
        <v>0</v>
      </c>
      <c r="AS1938" t="b">
        <f t="shared" si="65"/>
        <v>0</v>
      </c>
    </row>
    <row r="1939" spans="2:45" x14ac:dyDescent="0.3">
      <c r="B1939" s="7" t="s">
        <v>1229</v>
      </c>
      <c r="C1939" t="s">
        <v>3098</v>
      </c>
      <c r="D1939" s="8" t="s">
        <v>1230</v>
      </c>
      <c r="E1939" s="33" t="s">
        <v>936</v>
      </c>
      <c r="U1939"/>
      <c r="Y1939"/>
      <c r="Z1939"/>
      <c r="AG1939" s="43">
        <v>113</v>
      </c>
      <c r="AH1939" t="s">
        <v>102</v>
      </c>
      <c r="AI1939" s="8" t="s">
        <v>122</v>
      </c>
      <c r="AJ1939" t="s">
        <v>123</v>
      </c>
      <c r="AK1939" s="17">
        <v>1150</v>
      </c>
      <c r="AL1939" s="19">
        <v>43191</v>
      </c>
      <c r="AM1939" s="19">
        <v>43191</v>
      </c>
      <c r="AN1939" t="s">
        <v>931</v>
      </c>
      <c r="AQ1939"/>
      <c r="AR1939" t="b">
        <f t="shared" si="64"/>
        <v>1</v>
      </c>
      <c r="AS1939" t="b">
        <f t="shared" si="65"/>
        <v>1</v>
      </c>
    </row>
    <row r="1940" spans="2:45" x14ac:dyDescent="0.3">
      <c r="B1940" s="7" t="s">
        <v>1229</v>
      </c>
      <c r="C1940" t="s">
        <v>3098</v>
      </c>
      <c r="D1940" s="8" t="s">
        <v>1230</v>
      </c>
      <c r="E1940" s="33" t="s">
        <v>936</v>
      </c>
      <c r="U1940"/>
      <c r="Y1940"/>
      <c r="Z1940"/>
      <c r="AG1940" s="43">
        <v>113</v>
      </c>
      <c r="AH1940" t="s">
        <v>102</v>
      </c>
      <c r="AI1940" s="8" t="s">
        <v>122</v>
      </c>
      <c r="AJ1940" t="s">
        <v>123</v>
      </c>
      <c r="AK1940" s="17">
        <v>1150</v>
      </c>
      <c r="AL1940" s="19">
        <v>43191</v>
      </c>
      <c r="AM1940" s="19">
        <v>43191</v>
      </c>
      <c r="AN1940" t="s">
        <v>931</v>
      </c>
      <c r="AQ1940"/>
      <c r="AR1940" t="b">
        <f t="shared" si="64"/>
        <v>1</v>
      </c>
      <c r="AS1940" t="b">
        <f t="shared" si="65"/>
        <v>1</v>
      </c>
    </row>
    <row r="1941" spans="2:45" x14ac:dyDescent="0.3">
      <c r="B1941" s="7" t="s">
        <v>1229</v>
      </c>
      <c r="C1941" t="s">
        <v>3098</v>
      </c>
      <c r="D1941" s="8" t="s">
        <v>1230</v>
      </c>
      <c r="E1941" s="33" t="s">
        <v>936</v>
      </c>
      <c r="U1941"/>
      <c r="Y1941"/>
      <c r="Z1941"/>
      <c r="AG1941" s="43">
        <v>113</v>
      </c>
      <c r="AH1941" t="s">
        <v>102</v>
      </c>
      <c r="AI1941" s="8" t="s">
        <v>122</v>
      </c>
      <c r="AJ1941" t="s">
        <v>123</v>
      </c>
      <c r="AK1941" s="17">
        <v>1150</v>
      </c>
      <c r="AL1941" s="19">
        <v>43191</v>
      </c>
      <c r="AM1941" s="19">
        <v>43191</v>
      </c>
      <c r="AN1941" t="s">
        <v>931</v>
      </c>
      <c r="AQ1941"/>
      <c r="AR1941" t="b">
        <f t="shared" si="64"/>
        <v>1</v>
      </c>
      <c r="AS1941" t="b">
        <f t="shared" si="65"/>
        <v>1</v>
      </c>
    </row>
    <row r="1942" spans="2:45" x14ac:dyDescent="0.3">
      <c r="B1942" s="7" t="s">
        <v>1229</v>
      </c>
      <c r="C1942" t="s">
        <v>3098</v>
      </c>
      <c r="D1942" s="8" t="s">
        <v>1230</v>
      </c>
      <c r="E1942" s="33" t="s">
        <v>936</v>
      </c>
      <c r="U1942"/>
      <c r="Y1942"/>
      <c r="Z1942"/>
      <c r="AG1942" s="43">
        <v>113</v>
      </c>
      <c r="AH1942" t="s">
        <v>102</v>
      </c>
      <c r="AI1942" s="8" t="s">
        <v>122</v>
      </c>
      <c r="AJ1942" t="s">
        <v>123</v>
      </c>
      <c r="AK1942" s="17">
        <v>1150</v>
      </c>
      <c r="AL1942" s="19">
        <v>43191</v>
      </c>
      <c r="AM1942" s="19">
        <v>43191</v>
      </c>
      <c r="AN1942" t="s">
        <v>931</v>
      </c>
      <c r="AQ1942"/>
      <c r="AR1942" t="b">
        <f t="shared" si="64"/>
        <v>1</v>
      </c>
      <c r="AS1942" t="b">
        <f t="shared" si="65"/>
        <v>1</v>
      </c>
    </row>
    <row r="1943" spans="2:45" x14ac:dyDescent="0.3">
      <c r="B1943" s="7" t="s">
        <v>1229</v>
      </c>
      <c r="C1943" t="s">
        <v>3098</v>
      </c>
      <c r="D1943" s="8" t="s">
        <v>1230</v>
      </c>
      <c r="E1943" s="33" t="s">
        <v>936</v>
      </c>
      <c r="U1943"/>
      <c r="Y1943"/>
      <c r="Z1943"/>
      <c r="AG1943" s="43">
        <v>113</v>
      </c>
      <c r="AH1943" t="s">
        <v>102</v>
      </c>
      <c r="AI1943" s="8" t="s">
        <v>122</v>
      </c>
      <c r="AJ1943" t="s">
        <v>123</v>
      </c>
      <c r="AK1943" s="17">
        <v>1150</v>
      </c>
      <c r="AL1943" s="19">
        <v>43191</v>
      </c>
      <c r="AM1943" s="19">
        <v>43191</v>
      </c>
      <c r="AN1943" t="s">
        <v>931</v>
      </c>
      <c r="AQ1943"/>
      <c r="AR1943" t="b">
        <f t="shared" si="64"/>
        <v>1</v>
      </c>
      <c r="AS1943" t="b">
        <f t="shared" si="65"/>
        <v>1</v>
      </c>
    </row>
    <row r="1944" spans="2:45" x14ac:dyDescent="0.3">
      <c r="B1944" s="7" t="s">
        <v>1229</v>
      </c>
      <c r="C1944" t="s">
        <v>3098</v>
      </c>
      <c r="D1944" s="8" t="s">
        <v>1230</v>
      </c>
      <c r="E1944" s="33" t="s">
        <v>936</v>
      </c>
      <c r="U1944"/>
      <c r="Y1944"/>
      <c r="Z1944"/>
      <c r="AG1944" s="43">
        <v>113</v>
      </c>
      <c r="AH1944" t="s">
        <v>102</v>
      </c>
      <c r="AI1944" s="8" t="s">
        <v>122</v>
      </c>
      <c r="AJ1944" t="s">
        <v>123</v>
      </c>
      <c r="AK1944" s="17">
        <v>1150</v>
      </c>
      <c r="AL1944" s="19">
        <v>43191</v>
      </c>
      <c r="AM1944" s="19">
        <v>43191</v>
      </c>
      <c r="AN1944" t="s">
        <v>931</v>
      </c>
      <c r="AQ1944"/>
      <c r="AR1944" t="b">
        <f t="shared" si="64"/>
        <v>1</v>
      </c>
      <c r="AS1944" t="b">
        <f t="shared" si="65"/>
        <v>1</v>
      </c>
    </row>
    <row r="1945" spans="2:45" x14ac:dyDescent="0.3">
      <c r="B1945" s="7" t="s">
        <v>1229</v>
      </c>
      <c r="C1945" t="s">
        <v>3098</v>
      </c>
      <c r="D1945" s="8" t="s">
        <v>1230</v>
      </c>
      <c r="E1945" s="33" t="s">
        <v>936</v>
      </c>
      <c r="U1945"/>
      <c r="Y1945"/>
      <c r="Z1945"/>
      <c r="AG1945" s="43">
        <v>113</v>
      </c>
      <c r="AH1945" t="s">
        <v>102</v>
      </c>
      <c r="AI1945" s="8" t="s">
        <v>122</v>
      </c>
      <c r="AJ1945" t="s">
        <v>123</v>
      </c>
      <c r="AK1945" s="17">
        <v>1150</v>
      </c>
      <c r="AL1945" s="19">
        <v>43191</v>
      </c>
      <c r="AM1945" s="19">
        <v>43191</v>
      </c>
      <c r="AN1945" t="s">
        <v>931</v>
      </c>
      <c r="AQ1945"/>
      <c r="AR1945" t="b">
        <f t="shared" si="64"/>
        <v>1</v>
      </c>
      <c r="AS1945" t="b">
        <f t="shared" si="65"/>
        <v>1</v>
      </c>
    </row>
    <row r="1946" spans="2:45" x14ac:dyDescent="0.3">
      <c r="B1946" s="7" t="s">
        <v>1229</v>
      </c>
      <c r="C1946" t="s">
        <v>3098</v>
      </c>
      <c r="D1946" s="8" t="s">
        <v>1230</v>
      </c>
      <c r="E1946" s="33" t="s">
        <v>936</v>
      </c>
      <c r="U1946"/>
      <c r="Y1946"/>
      <c r="Z1946"/>
      <c r="AG1946" s="43">
        <v>113</v>
      </c>
      <c r="AH1946" t="s">
        <v>102</v>
      </c>
      <c r="AI1946" s="8" t="s">
        <v>122</v>
      </c>
      <c r="AJ1946" t="s">
        <v>123</v>
      </c>
      <c r="AK1946" s="17">
        <v>1150</v>
      </c>
      <c r="AL1946" s="19">
        <v>43191</v>
      </c>
      <c r="AM1946" s="19">
        <v>43191</v>
      </c>
      <c r="AN1946" t="s">
        <v>931</v>
      </c>
      <c r="AQ1946"/>
      <c r="AR1946" t="b">
        <f t="shared" si="64"/>
        <v>1</v>
      </c>
      <c r="AS1946" t="b">
        <f t="shared" si="65"/>
        <v>1</v>
      </c>
    </row>
    <row r="1947" spans="2:45" x14ac:dyDescent="0.3">
      <c r="B1947" s="7" t="s">
        <v>1229</v>
      </c>
      <c r="C1947" t="s">
        <v>3098</v>
      </c>
      <c r="D1947" s="8" t="s">
        <v>1230</v>
      </c>
      <c r="E1947" s="33" t="s">
        <v>936</v>
      </c>
      <c r="U1947"/>
      <c r="Y1947"/>
      <c r="Z1947"/>
      <c r="AG1947" s="43">
        <v>113</v>
      </c>
      <c r="AH1947" t="s">
        <v>102</v>
      </c>
      <c r="AI1947" s="8" t="s">
        <v>122</v>
      </c>
      <c r="AJ1947" t="s">
        <v>123</v>
      </c>
      <c r="AK1947" s="17">
        <v>1150</v>
      </c>
      <c r="AL1947" s="19">
        <v>43191</v>
      </c>
      <c r="AM1947" s="19">
        <v>43191</v>
      </c>
      <c r="AN1947" t="s">
        <v>931</v>
      </c>
      <c r="AQ1947"/>
      <c r="AR1947" t="b">
        <f t="shared" si="64"/>
        <v>1</v>
      </c>
      <c r="AS1947" t="b">
        <f t="shared" si="65"/>
        <v>1</v>
      </c>
    </row>
    <row r="1948" spans="2:45" x14ac:dyDescent="0.3">
      <c r="B1948" s="7" t="s">
        <v>1229</v>
      </c>
      <c r="C1948" t="s">
        <v>3098</v>
      </c>
      <c r="D1948" s="8" t="s">
        <v>1230</v>
      </c>
      <c r="E1948" s="33" t="s">
        <v>936</v>
      </c>
      <c r="U1948"/>
      <c r="Y1948"/>
      <c r="Z1948"/>
      <c r="AG1948" s="43">
        <v>113</v>
      </c>
      <c r="AH1948" t="s">
        <v>102</v>
      </c>
      <c r="AI1948" s="8" t="s">
        <v>122</v>
      </c>
      <c r="AJ1948" t="s">
        <v>123</v>
      </c>
      <c r="AK1948" s="17">
        <v>2989.9999999999995</v>
      </c>
      <c r="AL1948" s="19">
        <v>43210</v>
      </c>
      <c r="AM1948" s="19">
        <v>43210</v>
      </c>
      <c r="AN1948" t="s">
        <v>931</v>
      </c>
      <c r="AQ1948"/>
      <c r="AR1948" t="b">
        <f t="shared" si="64"/>
        <v>1</v>
      </c>
      <c r="AS1948" t="b">
        <f t="shared" si="65"/>
        <v>1</v>
      </c>
    </row>
    <row r="1949" spans="2:45" x14ac:dyDescent="0.3">
      <c r="B1949" s="7" t="s">
        <v>1229</v>
      </c>
      <c r="C1949" t="s">
        <v>3098</v>
      </c>
      <c r="D1949" s="8" t="s">
        <v>1230</v>
      </c>
      <c r="E1949" s="33" t="s">
        <v>936</v>
      </c>
      <c r="U1949"/>
      <c r="Y1949"/>
      <c r="Z1949"/>
      <c r="AG1949" s="43">
        <v>126</v>
      </c>
      <c r="AH1949" t="s">
        <v>102</v>
      </c>
      <c r="AI1949" s="8" t="s">
        <v>135</v>
      </c>
      <c r="AJ1949" t="s">
        <v>138</v>
      </c>
      <c r="AK1949" s="17">
        <v>3564.0000000000005</v>
      </c>
      <c r="AL1949" s="19">
        <v>43197</v>
      </c>
      <c r="AM1949" s="19">
        <v>43197</v>
      </c>
      <c r="AN1949" t="s">
        <v>948</v>
      </c>
      <c r="AQ1949"/>
      <c r="AR1949" t="b">
        <f t="shared" si="64"/>
        <v>1</v>
      </c>
      <c r="AS1949" t="b">
        <f t="shared" si="65"/>
        <v>1</v>
      </c>
    </row>
    <row r="1950" spans="2:45" x14ac:dyDescent="0.3">
      <c r="B1950" s="7" t="s">
        <v>1229</v>
      </c>
      <c r="C1950" t="s">
        <v>3098</v>
      </c>
      <c r="D1950" s="8" t="s">
        <v>1230</v>
      </c>
      <c r="E1950" s="33" t="s">
        <v>936</v>
      </c>
      <c r="U1950"/>
      <c r="Y1950"/>
      <c r="Z1950"/>
      <c r="AG1950" s="43">
        <v>121</v>
      </c>
      <c r="AH1950" t="s">
        <v>102</v>
      </c>
      <c r="AI1950" s="8" t="s">
        <v>130</v>
      </c>
      <c r="AJ1950" t="s">
        <v>132</v>
      </c>
      <c r="AK1950" s="17">
        <v>2530</v>
      </c>
      <c r="AL1950" s="19">
        <v>43197</v>
      </c>
      <c r="AM1950" s="19">
        <v>43197</v>
      </c>
      <c r="AN1950" t="s">
        <v>931</v>
      </c>
      <c r="AQ1950"/>
      <c r="AR1950" t="b">
        <f t="shared" si="64"/>
        <v>1</v>
      </c>
      <c r="AS1950" t="b">
        <f t="shared" si="65"/>
        <v>1</v>
      </c>
    </row>
    <row r="1951" spans="2:45" x14ac:dyDescent="0.3">
      <c r="B1951" s="7" t="s">
        <v>1229</v>
      </c>
      <c r="C1951" t="s">
        <v>3098</v>
      </c>
      <c r="D1951" s="8" t="s">
        <v>1230</v>
      </c>
      <c r="E1951" s="33" t="s">
        <v>936</v>
      </c>
      <c r="U1951"/>
      <c r="Y1951"/>
      <c r="Z1951"/>
      <c r="AG1951" s="43">
        <v>72</v>
      </c>
      <c r="AH1951" t="s">
        <v>83</v>
      </c>
      <c r="AI1951" s="8" t="s">
        <v>84</v>
      </c>
      <c r="AJ1951" t="s">
        <v>868</v>
      </c>
      <c r="AK1951" s="17">
        <v>1800</v>
      </c>
      <c r="AL1951" s="19">
        <v>43185</v>
      </c>
      <c r="AM1951" s="19">
        <v>43220</v>
      </c>
      <c r="AN1951" t="s">
        <v>3360</v>
      </c>
      <c r="AQ1951"/>
      <c r="AR1951" t="b">
        <f t="shared" si="64"/>
        <v>1</v>
      </c>
      <c r="AS1951" t="b">
        <f t="shared" si="65"/>
        <v>1</v>
      </c>
    </row>
    <row r="1952" spans="2:45" x14ac:dyDescent="0.3">
      <c r="B1952" s="7" t="s">
        <v>1232</v>
      </c>
      <c r="C1952" t="s">
        <v>3098</v>
      </c>
      <c r="D1952" s="8" t="s">
        <v>1233</v>
      </c>
      <c r="E1952" s="33" t="s">
        <v>1234</v>
      </c>
      <c r="M1952" s="16">
        <v>0.17</v>
      </c>
      <c r="N1952" t="s">
        <v>648</v>
      </c>
      <c r="O1952" t="s">
        <v>649</v>
      </c>
      <c r="P1952" s="17">
        <v>18640</v>
      </c>
      <c r="U1952"/>
      <c r="Y1952"/>
      <c r="Z1952"/>
      <c r="AC1952" t="s">
        <v>929</v>
      </c>
      <c r="AD1952" t="s">
        <v>1825</v>
      </c>
      <c r="AF1952" s="16">
        <v>0.32502250587234044</v>
      </c>
      <c r="AG1952" s="43">
        <v>126</v>
      </c>
      <c r="AH1952" t="s">
        <v>102</v>
      </c>
      <c r="AI1952" s="8" t="s">
        <v>135</v>
      </c>
      <c r="AJ1952" t="s">
        <v>138</v>
      </c>
      <c r="AK1952" s="17">
        <v>5350</v>
      </c>
      <c r="AL1952" s="19">
        <v>43196</v>
      </c>
      <c r="AM1952" s="19">
        <v>43196</v>
      </c>
      <c r="AN1952" t="s">
        <v>949</v>
      </c>
      <c r="AQ1952" s="17">
        <f>SUMIF(B:B,B1952,P:P)-SUMIF(B:B,B1952,AK:AK)</f>
        <v>1961.2400000000016</v>
      </c>
      <c r="AR1952" t="b">
        <f t="shared" si="64"/>
        <v>0</v>
      </c>
      <c r="AS1952" t="b">
        <f t="shared" si="65"/>
        <v>0</v>
      </c>
    </row>
    <row r="1953" spans="2:45" x14ac:dyDescent="0.3">
      <c r="B1953" s="7" t="s">
        <v>1232</v>
      </c>
      <c r="C1953" t="s">
        <v>3098</v>
      </c>
      <c r="D1953" s="8" t="s">
        <v>1233</v>
      </c>
      <c r="E1953" s="33" t="s">
        <v>936</v>
      </c>
      <c r="U1953"/>
      <c r="Y1953"/>
      <c r="Z1953"/>
      <c r="AG1953" s="43">
        <v>126</v>
      </c>
      <c r="AH1953" t="s">
        <v>102</v>
      </c>
      <c r="AI1953" s="8" t="s">
        <v>1236</v>
      </c>
      <c r="AJ1953" t="s">
        <v>138</v>
      </c>
      <c r="AK1953" s="17">
        <v>5350</v>
      </c>
      <c r="AL1953" s="19">
        <v>43218</v>
      </c>
      <c r="AM1953" s="19">
        <v>43218</v>
      </c>
      <c r="AN1953" t="s">
        <v>949</v>
      </c>
      <c r="AQ1953"/>
      <c r="AR1953" t="b">
        <f t="shared" si="64"/>
        <v>1</v>
      </c>
      <c r="AS1953" t="b">
        <f t="shared" si="65"/>
        <v>1</v>
      </c>
    </row>
    <row r="1954" spans="2:45" x14ac:dyDescent="0.3">
      <c r="B1954" s="7" t="s">
        <v>1232</v>
      </c>
      <c r="C1954" t="s">
        <v>3098</v>
      </c>
      <c r="D1954" s="8" t="s">
        <v>1233</v>
      </c>
      <c r="E1954" s="33" t="s">
        <v>936</v>
      </c>
      <c r="U1954"/>
      <c r="Y1954"/>
      <c r="Z1954"/>
      <c r="AG1954" s="43">
        <v>121</v>
      </c>
      <c r="AH1954" t="s">
        <v>102</v>
      </c>
      <c r="AI1954" s="8" t="s">
        <v>130</v>
      </c>
      <c r="AJ1954" t="s">
        <v>132</v>
      </c>
      <c r="AK1954" s="17">
        <v>1494.9999999999998</v>
      </c>
      <c r="AL1954" s="19">
        <v>43218</v>
      </c>
      <c r="AM1954" s="19">
        <v>43218</v>
      </c>
      <c r="AN1954" t="s">
        <v>931</v>
      </c>
      <c r="AQ1954"/>
      <c r="AR1954" t="b">
        <f t="shared" si="64"/>
        <v>1</v>
      </c>
      <c r="AS1954" t="b">
        <f t="shared" si="65"/>
        <v>1</v>
      </c>
    </row>
    <row r="1955" spans="2:45" x14ac:dyDescent="0.3">
      <c r="B1955" s="7" t="s">
        <v>1232</v>
      </c>
      <c r="C1955" t="s">
        <v>3098</v>
      </c>
      <c r="D1955" s="8" t="s">
        <v>1233</v>
      </c>
      <c r="E1955" s="33" t="s">
        <v>936</v>
      </c>
      <c r="U1955"/>
      <c r="Y1955"/>
      <c r="Z1955"/>
      <c r="AG1955" s="43">
        <v>113</v>
      </c>
      <c r="AH1955" t="s">
        <v>102</v>
      </c>
      <c r="AI1955" s="8" t="s">
        <v>122</v>
      </c>
      <c r="AJ1955" t="s">
        <v>123</v>
      </c>
      <c r="AK1955" s="17">
        <v>919.99999999999989</v>
      </c>
      <c r="AL1955" s="19">
        <v>43221</v>
      </c>
      <c r="AM1955" s="19">
        <v>43221</v>
      </c>
      <c r="AN1955" t="s">
        <v>931</v>
      </c>
      <c r="AQ1955"/>
      <c r="AR1955" t="b">
        <f t="shared" si="64"/>
        <v>1</v>
      </c>
      <c r="AS1955" t="b">
        <f t="shared" si="65"/>
        <v>1</v>
      </c>
    </row>
    <row r="1956" spans="2:45" x14ac:dyDescent="0.3">
      <c r="B1956" s="7" t="s">
        <v>1232</v>
      </c>
      <c r="C1956" t="s">
        <v>3098</v>
      </c>
      <c r="D1956" s="8" t="s">
        <v>1233</v>
      </c>
      <c r="E1956" s="33" t="s">
        <v>936</v>
      </c>
      <c r="U1956"/>
      <c r="Y1956"/>
      <c r="Z1956"/>
      <c r="AG1956" s="43">
        <v>113</v>
      </c>
      <c r="AH1956" t="s">
        <v>102</v>
      </c>
      <c r="AI1956" s="8" t="s">
        <v>122</v>
      </c>
      <c r="AJ1956" t="s">
        <v>123</v>
      </c>
      <c r="AK1956" s="17">
        <v>1724.9999999999998</v>
      </c>
      <c r="AL1956" s="19">
        <v>43221</v>
      </c>
      <c r="AM1956" s="19">
        <v>43221</v>
      </c>
      <c r="AN1956" t="s">
        <v>931</v>
      </c>
      <c r="AQ1956"/>
      <c r="AR1956" t="b">
        <f t="shared" si="64"/>
        <v>1</v>
      </c>
      <c r="AS1956" t="b">
        <f t="shared" si="65"/>
        <v>1</v>
      </c>
    </row>
    <row r="1957" spans="2:45" x14ac:dyDescent="0.3">
      <c r="B1957" s="7" t="s">
        <v>1232</v>
      </c>
      <c r="C1957" t="s">
        <v>3098</v>
      </c>
      <c r="D1957" s="8" t="s">
        <v>1237</v>
      </c>
      <c r="E1957" s="33" t="s">
        <v>936</v>
      </c>
      <c r="U1957"/>
      <c r="Y1957"/>
      <c r="Z1957"/>
      <c r="AG1957" s="43">
        <v>59</v>
      </c>
      <c r="AH1957" t="s">
        <v>57</v>
      </c>
      <c r="AI1957" s="8" t="s">
        <v>64</v>
      </c>
      <c r="AJ1957" t="s">
        <v>323</v>
      </c>
      <c r="AK1957" s="17">
        <v>1838.76</v>
      </c>
      <c r="AL1957" s="19">
        <v>43191</v>
      </c>
      <c r="AM1957" s="19">
        <v>43191</v>
      </c>
      <c r="AN1957" t="s">
        <v>941</v>
      </c>
      <c r="AQ1957"/>
      <c r="AR1957" t="b">
        <f t="shared" si="64"/>
        <v>1</v>
      </c>
      <c r="AS1957" t="b">
        <f t="shared" si="65"/>
        <v>1</v>
      </c>
    </row>
    <row r="1958" spans="2:45" x14ac:dyDescent="0.3">
      <c r="B1958" s="7" t="s">
        <v>1238</v>
      </c>
      <c r="C1958" t="s">
        <v>3098</v>
      </c>
      <c r="D1958" s="8" t="s">
        <v>1239</v>
      </c>
      <c r="E1958" s="33" t="s">
        <v>1240</v>
      </c>
      <c r="M1958" s="16">
        <v>0.19</v>
      </c>
      <c r="N1958" t="s">
        <v>648</v>
      </c>
      <c r="O1958" t="s">
        <v>649</v>
      </c>
      <c r="P1958" s="17">
        <v>75452</v>
      </c>
      <c r="U1958"/>
      <c r="Y1958"/>
      <c r="Z1958"/>
      <c r="AC1958" t="s">
        <v>929</v>
      </c>
      <c r="AD1958" t="s">
        <v>1825</v>
      </c>
      <c r="AF1958" s="16">
        <v>0.34979490355555554</v>
      </c>
      <c r="AG1958" s="43">
        <v>102</v>
      </c>
      <c r="AH1958" t="s">
        <v>102</v>
      </c>
      <c r="AI1958" s="8" t="s">
        <v>103</v>
      </c>
      <c r="AJ1958" t="s">
        <v>1241</v>
      </c>
      <c r="AK1958" s="17">
        <v>57672</v>
      </c>
      <c r="AL1958" s="19">
        <v>43232</v>
      </c>
      <c r="AM1958" s="19">
        <v>43240</v>
      </c>
      <c r="AN1958" t="s">
        <v>1242</v>
      </c>
      <c r="AQ1958" s="17">
        <f>SUMIF(B:B,B1958,P:P)-SUMIF(B:B,B1958,AK:AK)</f>
        <v>165</v>
      </c>
      <c r="AR1958" t="b">
        <f t="shared" si="64"/>
        <v>0</v>
      </c>
      <c r="AS1958" t="b">
        <f t="shared" si="65"/>
        <v>0</v>
      </c>
    </row>
    <row r="1959" spans="2:45" x14ac:dyDescent="0.3">
      <c r="B1959" s="7" t="s">
        <v>1238</v>
      </c>
      <c r="C1959" t="s">
        <v>3098</v>
      </c>
      <c r="D1959" s="8" t="s">
        <v>1239</v>
      </c>
      <c r="E1959" s="33" t="s">
        <v>936</v>
      </c>
      <c r="U1959"/>
      <c r="Y1959"/>
      <c r="Z1959"/>
      <c r="AG1959" s="43">
        <v>126</v>
      </c>
      <c r="AH1959" t="s">
        <v>102</v>
      </c>
      <c r="AI1959" s="8" t="s">
        <v>135</v>
      </c>
      <c r="AJ1959" t="s">
        <v>138</v>
      </c>
      <c r="AK1959" s="17">
        <v>5885</v>
      </c>
      <c r="AL1959" s="19">
        <v>43219</v>
      </c>
      <c r="AM1959" s="19">
        <v>43219</v>
      </c>
      <c r="AN1959" t="s">
        <v>949</v>
      </c>
      <c r="AQ1959"/>
      <c r="AR1959" t="b">
        <f t="shared" si="64"/>
        <v>1</v>
      </c>
      <c r="AS1959" t="b">
        <f t="shared" si="65"/>
        <v>1</v>
      </c>
    </row>
    <row r="1960" spans="2:45" x14ac:dyDescent="0.3">
      <c r="B1960" s="7" t="s">
        <v>1238</v>
      </c>
      <c r="C1960" t="s">
        <v>3098</v>
      </c>
      <c r="D1960" s="8" t="s">
        <v>1239</v>
      </c>
      <c r="E1960" s="33" t="s">
        <v>936</v>
      </c>
      <c r="U1960"/>
      <c r="Y1960"/>
      <c r="Z1960"/>
      <c r="AG1960" s="43">
        <v>121</v>
      </c>
      <c r="AH1960" t="s">
        <v>102</v>
      </c>
      <c r="AI1960" s="8" t="s">
        <v>130</v>
      </c>
      <c r="AJ1960" t="s">
        <v>132</v>
      </c>
      <c r="AK1960" s="17">
        <v>2530</v>
      </c>
      <c r="AL1960" s="19">
        <v>43219</v>
      </c>
      <c r="AM1960" s="19">
        <v>43219</v>
      </c>
      <c r="AN1960" t="s">
        <v>931</v>
      </c>
      <c r="AQ1960"/>
      <c r="AR1960" t="b">
        <f t="shared" si="64"/>
        <v>1</v>
      </c>
      <c r="AS1960" t="b">
        <f t="shared" si="65"/>
        <v>1</v>
      </c>
    </row>
    <row r="1961" spans="2:45" x14ac:dyDescent="0.3">
      <c r="B1961" s="7" t="s">
        <v>1238</v>
      </c>
      <c r="C1961" t="s">
        <v>3098</v>
      </c>
      <c r="D1961" s="8" t="s">
        <v>1239</v>
      </c>
      <c r="E1961" s="33" t="s">
        <v>936</v>
      </c>
      <c r="U1961"/>
      <c r="Y1961"/>
      <c r="Z1961"/>
      <c r="AG1961" s="43">
        <v>89</v>
      </c>
      <c r="AH1961" t="s">
        <v>91</v>
      </c>
      <c r="AI1961" s="8" t="s">
        <v>241</v>
      </c>
      <c r="AJ1961" t="s">
        <v>100</v>
      </c>
      <c r="AK1961" s="17">
        <v>9200</v>
      </c>
      <c r="AL1961" s="19">
        <v>43219</v>
      </c>
      <c r="AM1961" s="19">
        <v>43219</v>
      </c>
      <c r="AN1961" t="s">
        <v>931</v>
      </c>
      <c r="AQ1961"/>
      <c r="AR1961" t="b">
        <f t="shared" si="64"/>
        <v>1</v>
      </c>
      <c r="AS1961" t="b">
        <f t="shared" si="65"/>
        <v>1</v>
      </c>
    </row>
    <row r="1962" spans="2:45" x14ac:dyDescent="0.3">
      <c r="B1962" s="7" t="s">
        <v>1243</v>
      </c>
      <c r="C1962" t="s">
        <v>3098</v>
      </c>
      <c r="D1962" s="8" t="s">
        <v>1244</v>
      </c>
      <c r="E1962" s="33" t="s">
        <v>1245</v>
      </c>
      <c r="M1962" s="16">
        <v>0.17</v>
      </c>
      <c r="N1962" t="s">
        <v>648</v>
      </c>
      <c r="O1962" t="s">
        <v>649</v>
      </c>
      <c r="P1962" s="17">
        <v>2808</v>
      </c>
      <c r="U1962"/>
      <c r="Y1962"/>
      <c r="Z1962"/>
      <c r="AC1962" t="s">
        <v>929</v>
      </c>
      <c r="AD1962" t="s">
        <v>1825</v>
      </c>
      <c r="AF1962" s="16">
        <v>0.32005599999999995</v>
      </c>
      <c r="AG1962" s="43">
        <v>126</v>
      </c>
      <c r="AH1962" t="s">
        <v>102</v>
      </c>
      <c r="AI1962" s="8" t="s">
        <v>135</v>
      </c>
      <c r="AJ1962" t="s">
        <v>138</v>
      </c>
      <c r="AK1962" s="17">
        <v>2782</v>
      </c>
      <c r="AL1962" s="19">
        <v>43197</v>
      </c>
      <c r="AM1962" s="19">
        <v>43203</v>
      </c>
      <c r="AN1962" t="s">
        <v>949</v>
      </c>
      <c r="AQ1962" s="17">
        <f>SUMIF(B:B,B1962,P:P)-SUMIF(B:B,B1962,AK:AK)</f>
        <v>26</v>
      </c>
      <c r="AR1962" t="b">
        <f t="shared" si="64"/>
        <v>0</v>
      </c>
      <c r="AS1962" t="b">
        <f t="shared" si="65"/>
        <v>0</v>
      </c>
    </row>
    <row r="1963" spans="2:45" x14ac:dyDescent="0.3">
      <c r="B1963" s="7" t="s">
        <v>1246</v>
      </c>
      <c r="C1963" t="s">
        <v>3098</v>
      </c>
      <c r="D1963" s="8" t="s">
        <v>1247</v>
      </c>
      <c r="E1963" s="33" t="s">
        <v>1248</v>
      </c>
      <c r="M1963" s="16">
        <v>0.17</v>
      </c>
      <c r="N1963" t="s">
        <v>648</v>
      </c>
      <c r="O1963" t="s">
        <v>649</v>
      </c>
      <c r="P1963" s="17">
        <v>9803.7999999999993</v>
      </c>
      <c r="U1963"/>
      <c r="Y1963"/>
      <c r="Z1963"/>
      <c r="AC1963" t="s">
        <v>929</v>
      </c>
      <c r="AD1963" t="s">
        <v>1825</v>
      </c>
      <c r="AF1963" s="16">
        <v>0.32749193599999998</v>
      </c>
      <c r="AG1963" s="43">
        <v>59</v>
      </c>
      <c r="AH1963" t="s">
        <v>57</v>
      </c>
      <c r="AI1963" s="8" t="s">
        <v>64</v>
      </c>
      <c r="AJ1963" t="s">
        <v>323</v>
      </c>
      <c r="AK1963" s="17">
        <v>1340.7624999999998</v>
      </c>
      <c r="AL1963" s="19">
        <v>43221</v>
      </c>
      <c r="AM1963" s="19">
        <v>43221</v>
      </c>
      <c r="AN1963" t="s">
        <v>941</v>
      </c>
      <c r="AQ1963" s="17">
        <f>SUMIF(B:B,B1963,P:P)-SUMIF(B:B,B1963,AK:AK)</f>
        <v>1618.0374999999995</v>
      </c>
      <c r="AR1963" t="b">
        <f t="shared" si="64"/>
        <v>0</v>
      </c>
      <c r="AS1963" t="b">
        <f t="shared" si="65"/>
        <v>0</v>
      </c>
    </row>
    <row r="1964" spans="2:45" x14ac:dyDescent="0.3">
      <c r="B1964" s="7" t="s">
        <v>1246</v>
      </c>
      <c r="C1964" t="s">
        <v>3098</v>
      </c>
      <c r="D1964" s="8" t="s">
        <v>1247</v>
      </c>
      <c r="E1964" s="33" t="s">
        <v>936</v>
      </c>
      <c r="U1964"/>
      <c r="Y1964"/>
      <c r="Z1964"/>
      <c r="AG1964" s="43">
        <v>126</v>
      </c>
      <c r="AH1964" t="s">
        <v>102</v>
      </c>
      <c r="AI1964" s="8" t="s">
        <v>135</v>
      </c>
      <c r="AJ1964" t="s">
        <v>138</v>
      </c>
      <c r="AK1964" s="17">
        <v>5350</v>
      </c>
      <c r="AL1964" s="19">
        <v>43240</v>
      </c>
      <c r="AM1964" s="19">
        <v>43240</v>
      </c>
      <c r="AN1964" t="s">
        <v>949</v>
      </c>
      <c r="AQ1964"/>
      <c r="AR1964" t="b">
        <f t="shared" si="64"/>
        <v>1</v>
      </c>
      <c r="AS1964" t="b">
        <f t="shared" si="65"/>
        <v>1</v>
      </c>
    </row>
    <row r="1965" spans="2:45" x14ac:dyDescent="0.3">
      <c r="B1965" s="7" t="s">
        <v>1246</v>
      </c>
      <c r="C1965" t="s">
        <v>3098</v>
      </c>
      <c r="D1965" s="8" t="s">
        <v>1247</v>
      </c>
      <c r="E1965" s="33" t="s">
        <v>936</v>
      </c>
      <c r="U1965"/>
      <c r="Y1965"/>
      <c r="Z1965"/>
      <c r="AG1965" s="43">
        <v>121</v>
      </c>
      <c r="AH1965" t="s">
        <v>102</v>
      </c>
      <c r="AI1965" s="8" t="s">
        <v>130</v>
      </c>
      <c r="AJ1965" t="s">
        <v>132</v>
      </c>
      <c r="AK1965" s="17">
        <v>1494.9999999999998</v>
      </c>
      <c r="AL1965" s="19">
        <v>43219</v>
      </c>
      <c r="AM1965" s="19">
        <v>43219</v>
      </c>
      <c r="AN1965" t="s">
        <v>931</v>
      </c>
      <c r="AQ1965"/>
      <c r="AR1965" t="b">
        <f t="shared" si="64"/>
        <v>1</v>
      </c>
      <c r="AS1965" t="b">
        <f t="shared" si="65"/>
        <v>1</v>
      </c>
    </row>
    <row r="1966" spans="2:45" x14ac:dyDescent="0.3">
      <c r="B1966" s="7" t="s">
        <v>1249</v>
      </c>
      <c r="C1966" t="s">
        <v>3098</v>
      </c>
      <c r="D1966" s="8" t="s">
        <v>1250</v>
      </c>
      <c r="E1966" s="33" t="s">
        <v>1251</v>
      </c>
      <c r="M1966" s="16">
        <v>0.17</v>
      </c>
      <c r="N1966" t="s">
        <v>648</v>
      </c>
      <c r="O1966" t="s">
        <v>649</v>
      </c>
      <c r="P1966" s="17">
        <v>11933.9</v>
      </c>
      <c r="U1966"/>
      <c r="Y1966"/>
      <c r="Z1966"/>
      <c r="AC1966" t="s">
        <v>929</v>
      </c>
      <c r="AD1966" t="s">
        <v>1825</v>
      </c>
      <c r="AF1966" s="16">
        <v>0.33270332000000002</v>
      </c>
      <c r="AG1966" s="43">
        <v>74</v>
      </c>
      <c r="AH1966" t="s">
        <v>83</v>
      </c>
      <c r="AI1966" s="8" t="s">
        <v>869</v>
      </c>
      <c r="AK1966" s="17">
        <v>5049</v>
      </c>
      <c r="AL1966" s="19">
        <v>43234</v>
      </c>
      <c r="AM1966" s="19">
        <v>43261</v>
      </c>
      <c r="AN1966" t="s">
        <v>3360</v>
      </c>
      <c r="AQ1966" s="17">
        <f>SUMIF(B:B,B1966,P:P)-SUMIF(B:B,B1966,AK:AK)</f>
        <v>873.82499999999891</v>
      </c>
      <c r="AR1966" t="b">
        <f t="shared" si="64"/>
        <v>0</v>
      </c>
      <c r="AS1966" t="b">
        <f t="shared" si="65"/>
        <v>0</v>
      </c>
    </row>
    <row r="1967" spans="2:45" x14ac:dyDescent="0.3">
      <c r="B1967" s="7" t="s">
        <v>1249</v>
      </c>
      <c r="C1967" t="s">
        <v>3098</v>
      </c>
      <c r="D1967" s="8" t="s">
        <v>1250</v>
      </c>
      <c r="E1967" s="33" t="s">
        <v>936</v>
      </c>
      <c r="U1967"/>
      <c r="Y1967"/>
      <c r="Z1967"/>
      <c r="AG1967" s="43">
        <v>113</v>
      </c>
      <c r="AH1967" t="s">
        <v>102</v>
      </c>
      <c r="AI1967" s="8" t="s">
        <v>122</v>
      </c>
      <c r="AJ1967" t="s">
        <v>123</v>
      </c>
      <c r="AK1967" s="17">
        <v>919.99999999999989</v>
      </c>
      <c r="AL1967" s="19">
        <v>43221</v>
      </c>
      <c r="AM1967" s="19">
        <v>43221</v>
      </c>
      <c r="AN1967" t="s">
        <v>931</v>
      </c>
      <c r="AQ1967"/>
      <c r="AR1967" t="b">
        <f t="shared" si="64"/>
        <v>1</v>
      </c>
      <c r="AS1967" t="b">
        <f t="shared" si="65"/>
        <v>1</v>
      </c>
    </row>
    <row r="1968" spans="2:45" x14ac:dyDescent="0.3">
      <c r="B1968" s="7" t="s">
        <v>1249</v>
      </c>
      <c r="C1968" t="s">
        <v>3098</v>
      </c>
      <c r="D1968" s="8" t="s">
        <v>1250</v>
      </c>
      <c r="E1968" s="33" t="s">
        <v>936</v>
      </c>
      <c r="U1968"/>
      <c r="Y1968"/>
      <c r="Z1968"/>
      <c r="AG1968" s="43">
        <v>113</v>
      </c>
      <c r="AH1968" t="s">
        <v>102</v>
      </c>
      <c r="AI1968" s="8" t="s">
        <v>122</v>
      </c>
      <c r="AJ1968" t="s">
        <v>123</v>
      </c>
      <c r="AK1968" s="17">
        <v>919.99999999999989</v>
      </c>
      <c r="AL1968" s="19">
        <v>43252</v>
      </c>
      <c r="AM1968" s="19">
        <v>43252</v>
      </c>
      <c r="AN1968" t="s">
        <v>931</v>
      </c>
      <c r="AQ1968"/>
      <c r="AR1968" t="b">
        <f t="shared" si="64"/>
        <v>1</v>
      </c>
      <c r="AS1968" t="b">
        <f t="shared" si="65"/>
        <v>1</v>
      </c>
    </row>
    <row r="1969" spans="2:45" x14ac:dyDescent="0.3">
      <c r="B1969" s="7" t="s">
        <v>1249</v>
      </c>
      <c r="C1969" t="s">
        <v>3098</v>
      </c>
      <c r="D1969" s="8" t="s">
        <v>1250</v>
      </c>
      <c r="E1969" s="33" t="s">
        <v>936</v>
      </c>
      <c r="U1969"/>
      <c r="Y1969"/>
      <c r="Z1969"/>
      <c r="AG1969" s="43">
        <v>113</v>
      </c>
      <c r="AH1969" t="s">
        <v>102</v>
      </c>
      <c r="AI1969" s="8" t="s">
        <v>122</v>
      </c>
      <c r="AJ1969" t="s">
        <v>123</v>
      </c>
      <c r="AK1969" s="17">
        <v>919.99999999999989</v>
      </c>
      <c r="AL1969" s="19">
        <v>43252</v>
      </c>
      <c r="AM1969" s="19">
        <v>43252</v>
      </c>
      <c r="AN1969" t="s">
        <v>931</v>
      </c>
      <c r="AQ1969"/>
      <c r="AR1969" t="b">
        <f t="shared" si="64"/>
        <v>1</v>
      </c>
      <c r="AS1969" t="b">
        <f t="shared" si="65"/>
        <v>1</v>
      </c>
    </row>
    <row r="1970" spans="2:45" x14ac:dyDescent="0.3">
      <c r="B1970" s="7" t="s">
        <v>1249</v>
      </c>
      <c r="C1970" t="s">
        <v>3098</v>
      </c>
      <c r="D1970" s="8" t="s">
        <v>1250</v>
      </c>
      <c r="E1970" s="33" t="s">
        <v>936</v>
      </c>
      <c r="U1970"/>
      <c r="Y1970"/>
      <c r="Z1970"/>
      <c r="AG1970" s="43">
        <v>113</v>
      </c>
      <c r="AH1970" t="s">
        <v>102</v>
      </c>
      <c r="AI1970" s="8" t="s">
        <v>122</v>
      </c>
      <c r="AJ1970" t="s">
        <v>123</v>
      </c>
      <c r="AK1970" s="17">
        <v>919.99999999999989</v>
      </c>
      <c r="AL1970" s="19">
        <v>43252</v>
      </c>
      <c r="AM1970" s="19">
        <v>43252</v>
      </c>
      <c r="AN1970" t="s">
        <v>931</v>
      </c>
      <c r="AQ1970"/>
      <c r="AR1970" t="b">
        <f t="shared" si="64"/>
        <v>1</v>
      </c>
      <c r="AS1970" t="b">
        <f t="shared" si="65"/>
        <v>1</v>
      </c>
    </row>
    <row r="1971" spans="2:45" x14ac:dyDescent="0.3">
      <c r="B1971" s="7" t="s">
        <v>1249</v>
      </c>
      <c r="C1971" t="s">
        <v>3098</v>
      </c>
      <c r="D1971" s="8" t="s">
        <v>1250</v>
      </c>
      <c r="E1971" s="33" t="s">
        <v>936</v>
      </c>
      <c r="U1971"/>
      <c r="Y1971"/>
      <c r="Z1971"/>
      <c r="AG1971" s="43">
        <v>59</v>
      </c>
      <c r="AH1971" t="s">
        <v>57</v>
      </c>
      <c r="AI1971" s="8" t="s">
        <v>64</v>
      </c>
      <c r="AJ1971" t="s">
        <v>323</v>
      </c>
      <c r="AK1971" s="17">
        <v>2331.0749999999998</v>
      </c>
      <c r="AL1971" s="19">
        <v>43221</v>
      </c>
      <c r="AM1971" s="19">
        <v>43221</v>
      </c>
      <c r="AN1971" t="s">
        <v>941</v>
      </c>
      <c r="AQ1971"/>
      <c r="AR1971" t="b">
        <f t="shared" si="64"/>
        <v>1</v>
      </c>
      <c r="AS1971" t="b">
        <f t="shared" si="65"/>
        <v>1</v>
      </c>
    </row>
    <row r="1972" spans="2:45" x14ac:dyDescent="0.3">
      <c r="B1972" s="7" t="s">
        <v>1252</v>
      </c>
      <c r="C1972" t="s">
        <v>3098</v>
      </c>
      <c r="D1972" s="8" t="s">
        <v>1253</v>
      </c>
      <c r="E1972" s="33" t="s">
        <v>1254</v>
      </c>
      <c r="M1972" s="16">
        <v>0.19</v>
      </c>
      <c r="N1972" t="s">
        <v>648</v>
      </c>
      <c r="O1972" t="s">
        <v>649</v>
      </c>
      <c r="P1972" s="17">
        <v>25584</v>
      </c>
      <c r="U1972"/>
      <c r="Y1972"/>
      <c r="Z1972"/>
      <c r="AC1972" t="s">
        <v>929</v>
      </c>
      <c r="AD1972" t="s">
        <v>1825</v>
      </c>
      <c r="AF1972" s="16">
        <v>0.34704577777777768</v>
      </c>
      <c r="AG1972" s="43">
        <v>100</v>
      </c>
      <c r="AH1972" t="s">
        <v>102</v>
      </c>
      <c r="AI1972" s="8" t="s">
        <v>103</v>
      </c>
      <c r="AJ1972" t="s">
        <v>110</v>
      </c>
      <c r="AK1972" s="17">
        <v>19500</v>
      </c>
      <c r="AL1972" s="19">
        <v>43221</v>
      </c>
      <c r="AM1972" s="19">
        <v>43221</v>
      </c>
      <c r="AN1972" t="s">
        <v>1255</v>
      </c>
      <c r="AQ1972" s="17">
        <f>SUMIF(B:B,B1972,P:P)-SUMIF(B:B,B1972,AK:AK)</f>
        <v>1204.125</v>
      </c>
      <c r="AR1972" t="b">
        <f t="shared" si="64"/>
        <v>0</v>
      </c>
      <c r="AS1972" t="b">
        <f t="shared" si="65"/>
        <v>0</v>
      </c>
    </row>
    <row r="1973" spans="2:45" x14ac:dyDescent="0.3">
      <c r="B1973" s="7" t="s">
        <v>1252</v>
      </c>
      <c r="C1973" t="s">
        <v>3098</v>
      </c>
      <c r="D1973" s="8" t="s">
        <v>1253</v>
      </c>
      <c r="E1973" s="33" t="s">
        <v>936</v>
      </c>
      <c r="U1973"/>
      <c r="Y1973"/>
      <c r="Z1973"/>
      <c r="AG1973" s="43">
        <v>59</v>
      </c>
      <c r="AH1973" t="s">
        <v>57</v>
      </c>
      <c r="AI1973" s="8" t="s">
        <v>64</v>
      </c>
      <c r="AJ1973" t="s">
        <v>323</v>
      </c>
      <c r="AK1973" s="17">
        <v>4879.875</v>
      </c>
      <c r="AL1973" s="19">
        <v>43221</v>
      </c>
      <c r="AM1973" s="19">
        <v>43221</v>
      </c>
      <c r="AN1973" t="s">
        <v>941</v>
      </c>
      <c r="AQ1973"/>
      <c r="AR1973" t="b">
        <f t="shared" si="64"/>
        <v>1</v>
      </c>
      <c r="AS1973" t="b">
        <f t="shared" si="65"/>
        <v>1</v>
      </c>
    </row>
  </sheetData>
  <autoFilter ref="B4:AS1973" xr:uid="{127ED03C-0883-4DBF-8DCE-38F47B151514}"/>
  <mergeCells count="4">
    <mergeCell ref="F1:L1"/>
    <mergeCell ref="Q1:AB1"/>
    <mergeCell ref="B3:C3"/>
    <mergeCell ref="D3:O3"/>
  </mergeCells>
  <phoneticPr fontId="3" type="noConversion"/>
  <conditionalFormatting sqref="P1:P1048576">
    <cfRule type="duplicateValues" dxfId="13" priority="1"/>
    <cfRule type="duplicateValues" dxfId="12" priority="5"/>
  </conditionalFormatting>
  <conditionalFormatting sqref="E1:E6 E8 E14 E16 E20 E24:E25 E28 E30:E31 E34 E36:E38 E43 E45 E47 E49:E51 E55:E56 E61:E62 E66 E71 E74 E78 E80 E82 E85 E89 E93 E98 E100:E101 E105 E116 E138 E144 E148 E152 E156 E158 E161 E166 E168 E174 E179 E192 E196 E206 E212 E217 E220 E227 E233:E234 E242 E251 E253 E270 E273 E276 E278 E280 E284 E288 E295 E301 E312 E334 E338 E340 E342 E345 E347 E355 E358 E364 E376 E381 E385 E389 E391 E397 E402 E406 E408 E411 E418 E423 E425 E432 E446 E451 E453 E456 E460 E464 E468 E471 E473 E488 E491 E493 E495 E499 E510 E512 E515 E525 E527:E528 E539 E548 E551 E563 E567 E570 E572 E575 E578:E579 E581 E583 E595 E636:E637 E642 E645 E649 E653 E657 E659 E665:E666 E668 E670 E678 E686 E690 E702 E722 E729:E730 E735 E737 E761:E762 E765 E768 E772:E773 E778 E780 E785 E787 E789 E792:E793 E795 E798 E802 E806 E810:E811 E814 E818 E824 E827 E830:E836 E839:E845 E847:E848 E850 E853:E854 E856:E873 E879:E880 E883 E885 E889 E895 E898:E899 E901 E904 E911 E913:E914 E922 E928 E931 E933 E941 E948 E961 E963 E965 E967:E968 E972 E982:E983 E985 E987 E991 E994 E997 E1003 E1005 E1011 E1013:E1014 E1020:E1021 E1026 E1029 E1035 E1040 E1045 E1047 E1049 E1052 E1054 E1056 E1063 E1067 E1070 E1072 E1074 E1077 E1079 E1082 E1085 E1088 E1091 E1093 E1095 E1097 E1101 E1103 E1105:E1106 E1108:E1109 E1112 E1114:E1116 E1121 E1124:E1125 E1128 E1132 E1135 E1138 E1141 E1143 E1145 E1151 E1157:E1159 E1161 E1163 E1168:E1171 E1177:E1180 E1182 E1188 E1190:E1192 E1196 E1204 E1208 E1212 E1215 E1217 E1228 E1230 E1233:E1234 E1239 E1250:E1252 E1258 E1262:E1264 E1266:E1267 E1275 E1281 E1284 E1289:E1290 E1296 E1300 E1304 E1310 E1314 E1322 E1324:E1325 E1331 E1335:E1336 E1349 E1351 E1357 E1362:E1364 E1370:E1371 E1374 E1377 E1380 E1382 E1386:E1387 E1394:E1395 E1398 E1401 E1406 E1412 E1416 E1419 E1424 E1426 E1433:E1435 E1437:E1438 E1442 E1445 E1448 E1450 E1456:E1457 E1484 E1486:E1487 E1489 E1491:E1492 E1499 E1503 E1505 E1507 E1511 E1515 E1521 E1526 E1532 E1537 E1540:E1541 E1547:E1548 E1552 E1554:E1555 E1559 E1564 E1566:E1567 E1571:E1573 E1576 E1581 E1583 E1586 E1588 E1594 E1598 E1600 E1604:E1605 E1607:E1608 E1613 E1616:E1620 E1622:E1627 E1630 E1632:E1633 E1640:E1641 E1646 E1650 E1665 E1672 E1679 E1683 E1687 E1692 E1698 E1701 E1705:E1706 E1711:E1712 E1716 E1719 E1721:E1722 E1728 E1752 E1754 E1757 E1767 E1769 E1771 E1775 E1779 E1781 E1783 E1791 E1804 E1807 E1809 E1813 E1816 E1820 E1822 E1825 E1827 E1829:E1830 E1834 E1836 E1838:E1842 E1845 E1851:E1853 E1859:E1860 E1862 E1869 E1874 E1877 E1883 E1886 E1891 E1894 E1896 E1898 E1901 E1904 E1906 E1910:E1911 E1926 E1929:E1930 E1932 E1936:E1938 E1952 E1958 E1962:E1963 E1966 E1972 E1974:E1048576">
    <cfRule type="duplicateValues" dxfId="11" priority="2"/>
  </conditionalFormatting>
  <pageMargins left="0.7" right="0.7" top="0.75" bottom="0.75" header="0.3" footer="0.3"/>
  <pageSetup paperSize="9" orientation="portrait" horizontalDpi="4294967294"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6875-49DB-4CA8-A55E-51064C43A196}">
  <dimension ref="A1"/>
  <sheetViews>
    <sheetView view="pageBreakPreview" zoomScale="60" zoomScaleNormal="100" workbookViewId="0"/>
  </sheetViews>
  <sheetFormatPr defaultRowHeight="14.25" x14ac:dyDescent="0.3"/>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C77EB-59C8-4283-8496-809396F18D62}">
  <dimension ref="A3:H182"/>
  <sheetViews>
    <sheetView topLeftCell="A46" workbookViewId="0">
      <selection activeCell="D182" sqref="D182:E182"/>
    </sheetView>
  </sheetViews>
  <sheetFormatPr defaultRowHeight="14.25" x14ac:dyDescent="0.3"/>
  <cols>
    <col min="1" max="1" width="55.28515625" bestFit="1" customWidth="1"/>
    <col min="2" max="2" width="50.5703125" bestFit="1" customWidth="1"/>
    <col min="3" max="5" width="18.42578125" style="59" bestFit="1" customWidth="1"/>
    <col min="6" max="6" width="5.5703125" style="59" bestFit="1" customWidth="1"/>
    <col min="7" max="7" width="13.5703125" style="59" bestFit="1" customWidth="1"/>
    <col min="8" max="8" width="14.28515625" style="59" bestFit="1" customWidth="1"/>
  </cols>
  <sheetData>
    <row r="3" spans="1:8" x14ac:dyDescent="0.3">
      <c r="C3" s="56" t="s">
        <v>3381</v>
      </c>
      <c r="D3"/>
      <c r="E3"/>
    </row>
    <row r="4" spans="1:8" x14ac:dyDescent="0.3">
      <c r="A4" s="56" t="s">
        <v>3382</v>
      </c>
      <c r="B4" s="56" t="s">
        <v>3383</v>
      </c>
      <c r="C4" t="s">
        <v>3379</v>
      </c>
      <c r="D4" t="s">
        <v>3341</v>
      </c>
      <c r="E4" t="s">
        <v>3380</v>
      </c>
    </row>
    <row r="5" spans="1:8" x14ac:dyDescent="0.3">
      <c r="A5">
        <v>1</v>
      </c>
      <c r="B5" t="s">
        <v>227</v>
      </c>
      <c r="C5">
        <v>30000</v>
      </c>
      <c r="D5">
        <v>30000</v>
      </c>
      <c r="E5">
        <v>0</v>
      </c>
      <c r="F5" s="59">
        <f>C5-D5-E5</f>
        <v>0</v>
      </c>
      <c r="G5" s="59">
        <v>30000</v>
      </c>
      <c r="H5" s="59">
        <f>G5-D5</f>
        <v>0</v>
      </c>
    </row>
    <row r="6" spans="1:8" x14ac:dyDescent="0.3">
      <c r="A6">
        <v>2</v>
      </c>
      <c r="B6" t="s">
        <v>235</v>
      </c>
      <c r="C6">
        <v>50000</v>
      </c>
      <c r="D6">
        <v>44997</v>
      </c>
      <c r="E6">
        <v>5003</v>
      </c>
      <c r="F6" s="59">
        <f t="shared" ref="F6:F69" si="0">C6-D6-E6</f>
        <v>0</v>
      </c>
      <c r="G6" s="59">
        <v>44997</v>
      </c>
      <c r="H6" s="59">
        <f t="shared" ref="H6:H69" si="1">G6-D6</f>
        <v>0</v>
      </c>
    </row>
    <row r="7" spans="1:8" x14ac:dyDescent="0.3">
      <c r="A7">
        <v>3</v>
      </c>
      <c r="B7" t="s">
        <v>239</v>
      </c>
      <c r="C7">
        <v>59000</v>
      </c>
      <c r="D7">
        <v>59000</v>
      </c>
      <c r="E7">
        <v>0</v>
      </c>
      <c r="F7" s="59">
        <f t="shared" si="0"/>
        <v>0</v>
      </c>
      <c r="G7" s="59">
        <v>59000</v>
      </c>
      <c r="H7" s="59">
        <f t="shared" si="1"/>
        <v>0</v>
      </c>
    </row>
    <row r="8" spans="1:8" x14ac:dyDescent="0.3">
      <c r="A8">
        <v>4</v>
      </c>
      <c r="B8" t="s">
        <v>244</v>
      </c>
      <c r="C8">
        <v>35000</v>
      </c>
      <c r="D8">
        <v>22000</v>
      </c>
      <c r="E8">
        <v>13000</v>
      </c>
      <c r="F8" s="59">
        <f t="shared" si="0"/>
        <v>0</v>
      </c>
      <c r="G8" s="59">
        <v>22000</v>
      </c>
      <c r="H8" s="59">
        <f t="shared" si="1"/>
        <v>0</v>
      </c>
    </row>
    <row r="9" spans="1:8" x14ac:dyDescent="0.3">
      <c r="A9">
        <v>5</v>
      </c>
      <c r="B9" t="s">
        <v>250</v>
      </c>
      <c r="C9">
        <v>45000</v>
      </c>
      <c r="D9">
        <v>38680</v>
      </c>
      <c r="E9">
        <v>6320</v>
      </c>
      <c r="F9" s="59">
        <f t="shared" si="0"/>
        <v>0</v>
      </c>
      <c r="G9" s="59">
        <v>38680</v>
      </c>
      <c r="H9" s="59">
        <f t="shared" si="1"/>
        <v>0</v>
      </c>
    </row>
    <row r="10" spans="1:8" x14ac:dyDescent="0.3">
      <c r="A10">
        <v>6</v>
      </c>
      <c r="B10" t="s">
        <v>254</v>
      </c>
      <c r="C10">
        <v>20000</v>
      </c>
      <c r="D10">
        <v>13000</v>
      </c>
      <c r="E10">
        <v>7000</v>
      </c>
      <c r="F10" s="59">
        <f t="shared" si="0"/>
        <v>0</v>
      </c>
      <c r="G10" s="59">
        <v>13000</v>
      </c>
      <c r="H10" s="59">
        <f t="shared" si="1"/>
        <v>0</v>
      </c>
    </row>
    <row r="11" spans="1:8" x14ac:dyDescent="0.3">
      <c r="A11">
        <v>7</v>
      </c>
      <c r="B11" t="s">
        <v>258</v>
      </c>
      <c r="C11">
        <v>890000</v>
      </c>
      <c r="D11">
        <v>782317</v>
      </c>
      <c r="E11">
        <v>107683</v>
      </c>
      <c r="F11" s="59">
        <f t="shared" si="0"/>
        <v>0</v>
      </c>
      <c r="G11" s="59">
        <v>782317</v>
      </c>
      <c r="H11" s="59">
        <f t="shared" si="1"/>
        <v>0</v>
      </c>
    </row>
    <row r="12" spans="1:8" x14ac:dyDescent="0.3">
      <c r="A12">
        <v>8</v>
      </c>
      <c r="B12" t="s">
        <v>275</v>
      </c>
      <c r="C12">
        <v>1060000</v>
      </c>
      <c r="D12">
        <v>1056677.6000000001</v>
      </c>
      <c r="E12">
        <v>3322.3999999999069</v>
      </c>
      <c r="F12" s="59">
        <f t="shared" si="0"/>
        <v>0</v>
      </c>
      <c r="G12" s="59">
        <v>1056677.6000000001</v>
      </c>
      <c r="H12" s="59">
        <f t="shared" si="1"/>
        <v>0</v>
      </c>
    </row>
    <row r="13" spans="1:8" x14ac:dyDescent="0.3">
      <c r="A13">
        <v>9</v>
      </c>
      <c r="B13" t="s">
        <v>285</v>
      </c>
      <c r="C13">
        <v>1635000</v>
      </c>
      <c r="D13">
        <v>1610950</v>
      </c>
      <c r="E13">
        <v>24050</v>
      </c>
      <c r="F13" s="59">
        <f t="shared" si="0"/>
        <v>0</v>
      </c>
      <c r="G13" s="59">
        <v>1610950</v>
      </c>
      <c r="H13" s="59">
        <f t="shared" si="1"/>
        <v>0</v>
      </c>
    </row>
    <row r="14" spans="1:8" x14ac:dyDescent="0.3">
      <c r="A14">
        <v>10</v>
      </c>
      <c r="B14" t="s">
        <v>304</v>
      </c>
      <c r="C14">
        <v>343800</v>
      </c>
      <c r="D14">
        <v>331450</v>
      </c>
      <c r="E14">
        <v>12350</v>
      </c>
      <c r="F14" s="59">
        <f t="shared" si="0"/>
        <v>0</v>
      </c>
      <c r="G14" s="59">
        <v>331450</v>
      </c>
      <c r="H14" s="59">
        <f t="shared" si="1"/>
        <v>0</v>
      </c>
    </row>
    <row r="15" spans="1:8" x14ac:dyDescent="0.3">
      <c r="A15">
        <v>11</v>
      </c>
      <c r="B15" t="s">
        <v>312</v>
      </c>
      <c r="C15">
        <v>1650000</v>
      </c>
      <c r="D15">
        <v>1428020</v>
      </c>
      <c r="E15">
        <v>221980</v>
      </c>
      <c r="F15" s="59">
        <f t="shared" si="0"/>
        <v>0</v>
      </c>
      <c r="G15" s="59">
        <v>1428020</v>
      </c>
      <c r="H15" s="59">
        <f t="shared" si="1"/>
        <v>0</v>
      </c>
    </row>
    <row r="16" spans="1:8" x14ac:dyDescent="0.3">
      <c r="A16">
        <v>12</v>
      </c>
      <c r="B16" t="s">
        <v>327</v>
      </c>
      <c r="C16">
        <v>25000</v>
      </c>
      <c r="D16">
        <v>21121.43</v>
      </c>
      <c r="E16">
        <v>3878.5699999999997</v>
      </c>
      <c r="F16" s="59">
        <f t="shared" si="0"/>
        <v>0</v>
      </c>
      <c r="G16" s="59">
        <v>21121.43</v>
      </c>
      <c r="H16" s="59">
        <f t="shared" si="1"/>
        <v>0</v>
      </c>
    </row>
    <row r="17" spans="1:8" x14ac:dyDescent="0.3">
      <c r="A17">
        <v>13</v>
      </c>
      <c r="B17" t="s">
        <v>333</v>
      </c>
      <c r="C17">
        <v>12900</v>
      </c>
      <c r="D17">
        <v>12000</v>
      </c>
      <c r="E17">
        <v>900</v>
      </c>
      <c r="F17" s="59">
        <f t="shared" si="0"/>
        <v>0</v>
      </c>
      <c r="G17" s="59">
        <v>12000</v>
      </c>
      <c r="H17" s="59">
        <f t="shared" si="1"/>
        <v>0</v>
      </c>
    </row>
    <row r="18" spans="1:8" x14ac:dyDescent="0.3">
      <c r="A18">
        <v>14</v>
      </c>
      <c r="B18" t="s">
        <v>335</v>
      </c>
      <c r="C18">
        <v>1510000</v>
      </c>
      <c r="D18">
        <v>1005670.6</v>
      </c>
      <c r="E18">
        <v>504329.4</v>
      </c>
      <c r="F18" s="59">
        <f t="shared" si="0"/>
        <v>0</v>
      </c>
      <c r="G18" s="59">
        <v>1005670.6</v>
      </c>
      <c r="H18" s="59">
        <f t="shared" si="1"/>
        <v>0</v>
      </c>
    </row>
    <row r="19" spans="1:8" x14ac:dyDescent="0.3">
      <c r="A19">
        <v>15</v>
      </c>
      <c r="B19" t="s">
        <v>357</v>
      </c>
      <c r="C19">
        <v>66000</v>
      </c>
      <c r="D19">
        <v>66000</v>
      </c>
      <c r="E19">
        <v>0</v>
      </c>
      <c r="F19" s="59">
        <f t="shared" si="0"/>
        <v>0</v>
      </c>
      <c r="G19" s="59">
        <v>66000</v>
      </c>
      <c r="H19" s="59">
        <f t="shared" si="1"/>
        <v>0</v>
      </c>
    </row>
    <row r="20" spans="1:8" x14ac:dyDescent="0.3">
      <c r="A20">
        <v>16</v>
      </c>
      <c r="B20" t="s">
        <v>360</v>
      </c>
      <c r="C20">
        <v>6000</v>
      </c>
      <c r="D20">
        <v>5952.38</v>
      </c>
      <c r="E20">
        <v>47.619999999999891</v>
      </c>
      <c r="F20" s="59">
        <f t="shared" si="0"/>
        <v>0</v>
      </c>
      <c r="G20" s="59">
        <v>5952.38</v>
      </c>
      <c r="H20" s="59">
        <f t="shared" si="1"/>
        <v>0</v>
      </c>
    </row>
    <row r="21" spans="1:8" x14ac:dyDescent="0.3">
      <c r="A21">
        <v>17</v>
      </c>
      <c r="B21" t="s">
        <v>364</v>
      </c>
      <c r="C21">
        <v>299000</v>
      </c>
      <c r="D21">
        <v>274497</v>
      </c>
      <c r="E21">
        <v>24503</v>
      </c>
      <c r="F21" s="59">
        <f t="shared" si="0"/>
        <v>0</v>
      </c>
      <c r="G21" s="59">
        <v>274497</v>
      </c>
      <c r="H21" s="59">
        <f t="shared" si="1"/>
        <v>0</v>
      </c>
    </row>
    <row r="22" spans="1:8" x14ac:dyDescent="0.3">
      <c r="A22">
        <v>18</v>
      </c>
      <c r="B22" t="s">
        <v>367</v>
      </c>
      <c r="C22">
        <v>10000</v>
      </c>
      <c r="D22">
        <v>9700</v>
      </c>
      <c r="E22">
        <v>300</v>
      </c>
      <c r="F22" s="59">
        <f t="shared" si="0"/>
        <v>0</v>
      </c>
      <c r="G22" s="59">
        <v>9700</v>
      </c>
      <c r="H22" s="59">
        <f t="shared" si="1"/>
        <v>0</v>
      </c>
    </row>
    <row r="23" spans="1:8" x14ac:dyDescent="0.3">
      <c r="A23">
        <v>19</v>
      </c>
      <c r="B23" t="s">
        <v>370</v>
      </c>
      <c r="C23">
        <v>65000</v>
      </c>
      <c r="D23">
        <v>49535.55</v>
      </c>
      <c r="E23">
        <v>15464.449999999997</v>
      </c>
      <c r="F23" s="59">
        <f t="shared" si="0"/>
        <v>0</v>
      </c>
      <c r="G23" s="59">
        <v>49535.55</v>
      </c>
      <c r="H23" s="59">
        <f t="shared" si="1"/>
        <v>0</v>
      </c>
    </row>
    <row r="24" spans="1:8" x14ac:dyDescent="0.3">
      <c r="A24">
        <v>20</v>
      </c>
      <c r="B24" t="s">
        <v>374</v>
      </c>
      <c r="C24">
        <v>30000</v>
      </c>
      <c r="D24">
        <v>18186.36</v>
      </c>
      <c r="E24">
        <v>11813.64</v>
      </c>
      <c r="F24" s="59">
        <f t="shared" si="0"/>
        <v>0</v>
      </c>
      <c r="G24" s="59">
        <v>18186.36</v>
      </c>
      <c r="H24" s="59">
        <f t="shared" si="1"/>
        <v>0</v>
      </c>
    </row>
    <row r="25" spans="1:8" x14ac:dyDescent="0.3">
      <c r="A25">
        <v>21</v>
      </c>
      <c r="B25" t="s">
        <v>377</v>
      </c>
      <c r="C25">
        <v>950000</v>
      </c>
      <c r="D25">
        <v>950000</v>
      </c>
      <c r="E25">
        <v>0</v>
      </c>
      <c r="F25" s="59">
        <f t="shared" si="0"/>
        <v>0</v>
      </c>
      <c r="G25" s="59">
        <v>950000</v>
      </c>
      <c r="H25" s="59">
        <f t="shared" si="1"/>
        <v>0</v>
      </c>
    </row>
    <row r="26" spans="1:8" x14ac:dyDescent="0.3">
      <c r="A26">
        <v>22</v>
      </c>
      <c r="B26" t="s">
        <v>383</v>
      </c>
      <c r="C26">
        <v>390000</v>
      </c>
      <c r="D26">
        <v>387600</v>
      </c>
      <c r="E26">
        <v>2400</v>
      </c>
      <c r="F26" s="59">
        <f t="shared" si="0"/>
        <v>0</v>
      </c>
      <c r="G26" s="59">
        <v>387600</v>
      </c>
      <c r="H26" s="59">
        <f t="shared" si="1"/>
        <v>0</v>
      </c>
    </row>
    <row r="27" spans="1:8" x14ac:dyDescent="0.3">
      <c r="A27">
        <v>23</v>
      </c>
      <c r="B27" t="s">
        <v>390</v>
      </c>
      <c r="C27">
        <v>10000</v>
      </c>
      <c r="D27">
        <v>6900</v>
      </c>
      <c r="E27">
        <v>3100</v>
      </c>
      <c r="F27" s="59">
        <f t="shared" si="0"/>
        <v>0</v>
      </c>
      <c r="G27" s="59">
        <v>6900</v>
      </c>
      <c r="H27" s="59">
        <f t="shared" si="1"/>
        <v>0</v>
      </c>
    </row>
    <row r="28" spans="1:8" x14ac:dyDescent="0.3">
      <c r="A28">
        <v>24</v>
      </c>
      <c r="B28" t="s">
        <v>393</v>
      </c>
      <c r="C28">
        <v>600000</v>
      </c>
      <c r="D28">
        <v>597064</v>
      </c>
      <c r="E28">
        <v>2936</v>
      </c>
      <c r="F28" s="59">
        <f t="shared" si="0"/>
        <v>0</v>
      </c>
      <c r="G28" s="59">
        <v>597064</v>
      </c>
      <c r="H28" s="59">
        <f t="shared" si="1"/>
        <v>0</v>
      </c>
    </row>
    <row r="29" spans="1:8" x14ac:dyDescent="0.3">
      <c r="A29">
        <v>25</v>
      </c>
      <c r="B29" t="s">
        <v>396</v>
      </c>
      <c r="C29">
        <v>5750.4</v>
      </c>
      <c r="D29">
        <v>5625</v>
      </c>
      <c r="E29">
        <v>125.39999999999964</v>
      </c>
      <c r="F29" s="59">
        <f t="shared" si="0"/>
        <v>0</v>
      </c>
      <c r="G29" s="59">
        <v>5625</v>
      </c>
      <c r="H29" s="59">
        <f t="shared" si="1"/>
        <v>0</v>
      </c>
    </row>
    <row r="30" spans="1:8" x14ac:dyDescent="0.3">
      <c r="A30">
        <v>26</v>
      </c>
      <c r="B30" t="s">
        <v>399</v>
      </c>
      <c r="C30">
        <v>450000</v>
      </c>
      <c r="D30">
        <v>375000</v>
      </c>
      <c r="E30">
        <v>75000</v>
      </c>
      <c r="F30" s="59">
        <f t="shared" si="0"/>
        <v>0</v>
      </c>
      <c r="G30" s="59">
        <v>375000</v>
      </c>
      <c r="H30" s="59">
        <f t="shared" si="1"/>
        <v>0</v>
      </c>
    </row>
    <row r="31" spans="1:8" x14ac:dyDescent="0.3">
      <c r="A31">
        <v>27</v>
      </c>
      <c r="B31" t="s">
        <v>402</v>
      </c>
      <c r="C31">
        <v>60000</v>
      </c>
      <c r="D31">
        <v>60000</v>
      </c>
      <c r="E31">
        <v>0</v>
      </c>
      <c r="F31" s="59">
        <f t="shared" si="0"/>
        <v>0</v>
      </c>
      <c r="G31" s="59">
        <v>60000</v>
      </c>
      <c r="H31" s="59">
        <f t="shared" si="1"/>
        <v>0</v>
      </c>
    </row>
    <row r="32" spans="1:8" x14ac:dyDescent="0.3">
      <c r="A32">
        <v>28</v>
      </c>
      <c r="B32" t="s">
        <v>405</v>
      </c>
      <c r="C32">
        <v>15000</v>
      </c>
      <c r="D32">
        <v>11500</v>
      </c>
      <c r="E32">
        <v>3500</v>
      </c>
      <c r="F32" s="59">
        <f t="shared" si="0"/>
        <v>0</v>
      </c>
      <c r="G32" s="59">
        <v>11500</v>
      </c>
      <c r="H32" s="59">
        <f t="shared" si="1"/>
        <v>0</v>
      </c>
    </row>
    <row r="33" spans="1:8" x14ac:dyDescent="0.3">
      <c r="A33">
        <v>29</v>
      </c>
      <c r="B33" t="s">
        <v>408</v>
      </c>
      <c r="C33">
        <v>62250</v>
      </c>
      <c r="D33">
        <v>61500</v>
      </c>
      <c r="E33">
        <v>750</v>
      </c>
      <c r="F33" s="59">
        <f t="shared" si="0"/>
        <v>0</v>
      </c>
      <c r="G33" s="59">
        <v>61500</v>
      </c>
      <c r="H33" s="59">
        <f t="shared" si="1"/>
        <v>0</v>
      </c>
    </row>
    <row r="34" spans="1:8" x14ac:dyDescent="0.3">
      <c r="A34">
        <v>30</v>
      </c>
      <c r="B34" t="s">
        <v>412</v>
      </c>
      <c r="C34">
        <v>1200000</v>
      </c>
      <c r="D34">
        <v>1147888.2</v>
      </c>
      <c r="E34">
        <v>52111.800000000047</v>
      </c>
      <c r="F34" s="59">
        <f t="shared" si="0"/>
        <v>0</v>
      </c>
      <c r="G34" s="59">
        <v>1147888.2</v>
      </c>
      <c r="H34" s="59">
        <f t="shared" si="1"/>
        <v>0</v>
      </c>
    </row>
    <row r="35" spans="1:8" x14ac:dyDescent="0.3">
      <c r="A35">
        <v>31</v>
      </c>
      <c r="B35" t="s">
        <v>422</v>
      </c>
      <c r="C35">
        <v>3600</v>
      </c>
      <c r="D35">
        <v>3550</v>
      </c>
      <c r="E35">
        <v>50</v>
      </c>
      <c r="F35" s="59">
        <f t="shared" si="0"/>
        <v>0</v>
      </c>
      <c r="G35" s="59">
        <v>3550</v>
      </c>
      <c r="H35" s="59">
        <f t="shared" si="1"/>
        <v>0</v>
      </c>
    </row>
    <row r="36" spans="1:8" x14ac:dyDescent="0.3">
      <c r="A36">
        <v>32</v>
      </c>
      <c r="B36" t="s">
        <v>425</v>
      </c>
      <c r="C36">
        <v>27000</v>
      </c>
      <c r="D36">
        <v>25300</v>
      </c>
      <c r="E36">
        <v>1700</v>
      </c>
      <c r="F36" s="59">
        <f t="shared" si="0"/>
        <v>0</v>
      </c>
      <c r="G36" s="59">
        <v>25300</v>
      </c>
      <c r="H36" s="59">
        <f t="shared" si="1"/>
        <v>0</v>
      </c>
    </row>
    <row r="37" spans="1:8" x14ac:dyDescent="0.3">
      <c r="A37">
        <v>33</v>
      </c>
      <c r="B37" t="s">
        <v>428</v>
      </c>
      <c r="C37">
        <v>51380</v>
      </c>
      <c r="D37">
        <v>47382</v>
      </c>
      <c r="E37">
        <v>3998</v>
      </c>
      <c r="F37" s="59">
        <f t="shared" si="0"/>
        <v>0</v>
      </c>
      <c r="G37" s="59">
        <v>47382</v>
      </c>
      <c r="H37" s="59">
        <f t="shared" si="1"/>
        <v>0</v>
      </c>
    </row>
    <row r="38" spans="1:8" x14ac:dyDescent="0.3">
      <c r="A38">
        <v>34</v>
      </c>
      <c r="B38" t="s">
        <v>430</v>
      </c>
      <c r="C38">
        <v>450000</v>
      </c>
      <c r="D38">
        <v>450000</v>
      </c>
      <c r="E38">
        <v>0</v>
      </c>
      <c r="F38" s="59">
        <f t="shared" si="0"/>
        <v>0</v>
      </c>
      <c r="G38" s="59">
        <v>450000</v>
      </c>
      <c r="H38" s="59">
        <f t="shared" si="1"/>
        <v>0</v>
      </c>
    </row>
    <row r="39" spans="1:8" x14ac:dyDescent="0.3">
      <c r="A39">
        <v>35</v>
      </c>
      <c r="B39" t="s">
        <v>433</v>
      </c>
      <c r="C39">
        <v>350000</v>
      </c>
      <c r="D39">
        <v>240128</v>
      </c>
      <c r="E39">
        <v>109872</v>
      </c>
      <c r="F39" s="59">
        <f t="shared" si="0"/>
        <v>0</v>
      </c>
      <c r="G39" s="59">
        <v>240128</v>
      </c>
      <c r="H39" s="59">
        <f t="shared" si="1"/>
        <v>0</v>
      </c>
    </row>
    <row r="40" spans="1:8" x14ac:dyDescent="0.3">
      <c r="A40">
        <v>36</v>
      </c>
      <c r="B40" t="s">
        <v>439</v>
      </c>
      <c r="C40">
        <v>253000</v>
      </c>
      <c r="D40">
        <v>253000</v>
      </c>
      <c r="E40">
        <v>0</v>
      </c>
      <c r="F40" s="59">
        <f t="shared" si="0"/>
        <v>0</v>
      </c>
      <c r="G40" s="59">
        <v>253000</v>
      </c>
      <c r="H40" s="59">
        <f t="shared" si="1"/>
        <v>0</v>
      </c>
    </row>
    <row r="41" spans="1:8" x14ac:dyDescent="0.3">
      <c r="A41">
        <v>37</v>
      </c>
      <c r="B41" t="s">
        <v>443</v>
      </c>
      <c r="C41">
        <v>200966</v>
      </c>
      <c r="D41">
        <v>166698.03999999998</v>
      </c>
      <c r="E41">
        <v>34267.960000000021</v>
      </c>
      <c r="F41" s="59">
        <f t="shared" si="0"/>
        <v>0</v>
      </c>
      <c r="G41" s="59">
        <v>166698.03999999998</v>
      </c>
      <c r="H41" s="59">
        <f t="shared" si="1"/>
        <v>0</v>
      </c>
    </row>
    <row r="42" spans="1:8" x14ac:dyDescent="0.3">
      <c r="A42">
        <v>38</v>
      </c>
      <c r="B42" t="s">
        <v>450</v>
      </c>
      <c r="C42">
        <v>140000</v>
      </c>
      <c r="D42">
        <v>97810</v>
      </c>
      <c r="E42">
        <v>42190</v>
      </c>
      <c r="F42" s="59">
        <f t="shared" si="0"/>
        <v>0</v>
      </c>
      <c r="G42" s="59">
        <v>97810</v>
      </c>
      <c r="H42" s="59">
        <f t="shared" si="1"/>
        <v>0</v>
      </c>
    </row>
    <row r="43" spans="1:8" x14ac:dyDescent="0.3">
      <c r="A43">
        <v>39</v>
      </c>
      <c r="B43" t="s">
        <v>454</v>
      </c>
      <c r="C43">
        <v>57500</v>
      </c>
      <c r="D43">
        <v>57500</v>
      </c>
      <c r="E43">
        <v>0</v>
      </c>
      <c r="F43" s="59">
        <f t="shared" si="0"/>
        <v>0</v>
      </c>
      <c r="G43" s="59">
        <v>57500</v>
      </c>
      <c r="H43" s="59">
        <f t="shared" si="1"/>
        <v>0</v>
      </c>
    </row>
    <row r="44" spans="1:8" x14ac:dyDescent="0.3">
      <c r="A44">
        <v>40</v>
      </c>
      <c r="B44" t="s">
        <v>459</v>
      </c>
      <c r="C44">
        <v>23000</v>
      </c>
      <c r="D44">
        <v>23000</v>
      </c>
      <c r="E44">
        <v>0</v>
      </c>
      <c r="F44" s="59">
        <f t="shared" si="0"/>
        <v>0</v>
      </c>
      <c r="G44" s="59">
        <v>23000</v>
      </c>
      <c r="H44" s="59">
        <f t="shared" si="1"/>
        <v>0</v>
      </c>
    </row>
    <row r="45" spans="1:8" x14ac:dyDescent="0.3">
      <c r="A45">
        <v>41</v>
      </c>
      <c r="B45" t="s">
        <v>464</v>
      </c>
      <c r="C45">
        <v>4000</v>
      </c>
      <c r="D45">
        <v>2812</v>
      </c>
      <c r="E45">
        <v>1188</v>
      </c>
      <c r="F45" s="59">
        <f t="shared" si="0"/>
        <v>0</v>
      </c>
      <c r="G45" s="59">
        <v>2812</v>
      </c>
      <c r="H45" s="59">
        <f t="shared" si="1"/>
        <v>0</v>
      </c>
    </row>
    <row r="46" spans="1:8" x14ac:dyDescent="0.3">
      <c r="A46">
        <v>42</v>
      </c>
      <c r="B46" t="s">
        <v>467</v>
      </c>
      <c r="C46">
        <v>535000</v>
      </c>
      <c r="D46">
        <v>535000</v>
      </c>
      <c r="E46">
        <v>0</v>
      </c>
      <c r="F46" s="59">
        <f t="shared" si="0"/>
        <v>0</v>
      </c>
      <c r="G46" s="59">
        <v>535000</v>
      </c>
      <c r="H46" s="59">
        <f t="shared" si="1"/>
        <v>0</v>
      </c>
    </row>
    <row r="47" spans="1:8" x14ac:dyDescent="0.3">
      <c r="A47">
        <v>43</v>
      </c>
      <c r="B47" t="s">
        <v>473</v>
      </c>
      <c r="C47">
        <v>150000</v>
      </c>
      <c r="D47">
        <v>138997.5</v>
      </c>
      <c r="E47">
        <v>11002.5</v>
      </c>
      <c r="F47" s="59">
        <f t="shared" si="0"/>
        <v>0</v>
      </c>
      <c r="G47" s="59">
        <v>138997.5</v>
      </c>
      <c r="H47" s="59">
        <f t="shared" si="1"/>
        <v>0</v>
      </c>
    </row>
    <row r="48" spans="1:8" x14ac:dyDescent="0.3">
      <c r="A48">
        <v>44</v>
      </c>
      <c r="B48" t="s">
        <v>477</v>
      </c>
      <c r="C48">
        <v>450000</v>
      </c>
      <c r="D48">
        <v>448913.33750000002</v>
      </c>
      <c r="E48">
        <v>1086.6624999999767</v>
      </c>
      <c r="F48" s="59">
        <f t="shared" si="0"/>
        <v>0</v>
      </c>
      <c r="G48" s="59">
        <v>448913.33750000002</v>
      </c>
      <c r="H48" s="59">
        <f t="shared" si="1"/>
        <v>0</v>
      </c>
    </row>
    <row r="49" spans="1:8" x14ac:dyDescent="0.3">
      <c r="A49">
        <v>45</v>
      </c>
      <c r="B49" t="s">
        <v>484</v>
      </c>
      <c r="C49">
        <v>125000</v>
      </c>
      <c r="D49">
        <v>125000</v>
      </c>
      <c r="E49">
        <v>0</v>
      </c>
      <c r="F49" s="59">
        <f t="shared" si="0"/>
        <v>0</v>
      </c>
      <c r="G49" s="59">
        <v>125000</v>
      </c>
      <c r="H49" s="59">
        <f t="shared" si="1"/>
        <v>0</v>
      </c>
    </row>
    <row r="50" spans="1:8" x14ac:dyDescent="0.3">
      <c r="A50">
        <v>46</v>
      </c>
      <c r="B50" t="s">
        <v>486</v>
      </c>
      <c r="C50">
        <v>249754</v>
      </c>
      <c r="D50">
        <v>246000</v>
      </c>
      <c r="E50">
        <v>3754</v>
      </c>
      <c r="F50" s="59">
        <f t="shared" si="0"/>
        <v>0</v>
      </c>
      <c r="G50" s="59">
        <v>246000</v>
      </c>
      <c r="H50" s="59">
        <f t="shared" si="1"/>
        <v>0</v>
      </c>
    </row>
    <row r="51" spans="1:8" x14ac:dyDescent="0.3">
      <c r="A51">
        <v>47</v>
      </c>
      <c r="B51" t="s">
        <v>489</v>
      </c>
      <c r="C51">
        <v>100000</v>
      </c>
      <c r="D51">
        <v>90650</v>
      </c>
      <c r="E51">
        <v>9350</v>
      </c>
      <c r="F51" s="59">
        <f t="shared" si="0"/>
        <v>0</v>
      </c>
      <c r="G51" s="59">
        <v>90650</v>
      </c>
      <c r="H51" s="59">
        <f t="shared" si="1"/>
        <v>0</v>
      </c>
    </row>
    <row r="52" spans="1:8" x14ac:dyDescent="0.3">
      <c r="A52">
        <v>48</v>
      </c>
      <c r="B52" t="s">
        <v>493</v>
      </c>
      <c r="C52">
        <v>85000</v>
      </c>
      <c r="D52">
        <v>76000</v>
      </c>
      <c r="E52">
        <v>9000</v>
      </c>
      <c r="F52" s="59">
        <f t="shared" si="0"/>
        <v>0</v>
      </c>
      <c r="G52" s="59">
        <v>76000</v>
      </c>
      <c r="H52" s="59">
        <f t="shared" si="1"/>
        <v>0</v>
      </c>
    </row>
    <row r="53" spans="1:8" x14ac:dyDescent="0.3">
      <c r="A53">
        <v>49</v>
      </c>
      <c r="B53" t="s">
        <v>499</v>
      </c>
      <c r="C53">
        <v>300000</v>
      </c>
      <c r="D53">
        <v>234420</v>
      </c>
      <c r="E53">
        <v>65580</v>
      </c>
      <c r="F53" s="59">
        <f t="shared" si="0"/>
        <v>0</v>
      </c>
      <c r="G53" s="59">
        <v>234420</v>
      </c>
      <c r="H53" s="59">
        <f t="shared" si="1"/>
        <v>0</v>
      </c>
    </row>
    <row r="54" spans="1:8" x14ac:dyDescent="0.3">
      <c r="A54">
        <v>50</v>
      </c>
      <c r="B54" t="s">
        <v>502</v>
      </c>
      <c r="C54">
        <v>1300000</v>
      </c>
      <c r="D54">
        <v>1205339.22</v>
      </c>
      <c r="E54">
        <v>94660.780000000028</v>
      </c>
      <c r="F54" s="59">
        <f t="shared" si="0"/>
        <v>0</v>
      </c>
      <c r="G54" s="59">
        <v>955339.22</v>
      </c>
      <c r="H54" s="59">
        <f t="shared" si="1"/>
        <v>-250000</v>
      </c>
    </row>
    <row r="55" spans="1:8" x14ac:dyDescent="0.3">
      <c r="A55">
        <v>51</v>
      </c>
      <c r="B55" t="s">
        <v>509</v>
      </c>
      <c r="C55">
        <v>2000000</v>
      </c>
      <c r="D55">
        <v>1991430.49</v>
      </c>
      <c r="E55">
        <v>8569.5100000000093</v>
      </c>
      <c r="F55" s="59">
        <f t="shared" si="0"/>
        <v>0</v>
      </c>
      <c r="G55" s="59">
        <v>637500</v>
      </c>
      <c r="H55" s="59">
        <f t="shared" si="1"/>
        <v>-1353930.49</v>
      </c>
    </row>
    <row r="56" spans="1:8" x14ac:dyDescent="0.3">
      <c r="A56">
        <v>52</v>
      </c>
      <c r="B56" t="s">
        <v>516</v>
      </c>
      <c r="C56">
        <v>23500</v>
      </c>
      <c r="D56">
        <v>20000</v>
      </c>
      <c r="E56">
        <v>3500</v>
      </c>
      <c r="F56" s="59">
        <f t="shared" si="0"/>
        <v>0</v>
      </c>
      <c r="G56" s="59">
        <v>20000</v>
      </c>
      <c r="H56" s="59">
        <f t="shared" si="1"/>
        <v>0</v>
      </c>
    </row>
    <row r="57" spans="1:8" x14ac:dyDescent="0.3">
      <c r="A57">
        <v>53</v>
      </c>
      <c r="B57" t="s">
        <v>522</v>
      </c>
      <c r="C57">
        <v>620000</v>
      </c>
      <c r="D57">
        <v>468525.81999999995</v>
      </c>
      <c r="E57">
        <v>151474.18000000005</v>
      </c>
      <c r="F57" s="59">
        <f t="shared" si="0"/>
        <v>0</v>
      </c>
      <c r="G57" s="59">
        <v>393603.81999999995</v>
      </c>
      <c r="H57" s="59">
        <f t="shared" si="1"/>
        <v>-74922</v>
      </c>
    </row>
    <row r="58" spans="1:8" x14ac:dyDescent="0.3">
      <c r="A58">
        <v>54</v>
      </c>
      <c r="B58" t="s">
        <v>564</v>
      </c>
      <c r="C58">
        <v>49000</v>
      </c>
      <c r="D58">
        <v>35860</v>
      </c>
      <c r="E58">
        <v>13140</v>
      </c>
      <c r="F58" s="59">
        <f t="shared" si="0"/>
        <v>0</v>
      </c>
      <c r="G58" s="59">
        <v>35860</v>
      </c>
      <c r="H58" s="59">
        <f t="shared" si="1"/>
        <v>0</v>
      </c>
    </row>
    <row r="59" spans="1:8" x14ac:dyDescent="0.3">
      <c r="A59">
        <v>55</v>
      </c>
      <c r="B59" t="s">
        <v>567</v>
      </c>
      <c r="C59">
        <v>350000</v>
      </c>
      <c r="D59">
        <v>285000</v>
      </c>
      <c r="E59">
        <v>65000</v>
      </c>
      <c r="F59" s="59">
        <f t="shared" si="0"/>
        <v>0</v>
      </c>
      <c r="G59" s="59">
        <v>285000</v>
      </c>
      <c r="H59" s="59">
        <f t="shared" si="1"/>
        <v>0</v>
      </c>
    </row>
    <row r="60" spans="1:8" x14ac:dyDescent="0.3">
      <c r="A60">
        <v>56</v>
      </c>
      <c r="B60" t="s">
        <v>570</v>
      </c>
      <c r="C60">
        <v>60000</v>
      </c>
      <c r="D60">
        <v>59975</v>
      </c>
      <c r="E60">
        <v>25</v>
      </c>
      <c r="F60" s="59">
        <f t="shared" si="0"/>
        <v>0</v>
      </c>
      <c r="G60" s="59">
        <v>59975</v>
      </c>
      <c r="H60" s="59">
        <f t="shared" si="1"/>
        <v>0</v>
      </c>
    </row>
    <row r="61" spans="1:8" x14ac:dyDescent="0.3">
      <c r="A61">
        <v>57</v>
      </c>
      <c r="B61" t="s">
        <v>578</v>
      </c>
      <c r="C61">
        <v>90000</v>
      </c>
      <c r="D61">
        <v>82800</v>
      </c>
      <c r="E61">
        <v>7200</v>
      </c>
      <c r="F61" s="59">
        <f t="shared" si="0"/>
        <v>0</v>
      </c>
      <c r="G61" s="59">
        <v>82800</v>
      </c>
      <c r="H61" s="59">
        <f t="shared" si="1"/>
        <v>0</v>
      </c>
    </row>
    <row r="62" spans="1:8" x14ac:dyDescent="0.3">
      <c r="A62">
        <v>59</v>
      </c>
      <c r="B62" t="s">
        <v>582</v>
      </c>
      <c r="C62">
        <v>6499000</v>
      </c>
      <c r="D62">
        <v>6481300</v>
      </c>
      <c r="E62">
        <v>17700</v>
      </c>
      <c r="F62" s="59">
        <f t="shared" si="0"/>
        <v>0</v>
      </c>
      <c r="G62" s="59">
        <v>6481300</v>
      </c>
      <c r="H62" s="59">
        <f t="shared" si="1"/>
        <v>0</v>
      </c>
    </row>
    <row r="63" spans="1:8" x14ac:dyDescent="0.3">
      <c r="A63">
        <v>60</v>
      </c>
      <c r="B63" t="s">
        <v>609</v>
      </c>
      <c r="C63">
        <v>37500</v>
      </c>
      <c r="D63">
        <v>31069.499999999996</v>
      </c>
      <c r="E63">
        <v>6430.5000000000036</v>
      </c>
      <c r="F63" s="59">
        <f t="shared" si="0"/>
        <v>0</v>
      </c>
      <c r="G63" s="59">
        <v>31069.499999999996</v>
      </c>
      <c r="H63" s="59">
        <f t="shared" si="1"/>
        <v>0</v>
      </c>
    </row>
    <row r="64" spans="1:8" x14ac:dyDescent="0.3">
      <c r="A64">
        <v>61</v>
      </c>
      <c r="B64" t="s">
        <v>613</v>
      </c>
      <c r="C64">
        <v>20000</v>
      </c>
      <c r="D64">
        <v>13315.5</v>
      </c>
      <c r="E64">
        <v>6684.5</v>
      </c>
      <c r="F64" s="59">
        <f t="shared" si="0"/>
        <v>0</v>
      </c>
      <c r="G64" s="59">
        <v>13315.5</v>
      </c>
      <c r="H64" s="59">
        <f t="shared" si="1"/>
        <v>0</v>
      </c>
    </row>
    <row r="65" spans="1:8" x14ac:dyDescent="0.3">
      <c r="A65">
        <v>63</v>
      </c>
      <c r="B65" t="s">
        <v>616</v>
      </c>
      <c r="C65">
        <v>4081</v>
      </c>
      <c r="D65">
        <v>4081</v>
      </c>
      <c r="E65">
        <v>0</v>
      </c>
      <c r="F65" s="59">
        <f t="shared" si="0"/>
        <v>0</v>
      </c>
      <c r="G65" s="59">
        <v>4081</v>
      </c>
      <c r="H65" s="59">
        <f t="shared" si="1"/>
        <v>0</v>
      </c>
    </row>
    <row r="66" spans="1:8" x14ac:dyDescent="0.3">
      <c r="A66">
        <v>64</v>
      </c>
      <c r="B66" t="s">
        <v>619</v>
      </c>
      <c r="C66">
        <v>355000</v>
      </c>
      <c r="D66">
        <v>300257.5</v>
      </c>
      <c r="E66">
        <v>54742.5</v>
      </c>
      <c r="F66" s="59">
        <f t="shared" si="0"/>
        <v>0</v>
      </c>
      <c r="G66" s="59">
        <v>300257.5</v>
      </c>
      <c r="H66" s="59">
        <f t="shared" si="1"/>
        <v>0</v>
      </c>
    </row>
    <row r="67" spans="1:8" x14ac:dyDescent="0.3">
      <c r="A67">
        <v>65</v>
      </c>
      <c r="B67" t="s">
        <v>625</v>
      </c>
      <c r="C67">
        <v>295592</v>
      </c>
      <c r="D67">
        <v>251564.2</v>
      </c>
      <c r="E67">
        <v>44027.799999999988</v>
      </c>
      <c r="F67" s="59">
        <f t="shared" si="0"/>
        <v>0</v>
      </c>
      <c r="G67" s="59">
        <v>251564.2</v>
      </c>
      <c r="H67" s="59">
        <f t="shared" si="1"/>
        <v>0</v>
      </c>
    </row>
    <row r="68" spans="1:8" x14ac:dyDescent="0.3">
      <c r="A68">
        <v>66</v>
      </c>
      <c r="B68" t="s">
        <v>629</v>
      </c>
      <c r="C68">
        <v>139500</v>
      </c>
      <c r="D68">
        <v>133300</v>
      </c>
      <c r="E68">
        <v>6200</v>
      </c>
      <c r="F68" s="59">
        <f t="shared" si="0"/>
        <v>0</v>
      </c>
      <c r="G68" s="59">
        <v>133300</v>
      </c>
      <c r="H68" s="59">
        <f t="shared" si="1"/>
        <v>0</v>
      </c>
    </row>
    <row r="69" spans="1:8" x14ac:dyDescent="0.3">
      <c r="A69">
        <v>67</v>
      </c>
      <c r="B69" t="s">
        <v>635</v>
      </c>
      <c r="C69">
        <v>290000</v>
      </c>
      <c r="D69">
        <v>275000</v>
      </c>
      <c r="E69">
        <v>15000</v>
      </c>
      <c r="F69" s="59">
        <f t="shared" si="0"/>
        <v>0</v>
      </c>
      <c r="G69" s="59">
        <v>275000</v>
      </c>
      <c r="H69" s="59">
        <f t="shared" si="1"/>
        <v>0</v>
      </c>
    </row>
    <row r="70" spans="1:8" x14ac:dyDescent="0.3">
      <c r="A70">
        <v>68</v>
      </c>
      <c r="B70" t="s">
        <v>642</v>
      </c>
      <c r="C70">
        <v>30000</v>
      </c>
      <c r="D70">
        <v>28552</v>
      </c>
      <c r="E70">
        <v>1448</v>
      </c>
      <c r="F70" s="59">
        <f t="shared" ref="F70:F133" si="2">C70-D70-E70</f>
        <v>0</v>
      </c>
      <c r="G70" s="59">
        <v>28552</v>
      </c>
      <c r="H70" s="59">
        <f t="shared" ref="H70:H133" si="3">G70-D70</f>
        <v>0</v>
      </c>
    </row>
    <row r="71" spans="1:8" x14ac:dyDescent="0.3">
      <c r="A71">
        <v>69</v>
      </c>
      <c r="B71" t="s">
        <v>646</v>
      </c>
      <c r="C71">
        <v>228000</v>
      </c>
      <c r="D71">
        <v>228000</v>
      </c>
      <c r="E71">
        <v>0</v>
      </c>
      <c r="F71" s="59">
        <f t="shared" si="2"/>
        <v>0</v>
      </c>
      <c r="G71" s="59">
        <v>228000</v>
      </c>
      <c r="H71" s="59">
        <f t="shared" si="3"/>
        <v>0</v>
      </c>
    </row>
    <row r="72" spans="1:8" x14ac:dyDescent="0.3">
      <c r="A72">
        <v>70</v>
      </c>
      <c r="B72" t="s">
        <v>650</v>
      </c>
      <c r="C72">
        <v>88033</v>
      </c>
      <c r="D72">
        <v>80560</v>
      </c>
      <c r="E72">
        <v>7473</v>
      </c>
      <c r="F72" s="59">
        <f t="shared" si="2"/>
        <v>0</v>
      </c>
      <c r="G72" s="59">
        <v>80560</v>
      </c>
      <c r="H72" s="59">
        <f t="shared" si="3"/>
        <v>0</v>
      </c>
    </row>
    <row r="73" spans="1:8" x14ac:dyDescent="0.3">
      <c r="A73">
        <v>71</v>
      </c>
      <c r="B73" t="s">
        <v>653</v>
      </c>
      <c r="C73">
        <v>125000</v>
      </c>
      <c r="D73">
        <v>119984.26999999999</v>
      </c>
      <c r="E73">
        <v>5015.7300000000105</v>
      </c>
      <c r="F73" s="59">
        <f t="shared" si="2"/>
        <v>0</v>
      </c>
      <c r="G73" s="59">
        <v>119984.26999999999</v>
      </c>
      <c r="H73" s="59">
        <f t="shared" si="3"/>
        <v>0</v>
      </c>
    </row>
    <row r="74" spans="1:8" x14ac:dyDescent="0.3">
      <c r="A74">
        <v>72</v>
      </c>
      <c r="B74" t="s">
        <v>659</v>
      </c>
      <c r="C74">
        <v>25000</v>
      </c>
      <c r="D74">
        <v>19900</v>
      </c>
      <c r="E74">
        <v>5100</v>
      </c>
      <c r="F74" s="59">
        <f t="shared" si="2"/>
        <v>0</v>
      </c>
      <c r="G74" s="59">
        <v>19900</v>
      </c>
      <c r="H74" s="59">
        <f t="shared" si="3"/>
        <v>0</v>
      </c>
    </row>
    <row r="75" spans="1:8" x14ac:dyDescent="0.3">
      <c r="A75">
        <v>73</v>
      </c>
      <c r="B75" t="s">
        <v>667</v>
      </c>
      <c r="C75">
        <v>1895600</v>
      </c>
      <c r="D75">
        <v>1889541.5799999998</v>
      </c>
      <c r="E75">
        <v>6058.4200000001583</v>
      </c>
      <c r="F75" s="59">
        <f t="shared" si="2"/>
        <v>0</v>
      </c>
      <c r="G75" s="59">
        <v>1889541.5799999998</v>
      </c>
      <c r="H75" s="59">
        <f t="shared" si="3"/>
        <v>0</v>
      </c>
    </row>
    <row r="76" spans="1:8" x14ac:dyDescent="0.3">
      <c r="A76">
        <v>74</v>
      </c>
      <c r="B76" t="s">
        <v>674</v>
      </c>
      <c r="C76">
        <v>81000</v>
      </c>
      <c r="D76">
        <v>44561</v>
      </c>
      <c r="E76">
        <v>36439</v>
      </c>
      <c r="F76" s="59">
        <f t="shared" si="2"/>
        <v>0</v>
      </c>
      <c r="G76" s="59">
        <v>44561</v>
      </c>
      <c r="H76" s="59">
        <f t="shared" si="3"/>
        <v>0</v>
      </c>
    </row>
    <row r="77" spans="1:8" x14ac:dyDescent="0.3">
      <c r="A77">
        <v>75</v>
      </c>
      <c r="B77" t="s">
        <v>676</v>
      </c>
      <c r="C77">
        <v>330000</v>
      </c>
      <c r="D77">
        <v>329834.40000000002</v>
      </c>
      <c r="E77">
        <v>165.59999999997672</v>
      </c>
      <c r="F77" s="59">
        <f t="shared" si="2"/>
        <v>0</v>
      </c>
      <c r="G77" s="59">
        <v>329834.40000000002</v>
      </c>
      <c r="H77" s="59">
        <f t="shared" si="3"/>
        <v>0</v>
      </c>
    </row>
    <row r="78" spans="1:8" x14ac:dyDescent="0.3">
      <c r="A78">
        <v>76</v>
      </c>
      <c r="B78" t="s">
        <v>679</v>
      </c>
      <c r="C78">
        <v>6000</v>
      </c>
      <c r="D78">
        <v>5952.38</v>
      </c>
      <c r="E78">
        <v>47.619999999999891</v>
      </c>
      <c r="F78" s="59">
        <f t="shared" si="2"/>
        <v>0</v>
      </c>
      <c r="G78" s="59">
        <v>5952.38</v>
      </c>
      <c r="H78" s="59">
        <f t="shared" si="3"/>
        <v>0</v>
      </c>
    </row>
    <row r="79" spans="1:8" x14ac:dyDescent="0.3">
      <c r="A79">
        <v>77</v>
      </c>
      <c r="B79" t="s">
        <v>682</v>
      </c>
      <c r="C79">
        <v>60000</v>
      </c>
      <c r="D79">
        <v>60000</v>
      </c>
      <c r="E79">
        <v>0</v>
      </c>
      <c r="F79" s="59">
        <f t="shared" si="2"/>
        <v>0</v>
      </c>
      <c r="G79" s="59">
        <v>60000</v>
      </c>
      <c r="H79" s="59">
        <f t="shared" si="3"/>
        <v>0</v>
      </c>
    </row>
    <row r="80" spans="1:8" x14ac:dyDescent="0.3">
      <c r="A80">
        <v>79</v>
      </c>
      <c r="B80" t="s">
        <v>691</v>
      </c>
      <c r="C80">
        <v>77387</v>
      </c>
      <c r="D80">
        <v>73776</v>
      </c>
      <c r="E80">
        <v>3611</v>
      </c>
      <c r="F80" s="59">
        <f t="shared" si="2"/>
        <v>0</v>
      </c>
      <c r="G80" s="59">
        <v>73776</v>
      </c>
      <c r="H80" s="59">
        <f t="shared" si="3"/>
        <v>0</v>
      </c>
    </row>
    <row r="81" spans="1:8" x14ac:dyDescent="0.3">
      <c r="A81">
        <v>80</v>
      </c>
      <c r="B81" t="s">
        <v>694</v>
      </c>
      <c r="C81">
        <v>90000</v>
      </c>
      <c r="D81">
        <v>81000</v>
      </c>
      <c r="E81">
        <v>9000</v>
      </c>
      <c r="F81" s="59">
        <f t="shared" si="2"/>
        <v>0</v>
      </c>
      <c r="G81" s="59">
        <v>81000</v>
      </c>
      <c r="H81" s="59">
        <f t="shared" si="3"/>
        <v>0</v>
      </c>
    </row>
    <row r="82" spans="1:8" x14ac:dyDescent="0.3">
      <c r="A82">
        <v>81</v>
      </c>
      <c r="B82" t="s">
        <v>698</v>
      </c>
      <c r="C82">
        <v>6000</v>
      </c>
      <c r="D82">
        <v>4631.7959999999994</v>
      </c>
      <c r="E82">
        <v>1368.2040000000006</v>
      </c>
      <c r="F82" s="59">
        <f t="shared" si="2"/>
        <v>0</v>
      </c>
      <c r="G82" s="59">
        <v>4631.7959999999994</v>
      </c>
      <c r="H82" s="59">
        <f t="shared" si="3"/>
        <v>0</v>
      </c>
    </row>
    <row r="83" spans="1:8" x14ac:dyDescent="0.3">
      <c r="A83">
        <v>82</v>
      </c>
      <c r="B83" t="s">
        <v>701</v>
      </c>
      <c r="C83">
        <v>110000</v>
      </c>
      <c r="D83">
        <v>96685.709999999992</v>
      </c>
      <c r="E83">
        <v>13314.290000000008</v>
      </c>
      <c r="F83" s="59">
        <f t="shared" si="2"/>
        <v>0</v>
      </c>
      <c r="G83" s="59">
        <v>96685.709999999992</v>
      </c>
      <c r="H83" s="59">
        <f t="shared" si="3"/>
        <v>0</v>
      </c>
    </row>
    <row r="84" spans="1:8" x14ac:dyDescent="0.3">
      <c r="A84">
        <v>83</v>
      </c>
      <c r="B84" t="s">
        <v>706</v>
      </c>
      <c r="C84">
        <v>4800</v>
      </c>
      <c r="D84">
        <v>3000</v>
      </c>
      <c r="E84">
        <v>1800</v>
      </c>
      <c r="F84" s="59">
        <f t="shared" si="2"/>
        <v>0</v>
      </c>
      <c r="G84" s="59">
        <v>3000</v>
      </c>
      <c r="H84" s="59">
        <f t="shared" si="3"/>
        <v>0</v>
      </c>
    </row>
    <row r="85" spans="1:8" x14ac:dyDescent="0.3">
      <c r="A85">
        <v>84</v>
      </c>
      <c r="B85" t="s">
        <v>709</v>
      </c>
      <c r="C85">
        <v>31800</v>
      </c>
      <c r="D85">
        <v>15000</v>
      </c>
      <c r="E85">
        <v>16800</v>
      </c>
      <c r="F85" s="59">
        <f t="shared" si="2"/>
        <v>0</v>
      </c>
      <c r="G85" s="59">
        <v>15000</v>
      </c>
      <c r="H85" s="59">
        <f t="shared" si="3"/>
        <v>0</v>
      </c>
    </row>
    <row r="86" spans="1:8" x14ac:dyDescent="0.3">
      <c r="A86">
        <v>85</v>
      </c>
      <c r="B86" t="s">
        <v>711</v>
      </c>
      <c r="C86">
        <v>420000</v>
      </c>
      <c r="D86">
        <v>364561.9</v>
      </c>
      <c r="E86">
        <v>55438.099999999977</v>
      </c>
      <c r="F86" s="59">
        <f t="shared" si="2"/>
        <v>0</v>
      </c>
      <c r="G86" s="59">
        <v>359800</v>
      </c>
      <c r="H86" s="59">
        <f t="shared" si="3"/>
        <v>-4761.9000000000233</v>
      </c>
    </row>
    <row r="87" spans="1:8" x14ac:dyDescent="0.3">
      <c r="A87">
        <v>86</v>
      </c>
      <c r="B87" t="s">
        <v>716</v>
      </c>
      <c r="C87">
        <v>500000</v>
      </c>
      <c r="D87">
        <v>500000</v>
      </c>
      <c r="E87">
        <v>0</v>
      </c>
      <c r="F87" s="59">
        <f t="shared" si="2"/>
        <v>0</v>
      </c>
      <c r="G87" s="59">
        <v>500000</v>
      </c>
      <c r="H87" s="59">
        <f t="shared" si="3"/>
        <v>0</v>
      </c>
    </row>
    <row r="88" spans="1:8" x14ac:dyDescent="0.3">
      <c r="A88">
        <v>87</v>
      </c>
      <c r="B88" t="s">
        <v>718</v>
      </c>
      <c r="C88">
        <v>395500</v>
      </c>
      <c r="D88">
        <v>345557</v>
      </c>
      <c r="E88">
        <v>49943</v>
      </c>
      <c r="F88" s="59">
        <f t="shared" si="2"/>
        <v>0</v>
      </c>
      <c r="G88" s="59">
        <v>345557</v>
      </c>
      <c r="H88" s="59">
        <f t="shared" si="3"/>
        <v>0</v>
      </c>
    </row>
    <row r="89" spans="1:8" x14ac:dyDescent="0.3">
      <c r="A89">
        <v>88</v>
      </c>
      <c r="B89" t="s">
        <v>724</v>
      </c>
      <c r="C89">
        <v>63200</v>
      </c>
      <c r="D89">
        <v>63200</v>
      </c>
      <c r="E89">
        <v>0</v>
      </c>
      <c r="F89" s="59">
        <f t="shared" si="2"/>
        <v>0</v>
      </c>
      <c r="G89" s="59">
        <v>63200</v>
      </c>
      <c r="H89" s="59">
        <f t="shared" si="3"/>
        <v>0</v>
      </c>
    </row>
    <row r="90" spans="1:8" x14ac:dyDescent="0.3">
      <c r="A90">
        <v>89</v>
      </c>
      <c r="B90" t="s">
        <v>728</v>
      </c>
      <c r="C90">
        <v>568147</v>
      </c>
      <c r="D90">
        <v>568147</v>
      </c>
      <c r="E90">
        <v>0</v>
      </c>
      <c r="F90" s="59">
        <f t="shared" si="2"/>
        <v>0</v>
      </c>
      <c r="G90" s="59">
        <v>568147</v>
      </c>
      <c r="H90" s="59">
        <f t="shared" si="3"/>
        <v>0</v>
      </c>
    </row>
    <row r="91" spans="1:8" x14ac:dyDescent="0.3">
      <c r="A91">
        <v>90</v>
      </c>
      <c r="B91" t="s">
        <v>733</v>
      </c>
      <c r="C91">
        <v>55000</v>
      </c>
      <c r="D91">
        <v>51000</v>
      </c>
      <c r="E91">
        <v>4000</v>
      </c>
      <c r="F91" s="59">
        <f t="shared" si="2"/>
        <v>0</v>
      </c>
      <c r="G91" s="59">
        <v>51000</v>
      </c>
      <c r="H91" s="59">
        <f t="shared" si="3"/>
        <v>0</v>
      </c>
    </row>
    <row r="92" spans="1:8" x14ac:dyDescent="0.3">
      <c r="A92">
        <v>91</v>
      </c>
      <c r="B92" t="s">
        <v>736</v>
      </c>
      <c r="C92">
        <v>100000</v>
      </c>
      <c r="D92">
        <v>67900</v>
      </c>
      <c r="E92">
        <v>32100</v>
      </c>
      <c r="F92" s="59">
        <f t="shared" si="2"/>
        <v>0</v>
      </c>
      <c r="G92" s="59">
        <v>67900</v>
      </c>
      <c r="H92" s="59">
        <f t="shared" si="3"/>
        <v>0</v>
      </c>
    </row>
    <row r="93" spans="1:8" x14ac:dyDescent="0.3">
      <c r="A93">
        <v>92</v>
      </c>
      <c r="B93" t="s">
        <v>743</v>
      </c>
      <c r="C93">
        <v>2800</v>
      </c>
      <c r="D93">
        <v>2800</v>
      </c>
      <c r="E93">
        <v>0</v>
      </c>
      <c r="F93" s="59">
        <f t="shared" si="2"/>
        <v>0</v>
      </c>
      <c r="G93" s="59">
        <v>2800</v>
      </c>
      <c r="H93" s="59">
        <f t="shared" si="3"/>
        <v>0</v>
      </c>
    </row>
    <row r="94" spans="1:8" x14ac:dyDescent="0.3">
      <c r="A94">
        <v>93</v>
      </c>
      <c r="B94" t="s">
        <v>746</v>
      </c>
      <c r="C94">
        <v>320000</v>
      </c>
      <c r="D94">
        <v>309341</v>
      </c>
      <c r="E94">
        <v>10659</v>
      </c>
      <c r="F94" s="59">
        <f t="shared" si="2"/>
        <v>0</v>
      </c>
      <c r="G94" s="59">
        <v>309341</v>
      </c>
      <c r="H94" s="59">
        <f t="shared" si="3"/>
        <v>0</v>
      </c>
    </row>
    <row r="95" spans="1:8" x14ac:dyDescent="0.3">
      <c r="A95">
        <v>94</v>
      </c>
      <c r="B95" t="s">
        <v>748</v>
      </c>
      <c r="C95">
        <v>14920.8</v>
      </c>
      <c r="D95">
        <v>12434</v>
      </c>
      <c r="E95">
        <v>2486.7999999999993</v>
      </c>
      <c r="F95" s="59">
        <f t="shared" si="2"/>
        <v>0</v>
      </c>
      <c r="G95" s="59">
        <v>12434</v>
      </c>
      <c r="H95" s="59">
        <f t="shared" si="3"/>
        <v>0</v>
      </c>
    </row>
    <row r="96" spans="1:8" x14ac:dyDescent="0.3">
      <c r="A96">
        <v>95</v>
      </c>
      <c r="B96" t="s">
        <v>3339</v>
      </c>
      <c r="C96">
        <v>10600</v>
      </c>
      <c r="D96">
        <v>10600</v>
      </c>
      <c r="E96">
        <v>0</v>
      </c>
      <c r="F96" s="59">
        <f t="shared" si="2"/>
        <v>0</v>
      </c>
      <c r="G96" s="59">
        <v>10600</v>
      </c>
      <c r="H96" s="59">
        <f t="shared" si="3"/>
        <v>0</v>
      </c>
    </row>
    <row r="97" spans="1:8" x14ac:dyDescent="0.3">
      <c r="A97">
        <v>96</v>
      </c>
      <c r="B97" t="s">
        <v>752</v>
      </c>
      <c r="C97">
        <v>800</v>
      </c>
      <c r="D97">
        <v>800</v>
      </c>
      <c r="E97">
        <v>0</v>
      </c>
      <c r="F97" s="59">
        <f t="shared" si="2"/>
        <v>0</v>
      </c>
      <c r="G97" s="59">
        <v>800</v>
      </c>
      <c r="H97" s="59">
        <f t="shared" si="3"/>
        <v>0</v>
      </c>
    </row>
    <row r="98" spans="1:8" x14ac:dyDescent="0.3">
      <c r="A98">
        <v>97</v>
      </c>
      <c r="B98" t="s">
        <v>755</v>
      </c>
      <c r="C98">
        <v>34000</v>
      </c>
      <c r="D98">
        <v>34000</v>
      </c>
      <c r="E98">
        <v>0</v>
      </c>
      <c r="F98" s="59">
        <f t="shared" si="2"/>
        <v>0</v>
      </c>
      <c r="G98" s="59">
        <v>34000</v>
      </c>
      <c r="H98" s="59">
        <f t="shared" si="3"/>
        <v>0</v>
      </c>
    </row>
    <row r="99" spans="1:8" x14ac:dyDescent="0.3">
      <c r="A99">
        <v>98</v>
      </c>
      <c r="B99" t="s">
        <v>759</v>
      </c>
      <c r="C99">
        <v>880000</v>
      </c>
      <c r="D99">
        <v>880000</v>
      </c>
      <c r="E99">
        <v>0</v>
      </c>
      <c r="F99" s="59">
        <f t="shared" si="2"/>
        <v>0</v>
      </c>
      <c r="G99" s="59">
        <v>880000</v>
      </c>
      <c r="H99" s="59">
        <f t="shared" si="3"/>
        <v>0</v>
      </c>
    </row>
    <row r="100" spans="1:8" x14ac:dyDescent="0.3">
      <c r="A100">
        <v>100</v>
      </c>
      <c r="B100" t="s">
        <v>763</v>
      </c>
      <c r="C100">
        <v>100000</v>
      </c>
      <c r="D100">
        <v>93079</v>
      </c>
      <c r="E100">
        <v>6921</v>
      </c>
      <c r="F100" s="59">
        <f t="shared" si="2"/>
        <v>0</v>
      </c>
      <c r="G100" s="59">
        <v>93079</v>
      </c>
      <c r="H100" s="59">
        <f t="shared" si="3"/>
        <v>0</v>
      </c>
    </row>
    <row r="101" spans="1:8" x14ac:dyDescent="0.3">
      <c r="A101">
        <v>101</v>
      </c>
      <c r="B101" t="s">
        <v>769</v>
      </c>
      <c r="C101">
        <v>230000</v>
      </c>
      <c r="D101">
        <v>227060</v>
      </c>
      <c r="E101">
        <v>2940</v>
      </c>
      <c r="F101" s="59">
        <f t="shared" si="2"/>
        <v>0</v>
      </c>
      <c r="G101" s="59">
        <v>227060</v>
      </c>
      <c r="H101" s="59">
        <f t="shared" si="3"/>
        <v>0</v>
      </c>
    </row>
    <row r="102" spans="1:8" x14ac:dyDescent="0.3">
      <c r="A102">
        <v>102</v>
      </c>
      <c r="B102" t="s">
        <v>774</v>
      </c>
      <c r="C102">
        <v>22195.599999999999</v>
      </c>
      <c r="D102">
        <v>22093.200000000001</v>
      </c>
      <c r="E102">
        <v>102.39999999999782</v>
      </c>
      <c r="F102" s="59">
        <f t="shared" si="2"/>
        <v>0</v>
      </c>
      <c r="G102" s="59">
        <v>22093.200000000001</v>
      </c>
      <c r="H102" s="59">
        <f t="shared" si="3"/>
        <v>0</v>
      </c>
    </row>
    <row r="103" spans="1:8" x14ac:dyDescent="0.3">
      <c r="A103">
        <v>103</v>
      </c>
      <c r="B103" t="s">
        <v>783</v>
      </c>
      <c r="C103">
        <v>56000</v>
      </c>
      <c r="D103">
        <v>52410</v>
      </c>
      <c r="E103">
        <v>3590</v>
      </c>
      <c r="F103" s="59">
        <f t="shared" si="2"/>
        <v>0</v>
      </c>
      <c r="G103" s="59">
        <v>52410</v>
      </c>
      <c r="H103" s="59">
        <f t="shared" si="3"/>
        <v>0</v>
      </c>
    </row>
    <row r="104" spans="1:8" x14ac:dyDescent="0.3">
      <c r="A104">
        <v>104</v>
      </c>
      <c r="B104" t="s">
        <v>787</v>
      </c>
      <c r="C104">
        <v>1340000</v>
      </c>
      <c r="D104">
        <v>1340000</v>
      </c>
      <c r="E104">
        <v>0</v>
      </c>
      <c r="F104" s="59">
        <f t="shared" si="2"/>
        <v>0</v>
      </c>
      <c r="G104" s="59">
        <v>1340000</v>
      </c>
      <c r="H104" s="59">
        <f t="shared" si="3"/>
        <v>0</v>
      </c>
    </row>
    <row r="105" spans="1:8" x14ac:dyDescent="0.3">
      <c r="A105">
        <v>105</v>
      </c>
      <c r="B105" t="s">
        <v>792</v>
      </c>
      <c r="C105">
        <v>120000</v>
      </c>
      <c r="D105">
        <v>103360</v>
      </c>
      <c r="E105">
        <v>16640</v>
      </c>
      <c r="F105" s="59">
        <f t="shared" si="2"/>
        <v>0</v>
      </c>
      <c r="G105" s="59">
        <v>103360</v>
      </c>
      <c r="H105" s="59">
        <f t="shared" si="3"/>
        <v>0</v>
      </c>
    </row>
    <row r="106" spans="1:8" x14ac:dyDescent="0.3">
      <c r="A106">
        <v>106</v>
      </c>
      <c r="B106" t="s">
        <v>796</v>
      </c>
      <c r="C106">
        <v>1510000</v>
      </c>
      <c r="D106">
        <v>1510000</v>
      </c>
      <c r="E106">
        <v>0</v>
      </c>
      <c r="F106" s="59">
        <f t="shared" si="2"/>
        <v>0</v>
      </c>
      <c r="G106" s="59">
        <v>1510000</v>
      </c>
      <c r="H106" s="59">
        <f t="shared" si="3"/>
        <v>0</v>
      </c>
    </row>
    <row r="107" spans="1:8" x14ac:dyDescent="0.3">
      <c r="A107">
        <v>113</v>
      </c>
      <c r="B107" t="s">
        <v>810</v>
      </c>
      <c r="C107">
        <v>3800000</v>
      </c>
      <c r="D107">
        <v>3788729.9</v>
      </c>
      <c r="E107">
        <v>11270.100000000093</v>
      </c>
      <c r="F107" s="59">
        <f t="shared" si="2"/>
        <v>0</v>
      </c>
      <c r="G107" s="59">
        <v>3763284</v>
      </c>
      <c r="H107" s="59">
        <f t="shared" si="3"/>
        <v>-25445.899999999907</v>
      </c>
    </row>
    <row r="108" spans="1:8" x14ac:dyDescent="0.3">
      <c r="A108">
        <v>116</v>
      </c>
      <c r="B108" t="s">
        <v>821</v>
      </c>
      <c r="C108">
        <v>493550</v>
      </c>
      <c r="D108">
        <v>484720</v>
      </c>
      <c r="E108">
        <v>8830</v>
      </c>
      <c r="F108" s="59">
        <f t="shared" si="2"/>
        <v>0</v>
      </c>
      <c r="G108" s="59">
        <v>214195</v>
      </c>
      <c r="H108" s="59">
        <f t="shared" si="3"/>
        <v>-270525</v>
      </c>
    </row>
    <row r="109" spans="1:8" x14ac:dyDescent="0.3">
      <c r="A109">
        <v>118</v>
      </c>
      <c r="B109" t="s">
        <v>829</v>
      </c>
      <c r="C109">
        <v>834000</v>
      </c>
      <c r="D109">
        <v>824770</v>
      </c>
      <c r="E109">
        <v>9230</v>
      </c>
      <c r="F109" s="59">
        <f t="shared" si="2"/>
        <v>0</v>
      </c>
      <c r="G109" s="59">
        <v>824770</v>
      </c>
      <c r="H109" s="59">
        <f t="shared" si="3"/>
        <v>0</v>
      </c>
    </row>
    <row r="110" spans="1:8" x14ac:dyDescent="0.3">
      <c r="A110">
        <v>119</v>
      </c>
      <c r="B110" t="s">
        <v>834</v>
      </c>
      <c r="C110">
        <v>385000</v>
      </c>
      <c r="D110">
        <v>375000</v>
      </c>
      <c r="E110">
        <v>10000</v>
      </c>
      <c r="F110" s="59">
        <f t="shared" si="2"/>
        <v>0</v>
      </c>
      <c r="G110" s="59">
        <v>375000</v>
      </c>
      <c r="H110" s="59">
        <f t="shared" si="3"/>
        <v>0</v>
      </c>
    </row>
    <row r="111" spans="1:8" x14ac:dyDescent="0.3">
      <c r="A111">
        <v>120</v>
      </c>
      <c r="B111" t="s">
        <v>836</v>
      </c>
      <c r="C111">
        <v>23000</v>
      </c>
      <c r="D111">
        <v>23000</v>
      </c>
      <c r="E111">
        <v>0</v>
      </c>
      <c r="F111" s="59">
        <f t="shared" si="2"/>
        <v>0</v>
      </c>
      <c r="G111" s="59">
        <v>23000</v>
      </c>
      <c r="H111" s="59">
        <f t="shared" si="3"/>
        <v>0</v>
      </c>
    </row>
    <row r="112" spans="1:8" x14ac:dyDescent="0.3">
      <c r="A112">
        <v>123</v>
      </c>
      <c r="B112" t="s">
        <v>840</v>
      </c>
      <c r="C112">
        <v>8000</v>
      </c>
      <c r="D112">
        <v>7725</v>
      </c>
      <c r="E112">
        <v>275</v>
      </c>
      <c r="F112" s="59">
        <f t="shared" si="2"/>
        <v>0</v>
      </c>
      <c r="G112" s="59">
        <v>7725</v>
      </c>
      <c r="H112" s="59">
        <f t="shared" si="3"/>
        <v>0</v>
      </c>
    </row>
    <row r="113" spans="1:8" x14ac:dyDescent="0.3">
      <c r="A113">
        <v>125</v>
      </c>
      <c r="B113" t="s">
        <v>843</v>
      </c>
      <c r="C113">
        <v>3000000</v>
      </c>
      <c r="D113">
        <v>3009619.95</v>
      </c>
      <c r="E113">
        <v>-9619.9500000001863</v>
      </c>
      <c r="F113" s="59">
        <f t="shared" si="2"/>
        <v>0</v>
      </c>
      <c r="G113" s="59">
        <v>2991019.95</v>
      </c>
      <c r="H113" s="59">
        <f t="shared" si="3"/>
        <v>-18600</v>
      </c>
    </row>
    <row r="114" spans="1:8" x14ac:dyDescent="0.3">
      <c r="A114">
        <v>131</v>
      </c>
      <c r="B114" t="s">
        <v>853</v>
      </c>
      <c r="C114">
        <v>704730</v>
      </c>
      <c r="D114">
        <v>695495</v>
      </c>
      <c r="E114">
        <v>9235</v>
      </c>
      <c r="F114" s="59">
        <f t="shared" si="2"/>
        <v>0</v>
      </c>
      <c r="G114" s="59">
        <v>695495</v>
      </c>
      <c r="H114" s="59">
        <f t="shared" si="3"/>
        <v>0</v>
      </c>
    </row>
    <row r="115" spans="1:8" x14ac:dyDescent="0.3">
      <c r="A115">
        <v>133</v>
      </c>
      <c r="B115" t="s">
        <v>861</v>
      </c>
      <c r="C115">
        <v>3350600</v>
      </c>
      <c r="D115">
        <v>12954.76</v>
      </c>
      <c r="E115">
        <v>3337645.24</v>
      </c>
      <c r="F115" s="59">
        <f t="shared" si="2"/>
        <v>0</v>
      </c>
      <c r="G115" s="59">
        <v>12954.76</v>
      </c>
      <c r="H115" s="59">
        <f t="shared" si="3"/>
        <v>0</v>
      </c>
    </row>
    <row r="116" spans="1:8" x14ac:dyDescent="0.3">
      <c r="A116">
        <v>134</v>
      </c>
      <c r="B116" t="s">
        <v>2348</v>
      </c>
      <c r="C116">
        <v>3398790</v>
      </c>
      <c r="D116">
        <v>3108168.2</v>
      </c>
      <c r="E116">
        <v>290621.79999999981</v>
      </c>
      <c r="F116" s="59">
        <f t="shared" si="2"/>
        <v>0</v>
      </c>
      <c r="G116" s="59" t="e">
        <v>#N/A</v>
      </c>
      <c r="H116" s="59" t="e">
        <f t="shared" si="3"/>
        <v>#N/A</v>
      </c>
    </row>
    <row r="117" spans="1:8" x14ac:dyDescent="0.3">
      <c r="A117">
        <v>135</v>
      </c>
      <c r="B117" t="s">
        <v>2349</v>
      </c>
      <c r="C117">
        <v>350000</v>
      </c>
      <c r="D117">
        <v>355356</v>
      </c>
      <c r="E117">
        <v>-5356</v>
      </c>
      <c r="F117" s="59">
        <f t="shared" si="2"/>
        <v>0</v>
      </c>
      <c r="G117" s="59" t="e">
        <v>#N/A</v>
      </c>
      <c r="H117" s="59" t="e">
        <f t="shared" si="3"/>
        <v>#N/A</v>
      </c>
    </row>
    <row r="118" spans="1:8" x14ac:dyDescent="0.3">
      <c r="A118">
        <v>136</v>
      </c>
      <c r="B118" t="s">
        <v>2375</v>
      </c>
      <c r="C118">
        <v>2400000</v>
      </c>
      <c r="D118">
        <v>1112150</v>
      </c>
      <c r="E118">
        <v>1287850</v>
      </c>
      <c r="F118" s="59">
        <f t="shared" si="2"/>
        <v>0</v>
      </c>
      <c r="G118" s="59" t="e">
        <v>#N/A</v>
      </c>
      <c r="H118" s="59" t="e">
        <f t="shared" si="3"/>
        <v>#N/A</v>
      </c>
    </row>
    <row r="119" spans="1:8" x14ac:dyDescent="0.3">
      <c r="A119">
        <v>137</v>
      </c>
      <c r="B119" t="s">
        <v>2376</v>
      </c>
      <c r="C119">
        <v>30000</v>
      </c>
      <c r="D119">
        <v>19550</v>
      </c>
      <c r="E119">
        <v>10450</v>
      </c>
      <c r="F119" s="59">
        <f t="shared" si="2"/>
        <v>0</v>
      </c>
      <c r="G119" s="59" t="e">
        <v>#N/A</v>
      </c>
      <c r="H119" s="59" t="e">
        <f t="shared" si="3"/>
        <v>#N/A</v>
      </c>
    </row>
    <row r="120" spans="1:8" x14ac:dyDescent="0.3">
      <c r="A120">
        <v>138</v>
      </c>
      <c r="B120" t="s">
        <v>2762</v>
      </c>
      <c r="C120">
        <v>120000</v>
      </c>
      <c r="D120">
        <v>120000</v>
      </c>
      <c r="E120">
        <v>0</v>
      </c>
      <c r="F120" s="59">
        <f t="shared" si="2"/>
        <v>0</v>
      </c>
      <c r="G120" s="59" t="e">
        <v>#N/A</v>
      </c>
      <c r="H120" s="59" t="e">
        <f t="shared" si="3"/>
        <v>#N/A</v>
      </c>
    </row>
    <row r="121" spans="1:8" x14ac:dyDescent="0.3">
      <c r="A121">
        <v>139</v>
      </c>
      <c r="B121" t="s">
        <v>2377</v>
      </c>
      <c r="C121">
        <v>908000</v>
      </c>
      <c r="D121">
        <v>870313.98</v>
      </c>
      <c r="E121">
        <v>37686.020000000019</v>
      </c>
      <c r="F121" s="59">
        <f t="shared" si="2"/>
        <v>0</v>
      </c>
      <c r="G121" s="59" t="e">
        <v>#N/A</v>
      </c>
      <c r="H121" s="59" t="e">
        <f t="shared" si="3"/>
        <v>#N/A</v>
      </c>
    </row>
    <row r="122" spans="1:8" x14ac:dyDescent="0.3">
      <c r="A122">
        <v>140</v>
      </c>
      <c r="B122" t="s">
        <v>2378</v>
      </c>
      <c r="C122">
        <v>4504800</v>
      </c>
      <c r="D122">
        <v>3941575</v>
      </c>
      <c r="E122">
        <v>563225</v>
      </c>
      <c r="F122" s="59">
        <f t="shared" si="2"/>
        <v>0</v>
      </c>
      <c r="G122" s="59" t="e">
        <v>#N/A</v>
      </c>
      <c r="H122" s="59" t="e">
        <f t="shared" si="3"/>
        <v>#N/A</v>
      </c>
    </row>
    <row r="123" spans="1:8" x14ac:dyDescent="0.3">
      <c r="A123">
        <v>141</v>
      </c>
      <c r="B123" t="s">
        <v>2379</v>
      </c>
      <c r="C123">
        <v>3600000</v>
      </c>
      <c r="D123">
        <v>3577005.12</v>
      </c>
      <c r="E123">
        <v>22994.879999999888</v>
      </c>
      <c r="F123" s="59">
        <f t="shared" si="2"/>
        <v>0</v>
      </c>
      <c r="G123" s="59" t="e">
        <v>#N/A</v>
      </c>
      <c r="H123" s="59" t="e">
        <f t="shared" si="3"/>
        <v>#N/A</v>
      </c>
    </row>
    <row r="124" spans="1:8" x14ac:dyDescent="0.3">
      <c r="A124">
        <v>142</v>
      </c>
      <c r="B124" t="s">
        <v>2380</v>
      </c>
      <c r="C124">
        <v>127650</v>
      </c>
      <c r="D124">
        <v>99475</v>
      </c>
      <c r="E124">
        <v>28175</v>
      </c>
      <c r="F124" s="59">
        <f t="shared" si="2"/>
        <v>0</v>
      </c>
      <c r="G124" s="59" t="e">
        <v>#N/A</v>
      </c>
      <c r="H124" s="59" t="e">
        <f t="shared" si="3"/>
        <v>#N/A</v>
      </c>
    </row>
    <row r="125" spans="1:8" x14ac:dyDescent="0.3">
      <c r="A125">
        <v>143</v>
      </c>
      <c r="B125" t="s">
        <v>2381</v>
      </c>
      <c r="C125">
        <v>2192894</v>
      </c>
      <c r="D125">
        <v>105000</v>
      </c>
      <c r="E125">
        <v>2087894</v>
      </c>
      <c r="F125" s="59">
        <f t="shared" si="2"/>
        <v>0</v>
      </c>
      <c r="G125" s="59" t="e">
        <v>#N/A</v>
      </c>
      <c r="H125" s="59" t="e">
        <f t="shared" si="3"/>
        <v>#N/A</v>
      </c>
    </row>
    <row r="126" spans="1:8" x14ac:dyDescent="0.3">
      <c r="A126">
        <v>145</v>
      </c>
      <c r="B126" t="s">
        <v>661</v>
      </c>
      <c r="C126">
        <v>380000</v>
      </c>
      <c r="D126">
        <v>363986</v>
      </c>
      <c r="E126">
        <v>16014</v>
      </c>
      <c r="F126" s="59">
        <f t="shared" si="2"/>
        <v>0</v>
      </c>
      <c r="G126" s="59">
        <v>363986</v>
      </c>
      <c r="H126" s="59">
        <f t="shared" si="3"/>
        <v>0</v>
      </c>
    </row>
    <row r="127" spans="1:8" x14ac:dyDescent="0.3">
      <c r="A127">
        <v>146</v>
      </c>
      <c r="B127" t="s">
        <v>687</v>
      </c>
      <c r="C127">
        <v>30000</v>
      </c>
      <c r="D127">
        <v>23500</v>
      </c>
      <c r="E127">
        <v>6500</v>
      </c>
      <c r="F127" s="59">
        <f t="shared" si="2"/>
        <v>0</v>
      </c>
      <c r="G127" s="59">
        <v>23500</v>
      </c>
      <c r="H127" s="59">
        <f t="shared" si="3"/>
        <v>0</v>
      </c>
    </row>
    <row r="128" spans="1:8" x14ac:dyDescent="0.3">
      <c r="A128">
        <v>147</v>
      </c>
      <c r="B128" t="s">
        <v>739</v>
      </c>
      <c r="C128">
        <v>31700</v>
      </c>
      <c r="D128">
        <v>18302.22</v>
      </c>
      <c r="E128">
        <v>13397.779999999999</v>
      </c>
      <c r="F128" s="59">
        <f t="shared" si="2"/>
        <v>0</v>
      </c>
      <c r="G128" s="59">
        <v>18302.22</v>
      </c>
      <c r="H128" s="59">
        <f t="shared" si="3"/>
        <v>0</v>
      </c>
    </row>
    <row r="129" spans="1:8" x14ac:dyDescent="0.3">
      <c r="A129">
        <v>148</v>
      </c>
      <c r="B129" t="s">
        <v>771</v>
      </c>
      <c r="C129">
        <v>1534487</v>
      </c>
      <c r="D129">
        <v>1534486.8</v>
      </c>
      <c r="E129">
        <v>0.19999999995343387</v>
      </c>
      <c r="F129" s="59">
        <f t="shared" si="2"/>
        <v>0</v>
      </c>
      <c r="G129" s="59">
        <v>1534486.8</v>
      </c>
      <c r="H129" s="59">
        <f t="shared" si="3"/>
        <v>0</v>
      </c>
    </row>
    <row r="130" spans="1:8" x14ac:dyDescent="0.3">
      <c r="A130">
        <v>149</v>
      </c>
      <c r="B130" t="s">
        <v>778</v>
      </c>
      <c r="C130">
        <v>92000</v>
      </c>
      <c r="D130">
        <v>82400</v>
      </c>
      <c r="E130">
        <v>9600</v>
      </c>
      <c r="F130" s="59">
        <f t="shared" si="2"/>
        <v>0</v>
      </c>
      <c r="G130" s="59">
        <v>82400</v>
      </c>
      <c r="H130" s="59">
        <f t="shared" si="3"/>
        <v>0</v>
      </c>
    </row>
    <row r="131" spans="1:8" x14ac:dyDescent="0.3">
      <c r="A131">
        <v>150</v>
      </c>
      <c r="B131" t="s">
        <v>827</v>
      </c>
      <c r="C131">
        <v>50000</v>
      </c>
      <c r="D131">
        <v>13600</v>
      </c>
      <c r="E131">
        <v>36400</v>
      </c>
      <c r="F131" s="59">
        <f t="shared" si="2"/>
        <v>0</v>
      </c>
      <c r="G131" s="59">
        <v>13600</v>
      </c>
      <c r="H131" s="59">
        <f t="shared" si="3"/>
        <v>0</v>
      </c>
    </row>
    <row r="132" spans="1:8" x14ac:dyDescent="0.3">
      <c r="A132">
        <v>151</v>
      </c>
      <c r="B132" t="s">
        <v>2388</v>
      </c>
      <c r="C132">
        <v>420000</v>
      </c>
      <c r="D132">
        <v>237917</v>
      </c>
      <c r="E132">
        <v>182083</v>
      </c>
      <c r="F132" s="59">
        <f t="shared" si="2"/>
        <v>0</v>
      </c>
      <c r="G132" s="59" t="e">
        <v>#N/A</v>
      </c>
      <c r="H132" s="59" t="e">
        <f t="shared" si="3"/>
        <v>#N/A</v>
      </c>
    </row>
    <row r="133" spans="1:8" x14ac:dyDescent="0.3">
      <c r="A133">
        <v>152</v>
      </c>
      <c r="B133" t="s">
        <v>2389</v>
      </c>
      <c r="C133">
        <v>625000</v>
      </c>
      <c r="D133">
        <v>625000</v>
      </c>
      <c r="E133">
        <v>0</v>
      </c>
      <c r="F133" s="59">
        <f t="shared" si="2"/>
        <v>0</v>
      </c>
      <c r="G133" s="59" t="e">
        <v>#N/A</v>
      </c>
      <c r="H133" s="59" t="e">
        <f t="shared" si="3"/>
        <v>#N/A</v>
      </c>
    </row>
    <row r="134" spans="1:8" x14ac:dyDescent="0.3">
      <c r="A134">
        <v>153</v>
      </c>
      <c r="B134" t="s">
        <v>2390</v>
      </c>
      <c r="C134">
        <v>3350600</v>
      </c>
      <c r="D134">
        <v>2496520</v>
      </c>
      <c r="E134">
        <v>854080</v>
      </c>
      <c r="F134" s="59">
        <f t="shared" ref="F134:F182" si="4">C134-D134-E134</f>
        <v>0</v>
      </c>
      <c r="G134" s="59" t="e">
        <v>#N/A</v>
      </c>
      <c r="H134" s="59" t="e">
        <f t="shared" ref="H134:H181" si="5">G134-D134</f>
        <v>#N/A</v>
      </c>
    </row>
    <row r="135" spans="1:8" x14ac:dyDescent="0.3">
      <c r="A135">
        <v>155</v>
      </c>
      <c r="B135" t="s">
        <v>2391</v>
      </c>
      <c r="C135">
        <v>214000</v>
      </c>
      <c r="D135">
        <v>218420</v>
      </c>
      <c r="E135">
        <v>-4420</v>
      </c>
      <c r="F135" s="59">
        <f t="shared" si="4"/>
        <v>0</v>
      </c>
      <c r="G135" s="59" t="e">
        <v>#N/A</v>
      </c>
      <c r="H135" s="59" t="e">
        <f t="shared" si="5"/>
        <v>#N/A</v>
      </c>
    </row>
    <row r="136" spans="1:8" x14ac:dyDescent="0.3">
      <c r="A136">
        <v>156</v>
      </c>
      <c r="B136" t="s">
        <v>2392</v>
      </c>
      <c r="C136">
        <v>400000</v>
      </c>
      <c r="D136">
        <v>388215</v>
      </c>
      <c r="E136">
        <v>11785</v>
      </c>
      <c r="F136" s="59">
        <f t="shared" si="4"/>
        <v>0</v>
      </c>
      <c r="G136" s="59" t="e">
        <v>#N/A</v>
      </c>
      <c r="H136" s="59" t="e">
        <f t="shared" si="5"/>
        <v>#N/A</v>
      </c>
    </row>
    <row r="137" spans="1:8" x14ac:dyDescent="0.3">
      <c r="A137">
        <v>157</v>
      </c>
      <c r="B137" t="s">
        <v>2393</v>
      </c>
      <c r="C137">
        <v>20000</v>
      </c>
      <c r="D137">
        <v>4433.75</v>
      </c>
      <c r="E137">
        <v>15566.25</v>
      </c>
      <c r="F137" s="59">
        <f t="shared" si="4"/>
        <v>0</v>
      </c>
      <c r="G137" s="59" t="e">
        <v>#N/A</v>
      </c>
      <c r="H137" s="59" t="e">
        <f t="shared" si="5"/>
        <v>#N/A</v>
      </c>
    </row>
    <row r="138" spans="1:8" x14ac:dyDescent="0.3">
      <c r="A138">
        <v>158</v>
      </c>
      <c r="B138" t="s">
        <v>2394</v>
      </c>
      <c r="C138">
        <v>6500</v>
      </c>
      <c r="D138">
        <v>5750</v>
      </c>
      <c r="E138">
        <v>750</v>
      </c>
      <c r="F138" s="59">
        <f t="shared" si="4"/>
        <v>0</v>
      </c>
      <c r="G138" s="59" t="e">
        <v>#N/A</v>
      </c>
      <c r="H138" s="59" t="e">
        <f t="shared" si="5"/>
        <v>#N/A</v>
      </c>
    </row>
    <row r="139" spans="1:8" x14ac:dyDescent="0.3">
      <c r="A139">
        <v>160</v>
      </c>
      <c r="B139" t="s">
        <v>2395</v>
      </c>
      <c r="C139">
        <v>80000</v>
      </c>
      <c r="D139">
        <v>76100</v>
      </c>
      <c r="E139">
        <v>3900</v>
      </c>
      <c r="F139" s="59">
        <f t="shared" si="4"/>
        <v>0</v>
      </c>
      <c r="G139" s="59" t="e">
        <v>#N/A</v>
      </c>
      <c r="H139" s="59" t="e">
        <f t="shared" si="5"/>
        <v>#N/A</v>
      </c>
    </row>
    <row r="140" spans="1:8" x14ac:dyDescent="0.3">
      <c r="A140">
        <v>161</v>
      </c>
      <c r="B140" t="s">
        <v>2396</v>
      </c>
      <c r="C140">
        <v>1000000</v>
      </c>
      <c r="D140">
        <v>1000000</v>
      </c>
      <c r="E140">
        <v>0</v>
      </c>
      <c r="F140" s="59">
        <f t="shared" si="4"/>
        <v>0</v>
      </c>
      <c r="G140" s="59" t="e">
        <v>#N/A</v>
      </c>
      <c r="H140" s="59" t="e">
        <f t="shared" si="5"/>
        <v>#N/A</v>
      </c>
    </row>
    <row r="141" spans="1:8" x14ac:dyDescent="0.3">
      <c r="A141">
        <v>162</v>
      </c>
      <c r="B141" t="s">
        <v>2397</v>
      </c>
      <c r="C141">
        <v>290000</v>
      </c>
      <c r="D141">
        <v>203990</v>
      </c>
      <c r="E141">
        <v>86010</v>
      </c>
      <c r="F141" s="59">
        <f t="shared" si="4"/>
        <v>0</v>
      </c>
      <c r="G141" s="59" t="e">
        <v>#N/A</v>
      </c>
      <c r="H141" s="59" t="e">
        <f t="shared" si="5"/>
        <v>#N/A</v>
      </c>
    </row>
    <row r="142" spans="1:8" x14ac:dyDescent="0.3">
      <c r="A142">
        <v>163</v>
      </c>
      <c r="B142" t="s">
        <v>2398</v>
      </c>
      <c r="C142">
        <v>300000</v>
      </c>
      <c r="D142">
        <v>178240</v>
      </c>
      <c r="E142">
        <v>121760</v>
      </c>
      <c r="F142" s="59">
        <f t="shared" si="4"/>
        <v>0</v>
      </c>
      <c r="G142" s="59" t="e">
        <v>#N/A</v>
      </c>
      <c r="H142" s="59" t="e">
        <f t="shared" si="5"/>
        <v>#N/A</v>
      </c>
    </row>
    <row r="143" spans="1:8" x14ac:dyDescent="0.3">
      <c r="A143">
        <v>164</v>
      </c>
      <c r="B143" t="s">
        <v>2399</v>
      </c>
      <c r="C143">
        <v>19900</v>
      </c>
      <c r="D143">
        <v>8864</v>
      </c>
      <c r="E143">
        <v>11036</v>
      </c>
      <c r="F143" s="59">
        <f t="shared" si="4"/>
        <v>0</v>
      </c>
      <c r="G143" s="59" t="e">
        <v>#N/A</v>
      </c>
      <c r="H143" s="59" t="e">
        <f t="shared" si="5"/>
        <v>#N/A</v>
      </c>
    </row>
    <row r="144" spans="1:8" x14ac:dyDescent="0.3">
      <c r="A144">
        <v>165</v>
      </c>
      <c r="B144" t="s">
        <v>2400</v>
      </c>
      <c r="C144">
        <v>106000</v>
      </c>
      <c r="D144">
        <v>114185</v>
      </c>
      <c r="E144">
        <v>-8185</v>
      </c>
      <c r="F144" s="59">
        <f t="shared" si="4"/>
        <v>0</v>
      </c>
      <c r="G144" s="59" t="e">
        <v>#N/A</v>
      </c>
      <c r="H144" s="59" t="e">
        <f t="shared" si="5"/>
        <v>#N/A</v>
      </c>
    </row>
    <row r="145" spans="1:8" x14ac:dyDescent="0.3">
      <c r="A145">
        <v>167</v>
      </c>
      <c r="B145" t="s">
        <v>2401</v>
      </c>
      <c r="C145">
        <v>45000</v>
      </c>
      <c r="D145">
        <v>29767</v>
      </c>
      <c r="E145">
        <v>15233</v>
      </c>
      <c r="F145" s="59">
        <f t="shared" si="4"/>
        <v>0</v>
      </c>
      <c r="G145" s="59" t="e">
        <v>#N/A</v>
      </c>
      <c r="H145" s="59" t="e">
        <f t="shared" si="5"/>
        <v>#N/A</v>
      </c>
    </row>
    <row r="146" spans="1:8" x14ac:dyDescent="0.3">
      <c r="A146">
        <v>168</v>
      </c>
      <c r="B146" t="s">
        <v>2402</v>
      </c>
      <c r="C146">
        <v>5000</v>
      </c>
      <c r="D146">
        <v>4060</v>
      </c>
      <c r="E146">
        <v>940</v>
      </c>
      <c r="F146" s="59">
        <f t="shared" si="4"/>
        <v>0</v>
      </c>
      <c r="G146" s="59" t="e">
        <v>#N/A</v>
      </c>
      <c r="H146" s="59" t="e">
        <f t="shared" si="5"/>
        <v>#N/A</v>
      </c>
    </row>
    <row r="147" spans="1:8" x14ac:dyDescent="0.3">
      <c r="A147">
        <v>169</v>
      </c>
      <c r="B147" t="s">
        <v>2403</v>
      </c>
      <c r="C147">
        <v>73000</v>
      </c>
      <c r="D147">
        <v>73670</v>
      </c>
      <c r="E147">
        <v>-670</v>
      </c>
      <c r="F147" s="59">
        <f t="shared" si="4"/>
        <v>0</v>
      </c>
      <c r="G147" s="59" t="e">
        <v>#N/A</v>
      </c>
      <c r="H147" s="59" t="e">
        <f t="shared" si="5"/>
        <v>#N/A</v>
      </c>
    </row>
    <row r="148" spans="1:8" x14ac:dyDescent="0.3">
      <c r="A148">
        <v>170</v>
      </c>
      <c r="B148" t="s">
        <v>2404</v>
      </c>
      <c r="C148">
        <v>575000</v>
      </c>
      <c r="D148">
        <v>573700</v>
      </c>
      <c r="E148">
        <v>1300</v>
      </c>
      <c r="F148" s="59">
        <f t="shared" si="4"/>
        <v>0</v>
      </c>
      <c r="G148" s="59" t="e">
        <v>#N/A</v>
      </c>
      <c r="H148" s="59" t="e">
        <f t="shared" si="5"/>
        <v>#N/A</v>
      </c>
    </row>
    <row r="149" spans="1:8" x14ac:dyDescent="0.3">
      <c r="A149">
        <v>171</v>
      </c>
      <c r="B149" t="s">
        <v>2405</v>
      </c>
      <c r="C149">
        <v>5400000</v>
      </c>
      <c r="D149">
        <v>5400000</v>
      </c>
      <c r="E149">
        <v>0</v>
      </c>
      <c r="F149" s="59">
        <f t="shared" si="4"/>
        <v>0</v>
      </c>
      <c r="G149" s="59" t="e">
        <v>#N/A</v>
      </c>
      <c r="H149" s="59" t="e">
        <f t="shared" si="5"/>
        <v>#N/A</v>
      </c>
    </row>
    <row r="150" spans="1:8" x14ac:dyDescent="0.3">
      <c r="A150">
        <v>172</v>
      </c>
      <c r="B150" t="s">
        <v>2406</v>
      </c>
      <c r="C150">
        <v>580000</v>
      </c>
      <c r="D150">
        <v>580000</v>
      </c>
      <c r="E150">
        <v>0</v>
      </c>
      <c r="F150" s="59">
        <f t="shared" si="4"/>
        <v>0</v>
      </c>
      <c r="G150" s="59" t="e">
        <v>#N/A</v>
      </c>
      <c r="H150" s="59" t="e">
        <f t="shared" si="5"/>
        <v>#N/A</v>
      </c>
    </row>
    <row r="151" spans="1:8" x14ac:dyDescent="0.3">
      <c r="A151">
        <v>173</v>
      </c>
      <c r="B151" t="s">
        <v>2407</v>
      </c>
      <c r="C151">
        <v>35000</v>
      </c>
      <c r="D151">
        <v>29297.37</v>
      </c>
      <c r="E151">
        <v>5702.630000000001</v>
      </c>
      <c r="F151" s="59">
        <f t="shared" si="4"/>
        <v>0</v>
      </c>
      <c r="G151" s="59" t="e">
        <v>#N/A</v>
      </c>
      <c r="H151" s="59" t="e">
        <f t="shared" si="5"/>
        <v>#N/A</v>
      </c>
    </row>
    <row r="152" spans="1:8" x14ac:dyDescent="0.3">
      <c r="A152">
        <v>174</v>
      </c>
      <c r="B152" t="s">
        <v>2408</v>
      </c>
      <c r="C152">
        <v>99700</v>
      </c>
      <c r="D152">
        <v>85858.430000000008</v>
      </c>
      <c r="E152">
        <v>13841.569999999992</v>
      </c>
      <c r="F152" s="59">
        <f t="shared" si="4"/>
        <v>0</v>
      </c>
      <c r="G152" s="59" t="e">
        <v>#N/A</v>
      </c>
      <c r="H152" s="59" t="e">
        <f t="shared" si="5"/>
        <v>#N/A</v>
      </c>
    </row>
    <row r="153" spans="1:8" x14ac:dyDescent="0.3">
      <c r="A153">
        <v>175</v>
      </c>
      <c r="B153" t="s">
        <v>2409</v>
      </c>
      <c r="C153">
        <v>422502</v>
      </c>
      <c r="D153">
        <v>378750</v>
      </c>
      <c r="E153">
        <v>43752</v>
      </c>
      <c r="F153" s="59">
        <f t="shared" si="4"/>
        <v>0</v>
      </c>
      <c r="G153" s="59" t="e">
        <v>#N/A</v>
      </c>
      <c r="H153" s="59" t="e">
        <f t="shared" si="5"/>
        <v>#N/A</v>
      </c>
    </row>
    <row r="154" spans="1:8" x14ac:dyDescent="0.3">
      <c r="A154">
        <v>176</v>
      </c>
      <c r="B154" t="s">
        <v>2410</v>
      </c>
      <c r="C154">
        <v>1300000</v>
      </c>
      <c r="D154">
        <v>1058467.3999999999</v>
      </c>
      <c r="E154">
        <v>241532.60000000009</v>
      </c>
      <c r="F154" s="59">
        <f t="shared" si="4"/>
        <v>0</v>
      </c>
      <c r="G154" s="59" t="e">
        <v>#N/A</v>
      </c>
      <c r="H154" s="59" t="e">
        <f t="shared" si="5"/>
        <v>#N/A</v>
      </c>
    </row>
    <row r="155" spans="1:8" x14ac:dyDescent="0.3">
      <c r="A155">
        <v>177</v>
      </c>
      <c r="B155" t="s">
        <v>2411</v>
      </c>
      <c r="C155">
        <v>100000</v>
      </c>
      <c r="D155">
        <v>327750</v>
      </c>
      <c r="E155">
        <v>-227750</v>
      </c>
      <c r="F155" s="59">
        <f t="shared" si="4"/>
        <v>0</v>
      </c>
      <c r="G155" s="59" t="e">
        <v>#N/A</v>
      </c>
      <c r="H155" s="59" t="e">
        <f t="shared" si="5"/>
        <v>#N/A</v>
      </c>
    </row>
    <row r="156" spans="1:8" x14ac:dyDescent="0.3">
      <c r="A156">
        <v>178</v>
      </c>
      <c r="B156" t="s">
        <v>2412</v>
      </c>
      <c r="C156">
        <v>500000</v>
      </c>
      <c r="D156">
        <v>396355.75</v>
      </c>
      <c r="E156">
        <v>103644.25</v>
      </c>
      <c r="F156" s="59">
        <f t="shared" si="4"/>
        <v>0</v>
      </c>
      <c r="G156" s="59" t="e">
        <v>#N/A</v>
      </c>
      <c r="H156" s="59" t="e">
        <f t="shared" si="5"/>
        <v>#N/A</v>
      </c>
    </row>
    <row r="157" spans="1:8" x14ac:dyDescent="0.3">
      <c r="A157">
        <v>179</v>
      </c>
      <c r="B157" t="s">
        <v>2413</v>
      </c>
      <c r="C157">
        <v>460000</v>
      </c>
      <c r="D157">
        <v>419287</v>
      </c>
      <c r="E157">
        <v>40713</v>
      </c>
      <c r="F157" s="59">
        <f t="shared" si="4"/>
        <v>0</v>
      </c>
      <c r="G157" s="59" t="e">
        <v>#N/A</v>
      </c>
      <c r="H157" s="59" t="e">
        <f t="shared" si="5"/>
        <v>#N/A</v>
      </c>
    </row>
    <row r="158" spans="1:8" x14ac:dyDescent="0.3">
      <c r="A158">
        <v>180</v>
      </c>
      <c r="B158" t="s">
        <v>2414</v>
      </c>
      <c r="C158">
        <v>154825</v>
      </c>
      <c r="D158">
        <v>150000</v>
      </c>
      <c r="E158">
        <v>4825</v>
      </c>
      <c r="F158" s="59">
        <f t="shared" si="4"/>
        <v>0</v>
      </c>
      <c r="G158" s="59" t="e">
        <v>#N/A</v>
      </c>
      <c r="H158" s="59" t="e">
        <f t="shared" si="5"/>
        <v>#N/A</v>
      </c>
    </row>
    <row r="159" spans="1:8" x14ac:dyDescent="0.3">
      <c r="A159">
        <v>181</v>
      </c>
      <c r="B159" t="s">
        <v>2415</v>
      </c>
      <c r="C159">
        <v>740000</v>
      </c>
      <c r="D159">
        <v>520000</v>
      </c>
      <c r="E159">
        <v>220000</v>
      </c>
      <c r="F159" s="59">
        <f t="shared" si="4"/>
        <v>0</v>
      </c>
      <c r="G159" s="59" t="e">
        <v>#N/A</v>
      </c>
      <c r="H159" s="59" t="e">
        <f t="shared" si="5"/>
        <v>#N/A</v>
      </c>
    </row>
    <row r="160" spans="1:8" x14ac:dyDescent="0.3">
      <c r="A160">
        <v>182</v>
      </c>
      <c r="B160" t="s">
        <v>2416</v>
      </c>
      <c r="C160">
        <v>80000</v>
      </c>
      <c r="D160">
        <v>54000</v>
      </c>
      <c r="E160">
        <v>26000</v>
      </c>
      <c r="F160" s="59">
        <f t="shared" si="4"/>
        <v>0</v>
      </c>
      <c r="G160" s="59" t="e">
        <v>#N/A</v>
      </c>
      <c r="H160" s="59" t="e">
        <f t="shared" si="5"/>
        <v>#N/A</v>
      </c>
    </row>
    <row r="161" spans="1:8" x14ac:dyDescent="0.3">
      <c r="A161">
        <v>183</v>
      </c>
      <c r="B161" t="s">
        <v>2417</v>
      </c>
      <c r="C161">
        <v>65000</v>
      </c>
      <c r="D161">
        <v>65000</v>
      </c>
      <c r="E161">
        <v>0</v>
      </c>
      <c r="F161" s="59">
        <f t="shared" si="4"/>
        <v>0</v>
      </c>
      <c r="G161" s="59" t="e">
        <v>#N/A</v>
      </c>
      <c r="H161" s="59" t="e">
        <f t="shared" si="5"/>
        <v>#N/A</v>
      </c>
    </row>
    <row r="162" spans="1:8" x14ac:dyDescent="0.3">
      <c r="A162">
        <v>184</v>
      </c>
      <c r="B162" t="s">
        <v>2418</v>
      </c>
      <c r="C162">
        <v>180000</v>
      </c>
      <c r="D162">
        <v>179761.9</v>
      </c>
      <c r="E162">
        <v>238.10000000000582</v>
      </c>
      <c r="F162" s="59">
        <f t="shared" si="4"/>
        <v>0</v>
      </c>
      <c r="G162" s="59" t="e">
        <v>#N/A</v>
      </c>
      <c r="H162" s="59" t="e">
        <f t="shared" si="5"/>
        <v>#N/A</v>
      </c>
    </row>
    <row r="163" spans="1:8" x14ac:dyDescent="0.3">
      <c r="A163">
        <v>185</v>
      </c>
      <c r="B163" t="s">
        <v>2419</v>
      </c>
      <c r="C163">
        <v>300000</v>
      </c>
      <c r="D163">
        <v>300000</v>
      </c>
      <c r="E163">
        <v>0</v>
      </c>
      <c r="F163" s="59">
        <f t="shared" si="4"/>
        <v>0</v>
      </c>
      <c r="G163" s="59" t="e">
        <v>#N/A</v>
      </c>
      <c r="H163" s="59" t="e">
        <f t="shared" si="5"/>
        <v>#N/A</v>
      </c>
    </row>
    <row r="164" spans="1:8" x14ac:dyDescent="0.3">
      <c r="A164">
        <v>186</v>
      </c>
      <c r="B164" t="s">
        <v>2420</v>
      </c>
      <c r="C164">
        <v>162024</v>
      </c>
      <c r="D164">
        <v>128233</v>
      </c>
      <c r="E164">
        <v>33791</v>
      </c>
      <c r="F164" s="59">
        <f t="shared" si="4"/>
        <v>0</v>
      </c>
      <c r="G164" s="59" t="e">
        <v>#N/A</v>
      </c>
      <c r="H164" s="59" t="e">
        <f t="shared" si="5"/>
        <v>#N/A</v>
      </c>
    </row>
    <row r="165" spans="1:8" x14ac:dyDescent="0.3">
      <c r="A165">
        <v>187</v>
      </c>
      <c r="B165" t="s">
        <v>2421</v>
      </c>
      <c r="C165">
        <v>4000</v>
      </c>
      <c r="D165">
        <v>3450</v>
      </c>
      <c r="E165">
        <v>550</v>
      </c>
      <c r="F165" s="59">
        <f t="shared" si="4"/>
        <v>0</v>
      </c>
      <c r="G165" s="59" t="e">
        <v>#N/A</v>
      </c>
      <c r="H165" s="59" t="e">
        <f t="shared" si="5"/>
        <v>#N/A</v>
      </c>
    </row>
    <row r="166" spans="1:8" x14ac:dyDescent="0.3">
      <c r="A166">
        <v>188</v>
      </c>
      <c r="B166" t="s">
        <v>2422</v>
      </c>
      <c r="C166">
        <v>66000</v>
      </c>
      <c r="D166">
        <v>52925</v>
      </c>
      <c r="E166">
        <v>13075</v>
      </c>
      <c r="F166" s="59">
        <f t="shared" si="4"/>
        <v>0</v>
      </c>
      <c r="G166" s="59" t="e">
        <v>#N/A</v>
      </c>
      <c r="H166" s="59" t="e">
        <f t="shared" si="5"/>
        <v>#N/A</v>
      </c>
    </row>
    <row r="167" spans="1:8" x14ac:dyDescent="0.3">
      <c r="A167">
        <v>189</v>
      </c>
      <c r="B167" t="s">
        <v>2423</v>
      </c>
      <c r="C167">
        <v>281500</v>
      </c>
      <c r="D167">
        <v>241000</v>
      </c>
      <c r="E167">
        <v>40500</v>
      </c>
      <c r="F167" s="59">
        <f t="shared" si="4"/>
        <v>0</v>
      </c>
      <c r="G167" s="59" t="e">
        <v>#N/A</v>
      </c>
      <c r="H167" s="59" t="e">
        <f t="shared" si="5"/>
        <v>#N/A</v>
      </c>
    </row>
    <row r="168" spans="1:8" x14ac:dyDescent="0.3">
      <c r="A168">
        <v>190</v>
      </c>
      <c r="B168" t="s">
        <v>2424</v>
      </c>
      <c r="C168">
        <v>50000</v>
      </c>
      <c r="D168">
        <v>30000</v>
      </c>
      <c r="E168">
        <v>20000</v>
      </c>
      <c r="F168" s="59">
        <f t="shared" si="4"/>
        <v>0</v>
      </c>
      <c r="G168" s="59" t="e">
        <v>#N/A</v>
      </c>
      <c r="H168" s="59" t="e">
        <f t="shared" si="5"/>
        <v>#N/A</v>
      </c>
    </row>
    <row r="169" spans="1:8" x14ac:dyDescent="0.3">
      <c r="A169">
        <v>191</v>
      </c>
      <c r="B169" t="s">
        <v>2425</v>
      </c>
      <c r="C169">
        <v>262500</v>
      </c>
      <c r="D169">
        <v>207000</v>
      </c>
      <c r="E169">
        <v>55500</v>
      </c>
      <c r="F169" s="59">
        <f t="shared" si="4"/>
        <v>0</v>
      </c>
      <c r="G169" s="59" t="e">
        <v>#N/A</v>
      </c>
      <c r="H169" s="59" t="e">
        <f t="shared" si="5"/>
        <v>#N/A</v>
      </c>
    </row>
    <row r="170" spans="1:8" x14ac:dyDescent="0.3">
      <c r="A170">
        <v>192</v>
      </c>
      <c r="B170" t="s">
        <v>2426</v>
      </c>
      <c r="C170">
        <v>55000</v>
      </c>
      <c r="D170">
        <v>55000</v>
      </c>
      <c r="E170">
        <v>0</v>
      </c>
      <c r="F170" s="59">
        <f t="shared" si="4"/>
        <v>0</v>
      </c>
      <c r="G170" s="59" t="e">
        <v>#N/A</v>
      </c>
      <c r="H170" s="59" t="e">
        <f t="shared" si="5"/>
        <v>#N/A</v>
      </c>
    </row>
    <row r="171" spans="1:8" x14ac:dyDescent="0.3">
      <c r="A171">
        <v>193</v>
      </c>
      <c r="B171" t="s">
        <v>2427</v>
      </c>
      <c r="C171">
        <v>875000</v>
      </c>
      <c r="D171">
        <v>657157.69999999995</v>
      </c>
      <c r="E171">
        <v>217842.30000000005</v>
      </c>
      <c r="F171" s="59">
        <f t="shared" si="4"/>
        <v>0</v>
      </c>
      <c r="G171" s="59" t="e">
        <v>#N/A</v>
      </c>
      <c r="H171" s="59" t="e">
        <f t="shared" si="5"/>
        <v>#N/A</v>
      </c>
    </row>
    <row r="172" spans="1:8" x14ac:dyDescent="0.3">
      <c r="A172">
        <v>194</v>
      </c>
      <c r="B172" t="s">
        <v>2428</v>
      </c>
      <c r="C172">
        <v>400000</v>
      </c>
      <c r="D172">
        <v>341584</v>
      </c>
      <c r="E172">
        <v>58416</v>
      </c>
      <c r="F172" s="59">
        <f t="shared" si="4"/>
        <v>0</v>
      </c>
      <c r="G172" s="59" t="e">
        <v>#N/A</v>
      </c>
      <c r="H172" s="59" t="e">
        <f t="shared" si="5"/>
        <v>#N/A</v>
      </c>
    </row>
    <row r="173" spans="1:8" x14ac:dyDescent="0.3">
      <c r="A173">
        <v>195</v>
      </c>
      <c r="B173" t="s">
        <v>2429</v>
      </c>
      <c r="C173">
        <v>45000</v>
      </c>
      <c r="D173">
        <v>41500</v>
      </c>
      <c r="E173">
        <v>3500</v>
      </c>
      <c r="F173" s="59">
        <f t="shared" si="4"/>
        <v>0</v>
      </c>
      <c r="G173" s="59" t="e">
        <v>#N/A</v>
      </c>
      <c r="H173" s="59" t="e">
        <f t="shared" si="5"/>
        <v>#N/A</v>
      </c>
    </row>
    <row r="174" spans="1:8" x14ac:dyDescent="0.3">
      <c r="A174">
        <v>196</v>
      </c>
      <c r="B174" t="s">
        <v>2430</v>
      </c>
      <c r="C174">
        <v>600000</v>
      </c>
      <c r="D174">
        <v>550000</v>
      </c>
      <c r="E174">
        <v>50000</v>
      </c>
      <c r="F174" s="59">
        <f t="shared" si="4"/>
        <v>0</v>
      </c>
      <c r="G174" s="59" t="e">
        <v>#N/A</v>
      </c>
      <c r="H174" s="59" t="e">
        <f t="shared" si="5"/>
        <v>#N/A</v>
      </c>
    </row>
    <row r="175" spans="1:8" x14ac:dyDescent="0.3">
      <c r="A175">
        <v>197</v>
      </c>
      <c r="B175" t="s">
        <v>3343</v>
      </c>
      <c r="C175">
        <v>300000</v>
      </c>
      <c r="D175">
        <v>550000</v>
      </c>
      <c r="E175">
        <v>-250000</v>
      </c>
      <c r="F175" s="59">
        <f t="shared" si="4"/>
        <v>0</v>
      </c>
      <c r="G175" s="59" t="e">
        <v>#N/A</v>
      </c>
      <c r="H175" s="59" t="e">
        <f t="shared" si="5"/>
        <v>#N/A</v>
      </c>
    </row>
    <row r="176" spans="1:8" x14ac:dyDescent="0.3">
      <c r="A176">
        <v>198</v>
      </c>
      <c r="B176" t="s">
        <v>2382</v>
      </c>
      <c r="C176">
        <v>2200000</v>
      </c>
      <c r="D176">
        <v>2003200</v>
      </c>
      <c r="E176">
        <v>196800</v>
      </c>
      <c r="F176" s="59">
        <f t="shared" si="4"/>
        <v>0</v>
      </c>
      <c r="G176" s="59" t="e">
        <v>#N/A</v>
      </c>
      <c r="H176" s="59" t="e">
        <f t="shared" si="5"/>
        <v>#N/A</v>
      </c>
    </row>
    <row r="177" spans="1:8" x14ac:dyDescent="0.3">
      <c r="A177">
        <v>199</v>
      </c>
      <c r="B177" t="s">
        <v>2383</v>
      </c>
      <c r="C177">
        <v>41900</v>
      </c>
      <c r="D177">
        <v>41900</v>
      </c>
      <c r="E177">
        <v>0</v>
      </c>
      <c r="F177" s="59">
        <f t="shared" si="4"/>
        <v>0</v>
      </c>
      <c r="G177" s="59" t="e">
        <v>#N/A</v>
      </c>
      <c r="H177" s="59" t="e">
        <f t="shared" si="5"/>
        <v>#N/A</v>
      </c>
    </row>
    <row r="178" spans="1:8" x14ac:dyDescent="0.3">
      <c r="A178">
        <v>200</v>
      </c>
      <c r="B178" t="s">
        <v>2384</v>
      </c>
      <c r="C178">
        <v>1960000</v>
      </c>
      <c r="D178">
        <v>1595852.1</v>
      </c>
      <c r="E178">
        <v>364147.89999999991</v>
      </c>
      <c r="F178" s="59">
        <f t="shared" si="4"/>
        <v>0</v>
      </c>
      <c r="G178" s="59" t="e">
        <v>#N/A</v>
      </c>
      <c r="H178" s="59" t="e">
        <f t="shared" si="5"/>
        <v>#N/A</v>
      </c>
    </row>
    <row r="179" spans="1:8" x14ac:dyDescent="0.3">
      <c r="A179">
        <v>201</v>
      </c>
      <c r="B179" t="s">
        <v>2385</v>
      </c>
      <c r="C179">
        <v>30210</v>
      </c>
      <c r="D179">
        <v>24480</v>
      </c>
      <c r="E179">
        <v>5730</v>
      </c>
      <c r="F179" s="59">
        <f t="shared" si="4"/>
        <v>0</v>
      </c>
      <c r="G179" s="59" t="e">
        <v>#N/A</v>
      </c>
      <c r="H179" s="59" t="e">
        <f t="shared" si="5"/>
        <v>#N/A</v>
      </c>
    </row>
    <row r="180" spans="1:8" x14ac:dyDescent="0.3">
      <c r="A180">
        <v>202</v>
      </c>
      <c r="B180" t="s">
        <v>2386</v>
      </c>
      <c r="C180">
        <v>3710</v>
      </c>
      <c r="D180">
        <v>3000</v>
      </c>
      <c r="E180">
        <v>710</v>
      </c>
      <c r="F180" s="59">
        <f t="shared" si="4"/>
        <v>0</v>
      </c>
      <c r="G180" s="59" t="e">
        <v>#N/A</v>
      </c>
      <c r="H180" s="59" t="e">
        <f t="shared" si="5"/>
        <v>#N/A</v>
      </c>
    </row>
    <row r="181" spans="1:8" x14ac:dyDescent="0.3">
      <c r="A181">
        <v>203</v>
      </c>
      <c r="B181" t="s">
        <v>2387</v>
      </c>
      <c r="C181">
        <v>174000</v>
      </c>
      <c r="D181">
        <v>168000</v>
      </c>
      <c r="E181">
        <v>6000</v>
      </c>
      <c r="F181" s="59">
        <f t="shared" si="4"/>
        <v>0</v>
      </c>
      <c r="G181" s="59" t="e">
        <v>#N/A</v>
      </c>
      <c r="H181" s="59" t="e">
        <f t="shared" si="5"/>
        <v>#N/A</v>
      </c>
    </row>
    <row r="182" spans="1:8" x14ac:dyDescent="0.3">
      <c r="A182" t="s">
        <v>3340</v>
      </c>
      <c r="C182">
        <v>95011928.800000012</v>
      </c>
      <c r="D182">
        <v>82467657.793500006</v>
      </c>
      <c r="E182">
        <v>12544271.0065</v>
      </c>
      <c r="F182" s="59">
        <f t="shared" si="4"/>
        <v>0</v>
      </c>
    </row>
  </sheetData>
  <autoFilter ref="F4:H182" xr:uid="{90FE31A3-1DE0-46A1-937F-B442C88AA48B}"/>
  <phoneticPr fontId="3" type="noConversion"/>
  <conditionalFormatting sqref="B1:B1048576">
    <cfRule type="duplicateValues" dxfId="10" priority="2"/>
  </conditionalFormatting>
  <conditionalFormatting sqref="C1:C4 C183:C1048576">
    <cfRule type="duplicateValues" dxfId="9"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183"/>
  <sheetViews>
    <sheetView workbookViewId="0">
      <pane ySplit="3" topLeftCell="A4" activePane="bottomLeft" state="frozen"/>
      <selection pane="bottomLeft" activeCell="C4" sqref="C4"/>
    </sheetView>
  </sheetViews>
  <sheetFormatPr defaultRowHeight="14.25" x14ac:dyDescent="0.3"/>
  <cols>
    <col min="1" max="1" width="50.5703125" bestFit="1" customWidth="1"/>
    <col min="2" max="2" width="19.7109375" style="17" bestFit="1" customWidth="1"/>
    <col min="3" max="3" width="13.7109375" style="17" customWidth="1"/>
    <col min="4" max="4" width="19.7109375" style="17" customWidth="1"/>
    <col min="6" max="6" width="14.140625" bestFit="1" customWidth="1"/>
  </cols>
  <sheetData>
    <row r="3" spans="1:5" x14ac:dyDescent="0.3">
      <c r="A3" s="56" t="s">
        <v>3338</v>
      </c>
      <c r="B3" s="42" t="s">
        <v>3341</v>
      </c>
      <c r="C3" s="42"/>
      <c r="D3" s="42"/>
    </row>
    <row r="4" spans="1:5" x14ac:dyDescent="0.3">
      <c r="A4" s="8" t="s">
        <v>582</v>
      </c>
      <c r="B4" s="42">
        <v>6481300</v>
      </c>
      <c r="C4" s="42">
        <f>IFERROR(VLOOKUP(A4,#REF!,3,FALSE),0)</f>
        <v>0</v>
      </c>
      <c r="D4" s="42">
        <f>B4-C4</f>
        <v>6481300</v>
      </c>
      <c r="E4" t="s">
        <v>3347</v>
      </c>
    </row>
    <row r="5" spans="1:5" x14ac:dyDescent="0.3">
      <c r="A5" s="8" t="s">
        <v>2405</v>
      </c>
      <c r="B5" s="42">
        <v>5400000</v>
      </c>
      <c r="C5" s="42">
        <f>IFERROR(VLOOKUP(A5,#REF!,3,FALSE),0)</f>
        <v>0</v>
      </c>
      <c r="D5" s="42">
        <f t="shared" ref="D5:D68" si="0">B5-C5</f>
        <v>5400000</v>
      </c>
    </row>
    <row r="6" spans="1:5" x14ac:dyDescent="0.3">
      <c r="A6" s="8" t="s">
        <v>2378</v>
      </c>
      <c r="B6" s="42">
        <v>3941575</v>
      </c>
      <c r="C6" s="42">
        <f>IFERROR(VLOOKUP(A6,#REF!,3,FALSE),0)</f>
        <v>0</v>
      </c>
      <c r="D6" s="42">
        <f t="shared" si="0"/>
        <v>3941575</v>
      </c>
    </row>
    <row r="7" spans="1:5" x14ac:dyDescent="0.3">
      <c r="A7" s="8" t="s">
        <v>810</v>
      </c>
      <c r="B7" s="42">
        <v>3788729.9</v>
      </c>
      <c r="C7" s="42">
        <f>IFERROR(VLOOKUP(A7,#REF!,3,FALSE),0)</f>
        <v>0</v>
      </c>
      <c r="D7" s="42">
        <f t="shared" si="0"/>
        <v>3788729.9</v>
      </c>
    </row>
    <row r="8" spans="1:5" x14ac:dyDescent="0.3">
      <c r="A8" s="8" t="s">
        <v>2379</v>
      </c>
      <c r="B8" s="42">
        <v>3577005.12</v>
      </c>
      <c r="C8" s="42">
        <f>IFERROR(VLOOKUP(A8,#REF!,3,FALSE),0)</f>
        <v>0</v>
      </c>
      <c r="D8" s="42">
        <f t="shared" si="0"/>
        <v>3577005.12</v>
      </c>
    </row>
    <row r="9" spans="1:5" x14ac:dyDescent="0.3">
      <c r="A9" s="8" t="s">
        <v>2348</v>
      </c>
      <c r="B9" s="42">
        <v>3108168.2</v>
      </c>
      <c r="C9" s="42">
        <f>IFERROR(VLOOKUP(A9,#REF!,3,FALSE),0)</f>
        <v>0</v>
      </c>
      <c r="D9" s="42">
        <f t="shared" si="0"/>
        <v>3108168.2</v>
      </c>
    </row>
    <row r="10" spans="1:5" x14ac:dyDescent="0.3">
      <c r="A10" s="8" t="s">
        <v>843</v>
      </c>
      <c r="B10" s="42">
        <v>3009619.95</v>
      </c>
      <c r="C10" s="42">
        <f>IFERROR(VLOOKUP(A10,#REF!,3,FALSE),0)</f>
        <v>0</v>
      </c>
      <c r="D10" s="42">
        <f t="shared" si="0"/>
        <v>3009619.95</v>
      </c>
    </row>
    <row r="11" spans="1:5" x14ac:dyDescent="0.3">
      <c r="A11" s="8" t="s">
        <v>2390</v>
      </c>
      <c r="B11" s="42">
        <v>2496520</v>
      </c>
      <c r="C11" s="42">
        <f>IFERROR(VLOOKUP(A11,#REF!,3,FALSE),0)</f>
        <v>0</v>
      </c>
      <c r="D11" s="42">
        <f t="shared" si="0"/>
        <v>2496520</v>
      </c>
    </row>
    <row r="12" spans="1:5" x14ac:dyDescent="0.3">
      <c r="A12" s="8" t="s">
        <v>2382</v>
      </c>
      <c r="B12" s="42">
        <v>2003200</v>
      </c>
      <c r="C12" s="42">
        <f>IFERROR(VLOOKUP(A12,#REF!,3,FALSE),0)</f>
        <v>0</v>
      </c>
      <c r="D12" s="42">
        <f t="shared" si="0"/>
        <v>2003200</v>
      </c>
    </row>
    <row r="13" spans="1:5" x14ac:dyDescent="0.3">
      <c r="A13" s="8" t="s">
        <v>509</v>
      </c>
      <c r="B13" s="42">
        <v>1991430.49</v>
      </c>
      <c r="C13" s="42">
        <f>IFERROR(VLOOKUP(A13,#REF!,3,FALSE),0)</f>
        <v>0</v>
      </c>
      <c r="D13" s="42">
        <f t="shared" si="0"/>
        <v>1991430.49</v>
      </c>
    </row>
    <row r="14" spans="1:5" x14ac:dyDescent="0.3">
      <c r="A14" s="8" t="s">
        <v>667</v>
      </c>
      <c r="B14" s="42">
        <v>1889541.5799999998</v>
      </c>
      <c r="C14" s="42">
        <f>IFERROR(VLOOKUP(A14,#REF!,3,FALSE),0)</f>
        <v>0</v>
      </c>
      <c r="D14" s="42">
        <f t="shared" si="0"/>
        <v>1889541.5799999998</v>
      </c>
    </row>
    <row r="15" spans="1:5" x14ac:dyDescent="0.3">
      <c r="A15" s="8" t="s">
        <v>285</v>
      </c>
      <c r="B15" s="42">
        <v>1610950</v>
      </c>
      <c r="C15" s="42">
        <f>IFERROR(VLOOKUP(A15,#REF!,3,FALSE),0)</f>
        <v>0</v>
      </c>
      <c r="D15" s="42">
        <f t="shared" si="0"/>
        <v>1610950</v>
      </c>
    </row>
    <row r="16" spans="1:5" x14ac:dyDescent="0.3">
      <c r="A16" s="8" t="s">
        <v>2384</v>
      </c>
      <c r="B16" s="42">
        <v>1595852.1</v>
      </c>
      <c r="C16" s="42">
        <f>IFERROR(VLOOKUP(A16,#REF!,3,FALSE),0)</f>
        <v>0</v>
      </c>
      <c r="D16" s="42">
        <f t="shared" si="0"/>
        <v>1595852.1</v>
      </c>
    </row>
    <row r="17" spans="1:6" x14ac:dyDescent="0.3">
      <c r="A17" s="8" t="s">
        <v>771</v>
      </c>
      <c r="B17" s="42">
        <v>1534486.8</v>
      </c>
      <c r="C17" s="42">
        <f>IFERROR(VLOOKUP(A17,#REF!,3,FALSE),0)</f>
        <v>0</v>
      </c>
      <c r="D17" s="42">
        <f t="shared" si="0"/>
        <v>1534486.8</v>
      </c>
    </row>
    <row r="18" spans="1:6" x14ac:dyDescent="0.3">
      <c r="A18" s="8" t="s">
        <v>796</v>
      </c>
      <c r="B18" s="42">
        <v>1510000</v>
      </c>
      <c r="C18" s="42">
        <f>IFERROR(VLOOKUP(A18,#REF!,3,FALSE),0)</f>
        <v>0</v>
      </c>
      <c r="D18" s="42">
        <f t="shared" si="0"/>
        <v>1510000</v>
      </c>
      <c r="E18" t="s">
        <v>3347</v>
      </c>
    </row>
    <row r="19" spans="1:6" x14ac:dyDescent="0.3">
      <c r="A19" s="8" t="s">
        <v>312</v>
      </c>
      <c r="B19" s="42">
        <v>1428020</v>
      </c>
      <c r="C19" s="42">
        <f>IFERROR(VLOOKUP(A19,#REF!,3,FALSE),0)</f>
        <v>0</v>
      </c>
      <c r="D19" s="42">
        <f t="shared" si="0"/>
        <v>1428020</v>
      </c>
    </row>
    <row r="20" spans="1:6" x14ac:dyDescent="0.3">
      <c r="A20" s="8" t="s">
        <v>787</v>
      </c>
      <c r="B20" s="42">
        <v>1340000</v>
      </c>
      <c r="C20" s="42">
        <f>IFERROR(VLOOKUP(A20,#REF!,3,FALSE),0)</f>
        <v>0</v>
      </c>
      <c r="D20" s="42">
        <f t="shared" si="0"/>
        <v>1340000</v>
      </c>
    </row>
    <row r="21" spans="1:6" x14ac:dyDescent="0.3">
      <c r="A21" s="8" t="s">
        <v>502</v>
      </c>
      <c r="B21" s="42">
        <v>1205339.22</v>
      </c>
      <c r="C21" s="42">
        <f>IFERROR(VLOOKUP(A21,#REF!,3,FALSE),0)</f>
        <v>0</v>
      </c>
      <c r="D21" s="42">
        <f t="shared" si="0"/>
        <v>1205339.22</v>
      </c>
    </row>
    <row r="22" spans="1:6" x14ac:dyDescent="0.3">
      <c r="A22" s="8" t="s">
        <v>412</v>
      </c>
      <c r="B22" s="42">
        <v>1147888.2</v>
      </c>
      <c r="C22" s="42">
        <f>IFERROR(VLOOKUP(A22,#REF!,3,FALSE),0)</f>
        <v>0</v>
      </c>
      <c r="D22" s="42">
        <f t="shared" si="0"/>
        <v>1147888.2</v>
      </c>
    </row>
    <row r="23" spans="1:6" x14ac:dyDescent="0.3">
      <c r="A23" s="8" t="s">
        <v>2375</v>
      </c>
      <c r="B23" s="42">
        <v>1112150</v>
      </c>
      <c r="C23" s="42">
        <f>IFERROR(VLOOKUP(A23,#REF!,3,FALSE),0)</f>
        <v>0</v>
      </c>
      <c r="D23" s="42">
        <f t="shared" si="0"/>
        <v>1112150</v>
      </c>
    </row>
    <row r="24" spans="1:6" x14ac:dyDescent="0.3">
      <c r="A24" s="8" t="s">
        <v>2410</v>
      </c>
      <c r="B24" s="42">
        <v>1058467.3999999999</v>
      </c>
      <c r="C24" s="42">
        <f>IFERROR(VLOOKUP(A24,#REF!,3,FALSE),0)</f>
        <v>0</v>
      </c>
      <c r="D24" s="42">
        <f t="shared" si="0"/>
        <v>1058467.3999999999</v>
      </c>
    </row>
    <row r="25" spans="1:6" x14ac:dyDescent="0.3">
      <c r="A25" s="8" t="s">
        <v>275</v>
      </c>
      <c r="B25" s="42">
        <v>1056677.6000000001</v>
      </c>
      <c r="C25" s="42">
        <f>IFERROR(VLOOKUP(A25,#REF!,3,FALSE),0)</f>
        <v>0</v>
      </c>
      <c r="D25" s="42">
        <f t="shared" si="0"/>
        <v>1056677.6000000001</v>
      </c>
    </row>
    <row r="26" spans="1:6" x14ac:dyDescent="0.3">
      <c r="A26" s="8" t="s">
        <v>335</v>
      </c>
      <c r="B26" s="42">
        <v>1005670.6</v>
      </c>
      <c r="C26" s="42">
        <f>IFERROR(VLOOKUP(A26,#REF!,3,FALSE),0)</f>
        <v>0</v>
      </c>
      <c r="D26" s="42">
        <f t="shared" si="0"/>
        <v>1005670.6</v>
      </c>
    </row>
    <row r="27" spans="1:6" x14ac:dyDescent="0.3">
      <c r="A27" s="8" t="s">
        <v>2396</v>
      </c>
      <c r="B27" s="42">
        <v>1000000</v>
      </c>
      <c r="C27" s="42">
        <f>IFERROR(VLOOKUP(A27,#REF!,3,FALSE),0)</f>
        <v>0</v>
      </c>
      <c r="D27" s="42">
        <f t="shared" si="0"/>
        <v>1000000</v>
      </c>
    </row>
    <row r="28" spans="1:6" x14ac:dyDescent="0.3">
      <c r="A28" s="8" t="s">
        <v>377</v>
      </c>
      <c r="B28" s="42">
        <v>950000</v>
      </c>
      <c r="C28" s="42">
        <f>IFERROR(VLOOKUP(A28,#REF!,3,FALSE),0)</f>
        <v>0</v>
      </c>
      <c r="D28" s="42">
        <f t="shared" si="0"/>
        <v>950000</v>
      </c>
    </row>
    <row r="29" spans="1:6" x14ac:dyDescent="0.3">
      <c r="A29" s="8" t="s">
        <v>759</v>
      </c>
      <c r="B29" s="42">
        <v>880000</v>
      </c>
      <c r="C29" s="42">
        <f>IFERROR(VLOOKUP(A29,#REF!,3,FALSE),0)</f>
        <v>0</v>
      </c>
      <c r="D29" s="42">
        <f t="shared" si="0"/>
        <v>880000</v>
      </c>
    </row>
    <row r="30" spans="1:6" x14ac:dyDescent="0.3">
      <c r="A30" s="8" t="s">
        <v>2377</v>
      </c>
      <c r="B30" s="42">
        <v>870313.98</v>
      </c>
      <c r="C30" s="42">
        <f>IFERROR(VLOOKUP(A30,#REF!,3,FALSE),0)</f>
        <v>0</v>
      </c>
      <c r="D30" s="42">
        <f t="shared" si="0"/>
        <v>870313.98</v>
      </c>
    </row>
    <row r="31" spans="1:6" x14ac:dyDescent="0.3">
      <c r="A31" s="8" t="s">
        <v>829</v>
      </c>
      <c r="B31" s="42">
        <v>824770</v>
      </c>
      <c r="C31" s="42">
        <f>IFERROR(VLOOKUP(A31,#REF!,3,FALSE),0)</f>
        <v>0</v>
      </c>
      <c r="D31" s="42">
        <f t="shared" si="0"/>
        <v>824770</v>
      </c>
      <c r="F31" t="s">
        <v>3350</v>
      </c>
    </row>
    <row r="32" spans="1:6" x14ac:dyDescent="0.3">
      <c r="A32" s="8" t="s">
        <v>258</v>
      </c>
      <c r="B32" s="42">
        <v>782317</v>
      </c>
      <c r="C32" s="42">
        <f>IFERROR(VLOOKUP(A32,#REF!,3,FALSE),0)</f>
        <v>0</v>
      </c>
      <c r="D32" s="42">
        <f t="shared" si="0"/>
        <v>782317</v>
      </c>
    </row>
    <row r="33" spans="1:6" x14ac:dyDescent="0.3">
      <c r="A33" s="8" t="s">
        <v>853</v>
      </c>
      <c r="B33" s="42">
        <v>695495</v>
      </c>
      <c r="C33" s="42">
        <f>IFERROR(VLOOKUP(A33,#REF!,3,FALSE),0)</f>
        <v>0</v>
      </c>
      <c r="D33" s="42">
        <f t="shared" si="0"/>
        <v>695495</v>
      </c>
    </row>
    <row r="34" spans="1:6" x14ac:dyDescent="0.3">
      <c r="A34" s="8" t="s">
        <v>2427</v>
      </c>
      <c r="B34" s="42">
        <v>657157.69999999995</v>
      </c>
      <c r="C34" s="42">
        <f>IFERROR(VLOOKUP(A34,#REF!,3,FALSE),0)</f>
        <v>0</v>
      </c>
      <c r="D34" s="42">
        <f t="shared" si="0"/>
        <v>657157.69999999995</v>
      </c>
    </row>
    <row r="35" spans="1:6" x14ac:dyDescent="0.3">
      <c r="A35" s="8" t="s">
        <v>2389</v>
      </c>
      <c r="B35" s="42">
        <v>625000</v>
      </c>
      <c r="C35" s="42">
        <f>IFERROR(VLOOKUP(A35,#REF!,3,FALSE),0)</f>
        <v>0</v>
      </c>
      <c r="D35" s="42">
        <f t="shared" si="0"/>
        <v>625000</v>
      </c>
    </row>
    <row r="36" spans="1:6" x14ac:dyDescent="0.3">
      <c r="A36" s="8" t="s">
        <v>393</v>
      </c>
      <c r="B36" s="42">
        <v>597064</v>
      </c>
      <c r="C36" s="42">
        <f>IFERROR(VLOOKUP(A36,#REF!,3,FALSE),0)</f>
        <v>0</v>
      </c>
      <c r="D36" s="42">
        <f t="shared" si="0"/>
        <v>597064</v>
      </c>
      <c r="F36" t="s">
        <v>3356</v>
      </c>
    </row>
    <row r="37" spans="1:6" x14ac:dyDescent="0.3">
      <c r="A37" s="8" t="s">
        <v>2406</v>
      </c>
      <c r="B37" s="42">
        <v>580000</v>
      </c>
      <c r="C37" s="42">
        <f>IFERROR(VLOOKUP(A37,#REF!,3,FALSE),0)</f>
        <v>0</v>
      </c>
      <c r="D37" s="42">
        <f t="shared" si="0"/>
        <v>580000</v>
      </c>
    </row>
    <row r="38" spans="1:6" x14ac:dyDescent="0.3">
      <c r="A38" s="8" t="s">
        <v>2404</v>
      </c>
      <c r="B38" s="42">
        <v>573700</v>
      </c>
      <c r="C38" s="42">
        <f>IFERROR(VLOOKUP(A38,#REF!,3,FALSE),0)</f>
        <v>0</v>
      </c>
      <c r="D38" s="42">
        <f t="shared" si="0"/>
        <v>573700</v>
      </c>
    </row>
    <row r="39" spans="1:6" x14ac:dyDescent="0.3">
      <c r="A39" s="8" t="s">
        <v>728</v>
      </c>
      <c r="B39" s="42">
        <v>568147.36</v>
      </c>
      <c r="C39" s="42">
        <f>IFERROR(VLOOKUP(A39,#REF!,3,FALSE),0)</f>
        <v>0</v>
      </c>
      <c r="D39" s="42">
        <f t="shared" si="0"/>
        <v>568147.36</v>
      </c>
      <c r="F39" t="s">
        <v>3355</v>
      </c>
    </row>
    <row r="40" spans="1:6" x14ac:dyDescent="0.3">
      <c r="A40" s="8" t="s">
        <v>3343</v>
      </c>
      <c r="B40" s="42">
        <v>550000</v>
      </c>
      <c r="C40" s="42">
        <f>IFERROR(VLOOKUP(A40,#REF!,3,FALSE),0)</f>
        <v>0</v>
      </c>
      <c r="D40" s="42">
        <f t="shared" si="0"/>
        <v>550000</v>
      </c>
    </row>
    <row r="41" spans="1:6" x14ac:dyDescent="0.3">
      <c r="A41" s="8" t="s">
        <v>467</v>
      </c>
      <c r="B41" s="42">
        <v>535000</v>
      </c>
      <c r="C41" s="42">
        <f>IFERROR(VLOOKUP(A41,#REF!,3,FALSE),0)</f>
        <v>0</v>
      </c>
      <c r="D41" s="57">
        <f t="shared" si="0"/>
        <v>535000</v>
      </c>
    </row>
    <row r="42" spans="1:6" x14ac:dyDescent="0.3">
      <c r="A42" s="8" t="s">
        <v>2415</v>
      </c>
      <c r="B42" s="42">
        <v>520000</v>
      </c>
      <c r="C42" s="42">
        <f>IFERROR(VLOOKUP(A42,#REF!,3,FALSE),0)</f>
        <v>0</v>
      </c>
      <c r="D42" s="42">
        <f t="shared" si="0"/>
        <v>520000</v>
      </c>
    </row>
    <row r="43" spans="1:6" x14ac:dyDescent="0.3">
      <c r="A43" s="8" t="s">
        <v>716</v>
      </c>
      <c r="B43" s="42">
        <v>500000</v>
      </c>
      <c r="C43" s="42">
        <f>IFERROR(VLOOKUP(A43,#REF!,3,FALSE),0)</f>
        <v>0</v>
      </c>
      <c r="D43" s="42">
        <f t="shared" si="0"/>
        <v>500000</v>
      </c>
    </row>
    <row r="44" spans="1:6" x14ac:dyDescent="0.3">
      <c r="A44" s="8" t="s">
        <v>821</v>
      </c>
      <c r="B44" s="42">
        <v>484720</v>
      </c>
      <c r="C44" s="42">
        <f>IFERROR(VLOOKUP(A44,#REF!,3,FALSE),0)</f>
        <v>0</v>
      </c>
      <c r="D44" s="42">
        <f t="shared" si="0"/>
        <v>484720</v>
      </c>
    </row>
    <row r="45" spans="1:6" x14ac:dyDescent="0.3">
      <c r="A45" s="8" t="s">
        <v>522</v>
      </c>
      <c r="B45" s="42">
        <v>468525.81999999995</v>
      </c>
      <c r="C45" s="42">
        <f>IFERROR(VLOOKUP(A45,#REF!,3,FALSE),0)</f>
        <v>0</v>
      </c>
      <c r="D45" s="42">
        <f t="shared" si="0"/>
        <v>468525.81999999995</v>
      </c>
      <c r="F45" t="s">
        <v>3351</v>
      </c>
    </row>
    <row r="46" spans="1:6" x14ac:dyDescent="0.3">
      <c r="A46" s="8" t="s">
        <v>430</v>
      </c>
      <c r="B46" s="42">
        <v>450000</v>
      </c>
      <c r="C46" s="42">
        <f>IFERROR(VLOOKUP(A46,#REF!,3,FALSE),0)</f>
        <v>0</v>
      </c>
      <c r="D46" s="42">
        <f t="shared" si="0"/>
        <v>450000</v>
      </c>
    </row>
    <row r="47" spans="1:6" x14ac:dyDescent="0.3">
      <c r="A47" s="8" t="s">
        <v>477</v>
      </c>
      <c r="B47" s="42">
        <v>448913.33750000002</v>
      </c>
      <c r="C47" s="42">
        <f>IFERROR(VLOOKUP(A47,#REF!,3,FALSE),0)</f>
        <v>0</v>
      </c>
      <c r="D47" s="42">
        <f t="shared" si="0"/>
        <v>448913.33750000002</v>
      </c>
    </row>
    <row r="48" spans="1:6" x14ac:dyDescent="0.3">
      <c r="A48" s="8" t="s">
        <v>2413</v>
      </c>
      <c r="B48" s="42">
        <v>419287</v>
      </c>
      <c r="C48" s="42">
        <f>IFERROR(VLOOKUP(A48,#REF!,3,FALSE),0)</f>
        <v>0</v>
      </c>
      <c r="D48" s="42">
        <f t="shared" si="0"/>
        <v>419287</v>
      </c>
    </row>
    <row r="49" spans="1:6" x14ac:dyDescent="0.3">
      <c r="A49" s="8" t="s">
        <v>2412</v>
      </c>
      <c r="B49" s="42">
        <v>396355.75</v>
      </c>
      <c r="C49" s="42">
        <f>IFERROR(VLOOKUP(A49,#REF!,3,FALSE),0)</f>
        <v>0</v>
      </c>
      <c r="D49" s="42">
        <f t="shared" si="0"/>
        <v>396355.75</v>
      </c>
    </row>
    <row r="50" spans="1:6" x14ac:dyDescent="0.3">
      <c r="A50" s="8" t="s">
        <v>2392</v>
      </c>
      <c r="B50" s="42">
        <v>388215</v>
      </c>
      <c r="C50" s="42">
        <f>IFERROR(VLOOKUP(A50,#REF!,3,FALSE),0)</f>
        <v>0</v>
      </c>
      <c r="D50" s="42">
        <f t="shared" si="0"/>
        <v>388215</v>
      </c>
    </row>
    <row r="51" spans="1:6" x14ac:dyDescent="0.3">
      <c r="A51" s="8" t="s">
        <v>383</v>
      </c>
      <c r="B51" s="42">
        <v>387600</v>
      </c>
      <c r="C51" s="42">
        <f>IFERROR(VLOOKUP(A51,#REF!,3,FALSE),0)</f>
        <v>0</v>
      </c>
      <c r="D51" s="42">
        <f t="shared" si="0"/>
        <v>387600</v>
      </c>
      <c r="F51" t="s">
        <v>3350</v>
      </c>
    </row>
    <row r="52" spans="1:6" x14ac:dyDescent="0.3">
      <c r="A52" s="8" t="s">
        <v>2409</v>
      </c>
      <c r="B52" s="42">
        <v>378750</v>
      </c>
      <c r="C52" s="42">
        <f>IFERROR(VLOOKUP(A52,#REF!,3,FALSE),0)</f>
        <v>0</v>
      </c>
      <c r="D52" s="42">
        <f t="shared" si="0"/>
        <v>378750</v>
      </c>
    </row>
    <row r="53" spans="1:6" x14ac:dyDescent="0.3">
      <c r="A53" s="8" t="s">
        <v>834</v>
      </c>
      <c r="B53" s="42">
        <v>375000</v>
      </c>
      <c r="C53" s="42">
        <f>IFERROR(VLOOKUP(A53,#REF!,3,FALSE),0)</f>
        <v>0</v>
      </c>
      <c r="D53" s="42">
        <f t="shared" si="0"/>
        <v>375000</v>
      </c>
    </row>
    <row r="54" spans="1:6" x14ac:dyDescent="0.3">
      <c r="A54" s="8" t="s">
        <v>399</v>
      </c>
      <c r="B54" s="42">
        <v>375000</v>
      </c>
      <c r="C54" s="42">
        <f>IFERROR(VLOOKUP(A54,#REF!,3,FALSE),0)</f>
        <v>0</v>
      </c>
      <c r="D54" s="42">
        <f t="shared" si="0"/>
        <v>375000</v>
      </c>
    </row>
    <row r="55" spans="1:6" x14ac:dyDescent="0.3">
      <c r="A55" s="8" t="s">
        <v>3346</v>
      </c>
      <c r="B55" s="42">
        <v>370000</v>
      </c>
      <c r="C55" s="42">
        <f>IFERROR(VLOOKUP(A55,#REF!,3,FALSE),0)</f>
        <v>0</v>
      </c>
      <c r="D55" s="42">
        <f t="shared" si="0"/>
        <v>370000</v>
      </c>
    </row>
    <row r="56" spans="1:6" x14ac:dyDescent="0.3">
      <c r="A56" s="8" t="s">
        <v>711</v>
      </c>
      <c r="B56" s="42">
        <v>364561.9</v>
      </c>
      <c r="C56" s="42">
        <f>IFERROR(VLOOKUP(A56,#REF!,3,FALSE),0)</f>
        <v>0</v>
      </c>
      <c r="D56" s="42">
        <f t="shared" si="0"/>
        <v>364561.9</v>
      </c>
    </row>
    <row r="57" spans="1:6" x14ac:dyDescent="0.3">
      <c r="A57" s="8" t="s">
        <v>661</v>
      </c>
      <c r="B57" s="42">
        <v>363986</v>
      </c>
      <c r="C57" s="42">
        <f>IFERROR(VLOOKUP(A57,#REF!,3,FALSE),0)</f>
        <v>0</v>
      </c>
      <c r="D57" s="42">
        <f t="shared" si="0"/>
        <v>363986</v>
      </c>
    </row>
    <row r="58" spans="1:6" x14ac:dyDescent="0.3">
      <c r="A58" s="8" t="s">
        <v>2349</v>
      </c>
      <c r="B58" s="42">
        <v>355356</v>
      </c>
      <c r="C58" s="42">
        <f>IFERROR(VLOOKUP(A58,#REF!,3,FALSE),0)</f>
        <v>0</v>
      </c>
      <c r="D58" s="42">
        <f t="shared" si="0"/>
        <v>355356</v>
      </c>
    </row>
    <row r="59" spans="1:6" x14ac:dyDescent="0.3">
      <c r="A59" s="8" t="s">
        <v>718</v>
      </c>
      <c r="B59" s="42">
        <v>345557</v>
      </c>
      <c r="C59" s="42">
        <f>IFERROR(VLOOKUP(A59,#REF!,3,FALSE),0)</f>
        <v>0</v>
      </c>
      <c r="D59" s="42">
        <f t="shared" si="0"/>
        <v>345557</v>
      </c>
    </row>
    <row r="60" spans="1:6" x14ac:dyDescent="0.3">
      <c r="A60" s="8" t="s">
        <v>2428</v>
      </c>
      <c r="B60" s="42">
        <v>341584</v>
      </c>
      <c r="C60" s="42">
        <f>IFERROR(VLOOKUP(A60,#REF!,3,FALSE),0)</f>
        <v>0</v>
      </c>
      <c r="D60" s="42">
        <f t="shared" si="0"/>
        <v>341584</v>
      </c>
    </row>
    <row r="61" spans="1:6" x14ac:dyDescent="0.3">
      <c r="A61" s="8" t="s">
        <v>304</v>
      </c>
      <c r="B61" s="42">
        <v>331450</v>
      </c>
      <c r="C61" s="42">
        <f>IFERROR(VLOOKUP(A61,#REF!,3,FALSE),0)</f>
        <v>0</v>
      </c>
      <c r="D61" s="42">
        <f t="shared" si="0"/>
        <v>331450</v>
      </c>
    </row>
    <row r="62" spans="1:6" x14ac:dyDescent="0.3">
      <c r="A62" s="8" t="s">
        <v>676</v>
      </c>
      <c r="B62" s="42">
        <v>329834.40000000002</v>
      </c>
      <c r="C62" s="42">
        <f>IFERROR(VLOOKUP(A62,#REF!,3,FALSE),0)</f>
        <v>0</v>
      </c>
      <c r="D62" s="42">
        <f t="shared" si="0"/>
        <v>329834.40000000002</v>
      </c>
    </row>
    <row r="63" spans="1:6" x14ac:dyDescent="0.3">
      <c r="A63" s="8" t="s">
        <v>2411</v>
      </c>
      <c r="B63" s="42">
        <v>327750</v>
      </c>
      <c r="C63" s="42">
        <f>IFERROR(VLOOKUP(A63,#REF!,3,FALSE),0)</f>
        <v>0</v>
      </c>
      <c r="D63" s="57">
        <f t="shared" si="0"/>
        <v>327750</v>
      </c>
      <c r="E63" t="s">
        <v>3347</v>
      </c>
    </row>
    <row r="64" spans="1:6" x14ac:dyDescent="0.3">
      <c r="A64" s="8" t="s">
        <v>746</v>
      </c>
      <c r="B64" s="42">
        <v>309341</v>
      </c>
      <c r="C64" s="42">
        <f>IFERROR(VLOOKUP(A64,#REF!,3,FALSE),0)</f>
        <v>0</v>
      </c>
      <c r="D64" s="42">
        <f t="shared" si="0"/>
        <v>309341</v>
      </c>
    </row>
    <row r="65" spans="1:6" x14ac:dyDescent="0.3">
      <c r="A65" s="8" t="s">
        <v>619</v>
      </c>
      <c r="B65" s="42">
        <v>300257.5</v>
      </c>
      <c r="C65" s="42">
        <f>IFERROR(VLOOKUP(A65,#REF!,3,FALSE),0)</f>
        <v>0</v>
      </c>
      <c r="D65" s="42">
        <f t="shared" si="0"/>
        <v>300257.5</v>
      </c>
    </row>
    <row r="66" spans="1:6" x14ac:dyDescent="0.3">
      <c r="A66" s="8" t="s">
        <v>2419</v>
      </c>
      <c r="B66" s="42">
        <v>300000</v>
      </c>
      <c r="C66" s="42">
        <f>IFERROR(VLOOKUP(A66,#REF!,3,FALSE),0)</f>
        <v>0</v>
      </c>
      <c r="D66" s="42">
        <f t="shared" si="0"/>
        <v>300000</v>
      </c>
    </row>
    <row r="67" spans="1:6" x14ac:dyDescent="0.3">
      <c r="A67" s="8" t="s">
        <v>567</v>
      </c>
      <c r="B67" s="42">
        <v>285000</v>
      </c>
      <c r="C67" s="42">
        <f>IFERROR(VLOOKUP(A67,#REF!,3,FALSE),0)</f>
        <v>0</v>
      </c>
      <c r="D67" s="42">
        <f t="shared" si="0"/>
        <v>285000</v>
      </c>
      <c r="F67" t="s">
        <v>3355</v>
      </c>
    </row>
    <row r="68" spans="1:6" x14ac:dyDescent="0.3">
      <c r="A68" s="8" t="s">
        <v>635</v>
      </c>
      <c r="B68" s="42">
        <v>275000</v>
      </c>
      <c r="C68" s="42">
        <f>IFERROR(VLOOKUP(A68,#REF!,3,FALSE),0)</f>
        <v>0</v>
      </c>
      <c r="D68" s="42">
        <f t="shared" si="0"/>
        <v>275000</v>
      </c>
    </row>
    <row r="69" spans="1:6" x14ac:dyDescent="0.3">
      <c r="A69" s="8" t="s">
        <v>364</v>
      </c>
      <c r="B69" s="42">
        <v>274497</v>
      </c>
      <c r="C69" s="42">
        <f>IFERROR(VLOOKUP(A69,#REF!,3,FALSE),0)</f>
        <v>0</v>
      </c>
      <c r="D69" s="42">
        <f t="shared" ref="D69:D132" si="1">B69-C69</f>
        <v>274497</v>
      </c>
    </row>
    <row r="70" spans="1:6" x14ac:dyDescent="0.3">
      <c r="A70" s="8" t="s">
        <v>439</v>
      </c>
      <c r="B70" s="42">
        <v>253000</v>
      </c>
      <c r="C70" s="42">
        <f>IFERROR(VLOOKUP(A70,#REF!,3,FALSE),0)</f>
        <v>0</v>
      </c>
      <c r="D70" s="42">
        <f t="shared" si="1"/>
        <v>253000</v>
      </c>
    </row>
    <row r="71" spans="1:6" x14ac:dyDescent="0.3">
      <c r="A71" s="8" t="s">
        <v>625</v>
      </c>
      <c r="B71" s="42">
        <v>251564.2</v>
      </c>
      <c r="C71" s="42">
        <f>IFERROR(VLOOKUP(A71,#REF!,3,FALSE),0)</f>
        <v>0</v>
      </c>
      <c r="D71" s="42">
        <f t="shared" si="1"/>
        <v>251564.2</v>
      </c>
    </row>
    <row r="72" spans="1:6" x14ac:dyDescent="0.3">
      <c r="A72" s="8" t="s">
        <v>486</v>
      </c>
      <c r="B72" s="42">
        <v>246000</v>
      </c>
      <c r="C72" s="42">
        <f>IFERROR(VLOOKUP(A72,#REF!,3,FALSE),0)</f>
        <v>0</v>
      </c>
      <c r="D72" s="42">
        <f t="shared" si="1"/>
        <v>246000</v>
      </c>
    </row>
    <row r="73" spans="1:6" x14ac:dyDescent="0.3">
      <c r="A73" s="8" t="s">
        <v>2423</v>
      </c>
      <c r="B73" s="42">
        <v>241000</v>
      </c>
      <c r="C73" s="42">
        <f>IFERROR(VLOOKUP(A73,#REF!,3,FALSE),0)</f>
        <v>0</v>
      </c>
      <c r="D73" s="42">
        <f t="shared" si="1"/>
        <v>241000</v>
      </c>
    </row>
    <row r="74" spans="1:6" x14ac:dyDescent="0.3">
      <c r="A74" s="8" t="s">
        <v>433</v>
      </c>
      <c r="B74" s="42">
        <v>240128</v>
      </c>
      <c r="C74" s="42">
        <f>IFERROR(VLOOKUP(A74,#REF!,3,FALSE),0)</f>
        <v>0</v>
      </c>
      <c r="D74" s="42">
        <f t="shared" si="1"/>
        <v>240128</v>
      </c>
    </row>
    <row r="75" spans="1:6" x14ac:dyDescent="0.3">
      <c r="A75" s="8" t="s">
        <v>2388</v>
      </c>
      <c r="B75" s="42">
        <v>237917</v>
      </c>
      <c r="C75" s="42">
        <f>IFERROR(VLOOKUP(A75,#REF!,3,FALSE),0)</f>
        <v>0</v>
      </c>
      <c r="D75" s="42">
        <f t="shared" si="1"/>
        <v>237917</v>
      </c>
      <c r="F75" t="s">
        <v>3357</v>
      </c>
    </row>
    <row r="76" spans="1:6" x14ac:dyDescent="0.3">
      <c r="A76" s="8" t="s">
        <v>499</v>
      </c>
      <c r="B76" s="42">
        <v>234420</v>
      </c>
      <c r="C76" s="42">
        <f>IFERROR(VLOOKUP(A76,#REF!,3,FALSE),0)</f>
        <v>0</v>
      </c>
      <c r="D76" s="42">
        <f t="shared" si="1"/>
        <v>234420</v>
      </c>
    </row>
    <row r="77" spans="1:6" x14ac:dyDescent="0.3">
      <c r="A77" s="8" t="s">
        <v>646</v>
      </c>
      <c r="B77" s="42">
        <v>228000</v>
      </c>
      <c r="C77" s="42">
        <f>IFERROR(VLOOKUP(A77,#REF!,3,FALSE),0)</f>
        <v>0</v>
      </c>
      <c r="D77" s="42">
        <f t="shared" si="1"/>
        <v>228000</v>
      </c>
    </row>
    <row r="78" spans="1:6" x14ac:dyDescent="0.3">
      <c r="A78" s="8" t="s">
        <v>769</v>
      </c>
      <c r="B78" s="42">
        <v>227060</v>
      </c>
      <c r="C78" s="42">
        <f>IFERROR(VLOOKUP(A78,#REF!,3,FALSE),0)</f>
        <v>0</v>
      </c>
      <c r="D78" s="42">
        <f t="shared" si="1"/>
        <v>227060</v>
      </c>
      <c r="F78" t="s">
        <v>3350</v>
      </c>
    </row>
    <row r="79" spans="1:6" x14ac:dyDescent="0.3">
      <c r="A79" s="8" t="s">
        <v>2391</v>
      </c>
      <c r="B79" s="42">
        <v>218420</v>
      </c>
      <c r="C79" s="42">
        <f>IFERROR(VLOOKUP(A79,#REF!,3,FALSE),0)</f>
        <v>0</v>
      </c>
      <c r="D79" s="42">
        <f t="shared" si="1"/>
        <v>218420</v>
      </c>
    </row>
    <row r="80" spans="1:6" x14ac:dyDescent="0.3">
      <c r="A80" s="8" t="s">
        <v>2425</v>
      </c>
      <c r="B80" s="42">
        <v>207000</v>
      </c>
      <c r="C80" s="42">
        <f>IFERROR(VLOOKUP(A80,#REF!,3,FALSE),0)</f>
        <v>0</v>
      </c>
      <c r="D80" s="42">
        <f t="shared" si="1"/>
        <v>207000</v>
      </c>
    </row>
    <row r="81" spans="1:6" x14ac:dyDescent="0.3">
      <c r="A81" s="8" t="s">
        <v>2397</v>
      </c>
      <c r="B81" s="42">
        <v>203990</v>
      </c>
      <c r="C81" s="42">
        <f>IFERROR(VLOOKUP(A81,#REF!,3,FALSE),0)</f>
        <v>0</v>
      </c>
      <c r="D81" s="42">
        <f t="shared" si="1"/>
        <v>203990</v>
      </c>
    </row>
    <row r="82" spans="1:6" x14ac:dyDescent="0.3">
      <c r="A82" s="8" t="s">
        <v>2418</v>
      </c>
      <c r="B82" s="42">
        <v>179761.9</v>
      </c>
      <c r="C82" s="42">
        <f>IFERROR(VLOOKUP(A82,#REF!,3,FALSE),0)</f>
        <v>0</v>
      </c>
      <c r="D82" s="57">
        <f t="shared" si="1"/>
        <v>179761.9</v>
      </c>
    </row>
    <row r="83" spans="1:6" x14ac:dyDescent="0.3">
      <c r="A83" s="8" t="s">
        <v>2398</v>
      </c>
      <c r="B83" s="42">
        <v>178240</v>
      </c>
      <c r="C83" s="42">
        <f>IFERROR(VLOOKUP(A83,#REF!,3,FALSE),0)</f>
        <v>0</v>
      </c>
      <c r="D83" s="42">
        <f t="shared" si="1"/>
        <v>178240</v>
      </c>
    </row>
    <row r="84" spans="1:6" x14ac:dyDescent="0.3">
      <c r="A84" s="8" t="s">
        <v>2387</v>
      </c>
      <c r="B84" s="42">
        <v>168000</v>
      </c>
      <c r="C84" s="42">
        <f>IFERROR(VLOOKUP(A84,#REF!,3,FALSE),0)</f>
        <v>0</v>
      </c>
      <c r="D84" s="42">
        <f t="shared" si="1"/>
        <v>168000</v>
      </c>
    </row>
    <row r="85" spans="1:6" x14ac:dyDescent="0.3">
      <c r="A85" s="8" t="s">
        <v>443</v>
      </c>
      <c r="B85" s="42">
        <v>166698.03999999998</v>
      </c>
      <c r="C85" s="42">
        <f>IFERROR(VLOOKUP(A85,#REF!,3,FALSE),0)</f>
        <v>0</v>
      </c>
      <c r="D85" s="42">
        <f t="shared" si="1"/>
        <v>166698.03999999998</v>
      </c>
    </row>
    <row r="86" spans="1:6" x14ac:dyDescent="0.3">
      <c r="A86" s="8" t="s">
        <v>2414</v>
      </c>
      <c r="B86" s="42">
        <v>150000</v>
      </c>
      <c r="C86" s="42">
        <f>IFERROR(VLOOKUP(A86,#REF!,3,FALSE),0)</f>
        <v>0</v>
      </c>
      <c r="D86" s="42">
        <f t="shared" si="1"/>
        <v>150000</v>
      </c>
    </row>
    <row r="87" spans="1:6" x14ac:dyDescent="0.3">
      <c r="A87" s="8" t="s">
        <v>473</v>
      </c>
      <c r="B87" s="42">
        <v>138997.5</v>
      </c>
      <c r="C87" s="42">
        <f>IFERROR(VLOOKUP(A87,#REF!,3,FALSE),0)</f>
        <v>0</v>
      </c>
      <c r="D87" s="42">
        <f t="shared" si="1"/>
        <v>138997.5</v>
      </c>
    </row>
    <row r="88" spans="1:6" x14ac:dyDescent="0.3">
      <c r="A88" s="8" t="s">
        <v>629</v>
      </c>
      <c r="B88" s="42">
        <v>133300</v>
      </c>
      <c r="C88" s="42">
        <f>IFERROR(VLOOKUP(A88,#REF!,3,FALSE),0)</f>
        <v>0</v>
      </c>
      <c r="D88" s="42">
        <f t="shared" si="1"/>
        <v>133300</v>
      </c>
    </row>
    <row r="89" spans="1:6" x14ac:dyDescent="0.3">
      <c r="A89" s="8" t="s">
        <v>2420</v>
      </c>
      <c r="B89" s="42">
        <v>128233</v>
      </c>
      <c r="C89" s="42">
        <f>IFERROR(VLOOKUP(A89,#REF!,3,FALSE),0)</f>
        <v>0</v>
      </c>
      <c r="D89" s="42">
        <f t="shared" si="1"/>
        <v>128233</v>
      </c>
    </row>
    <row r="90" spans="1:6" x14ac:dyDescent="0.3">
      <c r="A90" s="8" t="s">
        <v>484</v>
      </c>
      <c r="B90" s="42">
        <v>125000</v>
      </c>
      <c r="C90" s="42">
        <f>IFERROR(VLOOKUP(A90,#REF!,3,FALSE),0)</f>
        <v>0</v>
      </c>
      <c r="D90" s="42">
        <f t="shared" si="1"/>
        <v>125000</v>
      </c>
    </row>
    <row r="91" spans="1:6" x14ac:dyDescent="0.3">
      <c r="A91" s="8" t="s">
        <v>2762</v>
      </c>
      <c r="B91" s="42">
        <v>120000</v>
      </c>
      <c r="C91" s="42">
        <f>IFERROR(VLOOKUP(A91,#REF!,3,FALSE),0)</f>
        <v>0</v>
      </c>
      <c r="D91" s="42">
        <f t="shared" si="1"/>
        <v>120000</v>
      </c>
    </row>
    <row r="92" spans="1:6" x14ac:dyDescent="0.3">
      <c r="A92" s="8" t="s">
        <v>653</v>
      </c>
      <c r="B92" s="42">
        <v>119984.26999999999</v>
      </c>
      <c r="C92" s="42">
        <f>IFERROR(VLOOKUP(A92,#REF!,3,FALSE),0)</f>
        <v>0</v>
      </c>
      <c r="D92" s="42">
        <f t="shared" si="1"/>
        <v>119984.26999999999</v>
      </c>
    </row>
    <row r="93" spans="1:6" x14ac:dyDescent="0.3">
      <c r="A93" s="8" t="s">
        <v>2400</v>
      </c>
      <c r="B93" s="42">
        <v>114185</v>
      </c>
      <c r="C93" s="42">
        <f>IFERROR(VLOOKUP(A93,#REF!,3,FALSE),0)</f>
        <v>0</v>
      </c>
      <c r="D93" s="42">
        <f t="shared" si="1"/>
        <v>114185</v>
      </c>
    </row>
    <row r="94" spans="1:6" x14ac:dyDescent="0.3">
      <c r="A94" s="8" t="s">
        <v>2381</v>
      </c>
      <c r="B94" s="42">
        <v>105000</v>
      </c>
      <c r="C94" s="42">
        <f>IFERROR(VLOOKUP(A94,#REF!,3,FALSE),0)</f>
        <v>0</v>
      </c>
      <c r="D94" s="42">
        <f t="shared" si="1"/>
        <v>105000</v>
      </c>
      <c r="F94" t="s">
        <v>3358</v>
      </c>
    </row>
    <row r="95" spans="1:6" x14ac:dyDescent="0.3">
      <c r="A95" s="8" t="s">
        <v>792</v>
      </c>
      <c r="B95" s="42">
        <v>103360</v>
      </c>
      <c r="C95" s="42">
        <f>IFERROR(VLOOKUP(A95,#REF!,3,FALSE),0)</f>
        <v>0</v>
      </c>
      <c r="D95" s="42">
        <f t="shared" si="1"/>
        <v>103360</v>
      </c>
    </row>
    <row r="96" spans="1:6" x14ac:dyDescent="0.3">
      <c r="A96" s="8" t="s">
        <v>2380</v>
      </c>
      <c r="B96" s="42">
        <v>99475</v>
      </c>
      <c r="C96" s="42">
        <f>IFERROR(VLOOKUP(A96,#REF!,3,FALSE),0)</f>
        <v>0</v>
      </c>
      <c r="D96" s="42">
        <f t="shared" si="1"/>
        <v>99475</v>
      </c>
    </row>
    <row r="97" spans="1:4" x14ac:dyDescent="0.3">
      <c r="A97" s="8" t="s">
        <v>450</v>
      </c>
      <c r="B97" s="42">
        <v>97810</v>
      </c>
      <c r="C97" s="42">
        <f>IFERROR(VLOOKUP(A97,#REF!,3,FALSE),0)</f>
        <v>0</v>
      </c>
      <c r="D97" s="42">
        <f t="shared" si="1"/>
        <v>97810</v>
      </c>
    </row>
    <row r="98" spans="1:4" x14ac:dyDescent="0.3">
      <c r="A98" s="8" t="s">
        <v>701</v>
      </c>
      <c r="B98" s="42">
        <v>96685.709999999992</v>
      </c>
      <c r="C98" s="42">
        <f>IFERROR(VLOOKUP(A98,#REF!,3,FALSE),0)</f>
        <v>0</v>
      </c>
      <c r="D98" s="42">
        <f t="shared" si="1"/>
        <v>96685.709999999992</v>
      </c>
    </row>
    <row r="99" spans="1:4" x14ac:dyDescent="0.3">
      <c r="A99" s="8" t="s">
        <v>763</v>
      </c>
      <c r="B99" s="42">
        <v>93079</v>
      </c>
      <c r="C99" s="42">
        <f>IFERROR(VLOOKUP(A99,#REF!,3,FALSE),0)</f>
        <v>0</v>
      </c>
      <c r="D99" s="42">
        <f t="shared" si="1"/>
        <v>93079</v>
      </c>
    </row>
    <row r="100" spans="1:4" x14ac:dyDescent="0.3">
      <c r="A100" s="8" t="s">
        <v>489</v>
      </c>
      <c r="B100" s="42">
        <v>90650</v>
      </c>
      <c r="C100" s="42">
        <f>IFERROR(VLOOKUP(A100,#REF!,3,FALSE),0)</f>
        <v>0</v>
      </c>
      <c r="D100" s="42">
        <f t="shared" si="1"/>
        <v>90650</v>
      </c>
    </row>
    <row r="101" spans="1:4" x14ac:dyDescent="0.3">
      <c r="A101" s="8" t="s">
        <v>2408</v>
      </c>
      <c r="B101" s="42">
        <v>85858.430000000008</v>
      </c>
      <c r="C101" s="42">
        <f>IFERROR(VLOOKUP(A101,#REF!,3,FALSE),0)</f>
        <v>0</v>
      </c>
      <c r="D101" s="42">
        <f t="shared" si="1"/>
        <v>85858.430000000008</v>
      </c>
    </row>
    <row r="102" spans="1:4" x14ac:dyDescent="0.3">
      <c r="A102" s="8" t="s">
        <v>578</v>
      </c>
      <c r="B102" s="42">
        <v>82800</v>
      </c>
      <c r="C102" s="42">
        <f>IFERROR(VLOOKUP(A102,#REF!,3,FALSE),0)</f>
        <v>0</v>
      </c>
      <c r="D102" s="42">
        <f t="shared" si="1"/>
        <v>82800</v>
      </c>
    </row>
    <row r="103" spans="1:4" x14ac:dyDescent="0.3">
      <c r="A103" s="8" t="s">
        <v>778</v>
      </c>
      <c r="B103" s="42">
        <v>82400</v>
      </c>
      <c r="C103" s="42">
        <f>IFERROR(VLOOKUP(A103,#REF!,3,FALSE),0)</f>
        <v>0</v>
      </c>
      <c r="D103" s="42">
        <f t="shared" si="1"/>
        <v>82400</v>
      </c>
    </row>
    <row r="104" spans="1:4" x14ac:dyDescent="0.3">
      <c r="A104" s="8" t="s">
        <v>694</v>
      </c>
      <c r="B104" s="42">
        <v>81000</v>
      </c>
      <c r="C104" s="42">
        <f>IFERROR(VLOOKUP(A104,#REF!,3,FALSE),0)</f>
        <v>0</v>
      </c>
      <c r="D104" s="42">
        <f t="shared" si="1"/>
        <v>81000</v>
      </c>
    </row>
    <row r="105" spans="1:4" x14ac:dyDescent="0.3">
      <c r="A105" s="8" t="s">
        <v>650</v>
      </c>
      <c r="B105" s="42">
        <v>80560</v>
      </c>
      <c r="C105" s="42">
        <f>IFERROR(VLOOKUP(A105,#REF!,3,FALSE),0)</f>
        <v>0</v>
      </c>
      <c r="D105" s="42">
        <f t="shared" si="1"/>
        <v>80560</v>
      </c>
    </row>
    <row r="106" spans="1:4" x14ac:dyDescent="0.3">
      <c r="A106" s="8" t="s">
        <v>2395</v>
      </c>
      <c r="B106" s="42">
        <v>76100</v>
      </c>
      <c r="C106" s="42">
        <f>IFERROR(VLOOKUP(A106,#REF!,3,FALSE),0)</f>
        <v>0</v>
      </c>
      <c r="D106" s="42">
        <f t="shared" si="1"/>
        <v>76100</v>
      </c>
    </row>
    <row r="107" spans="1:4" x14ac:dyDescent="0.3">
      <c r="A107" s="8" t="s">
        <v>493</v>
      </c>
      <c r="B107" s="42">
        <v>76000</v>
      </c>
      <c r="C107" s="42">
        <f>IFERROR(VLOOKUP(A107,#REF!,3,FALSE),0)</f>
        <v>0</v>
      </c>
      <c r="D107" s="42">
        <f t="shared" si="1"/>
        <v>76000</v>
      </c>
    </row>
    <row r="108" spans="1:4" x14ac:dyDescent="0.3">
      <c r="A108" s="8" t="s">
        <v>691</v>
      </c>
      <c r="B108" s="42">
        <v>73776</v>
      </c>
      <c r="C108" s="42">
        <f>IFERROR(VLOOKUP(A108,#REF!,3,FALSE),0)</f>
        <v>0</v>
      </c>
      <c r="D108" s="42">
        <f t="shared" si="1"/>
        <v>73776</v>
      </c>
    </row>
    <row r="109" spans="1:4" x14ac:dyDescent="0.3">
      <c r="A109" s="8" t="s">
        <v>2403</v>
      </c>
      <c r="B109" s="42">
        <v>73670</v>
      </c>
      <c r="C109" s="42">
        <f>IFERROR(VLOOKUP(A109,#REF!,3,FALSE),0)</f>
        <v>0</v>
      </c>
      <c r="D109" s="42">
        <f t="shared" si="1"/>
        <v>73670</v>
      </c>
    </row>
    <row r="110" spans="1:4" x14ac:dyDescent="0.3">
      <c r="A110" s="8" t="s">
        <v>736</v>
      </c>
      <c r="B110" s="42">
        <v>67900</v>
      </c>
      <c r="C110" s="42">
        <f>IFERROR(VLOOKUP(A110,#REF!,3,FALSE),0)</f>
        <v>0</v>
      </c>
      <c r="D110" s="42">
        <f t="shared" si="1"/>
        <v>67900</v>
      </c>
    </row>
    <row r="111" spans="1:4" x14ac:dyDescent="0.3">
      <c r="A111" s="8" t="s">
        <v>357</v>
      </c>
      <c r="B111" s="42">
        <v>66000</v>
      </c>
      <c r="C111" s="42">
        <f>IFERROR(VLOOKUP(A111,#REF!,3,FALSE),0)</f>
        <v>0</v>
      </c>
      <c r="D111" s="42">
        <f t="shared" si="1"/>
        <v>66000</v>
      </c>
    </row>
    <row r="112" spans="1:4" x14ac:dyDescent="0.3">
      <c r="A112" s="8" t="s">
        <v>2417</v>
      </c>
      <c r="B112" s="42">
        <v>65000</v>
      </c>
      <c r="C112" s="42">
        <f>IFERROR(VLOOKUP(A112,#REF!,3,FALSE),0)</f>
        <v>0</v>
      </c>
      <c r="D112" s="42">
        <f t="shared" si="1"/>
        <v>65000</v>
      </c>
    </row>
    <row r="113" spans="1:4" x14ac:dyDescent="0.3">
      <c r="A113" s="8" t="s">
        <v>724</v>
      </c>
      <c r="B113" s="42">
        <v>63200</v>
      </c>
      <c r="C113" s="42">
        <f>IFERROR(VLOOKUP(A113,#REF!,3,FALSE),0)</f>
        <v>0</v>
      </c>
      <c r="D113" s="42">
        <f t="shared" si="1"/>
        <v>63200</v>
      </c>
    </row>
    <row r="114" spans="1:4" x14ac:dyDescent="0.3">
      <c r="A114" s="8" t="s">
        <v>408</v>
      </c>
      <c r="B114" s="42">
        <v>61500</v>
      </c>
      <c r="C114" s="42">
        <f>IFERROR(VLOOKUP(A114,#REF!,3,FALSE),0)</f>
        <v>0</v>
      </c>
      <c r="D114" s="42">
        <f t="shared" si="1"/>
        <v>61500</v>
      </c>
    </row>
    <row r="115" spans="1:4" x14ac:dyDescent="0.3">
      <c r="A115" s="8" t="s">
        <v>402</v>
      </c>
      <c r="B115" s="42">
        <v>60000</v>
      </c>
      <c r="C115" s="42">
        <f>IFERROR(VLOOKUP(A115,#REF!,3,FALSE),0)</f>
        <v>0</v>
      </c>
      <c r="D115" s="42">
        <f t="shared" si="1"/>
        <v>60000</v>
      </c>
    </row>
    <row r="116" spans="1:4" x14ac:dyDescent="0.3">
      <c r="A116" s="8" t="s">
        <v>682</v>
      </c>
      <c r="B116" s="42">
        <v>60000</v>
      </c>
      <c r="C116" s="42">
        <f>IFERROR(VLOOKUP(A116,#REF!,3,FALSE),0)</f>
        <v>0</v>
      </c>
      <c r="D116" s="42">
        <f t="shared" si="1"/>
        <v>60000</v>
      </c>
    </row>
    <row r="117" spans="1:4" x14ac:dyDescent="0.3">
      <c r="A117" s="8" t="s">
        <v>570</v>
      </c>
      <c r="B117" s="42">
        <v>59975</v>
      </c>
      <c r="C117" s="42">
        <f>IFERROR(VLOOKUP(A117,#REF!,3,FALSE),0)</f>
        <v>0</v>
      </c>
      <c r="D117" s="42">
        <f t="shared" si="1"/>
        <v>59975</v>
      </c>
    </row>
    <row r="118" spans="1:4" x14ac:dyDescent="0.3">
      <c r="A118" s="8" t="s">
        <v>239</v>
      </c>
      <c r="B118" s="42">
        <v>59000</v>
      </c>
      <c r="C118" s="42">
        <f>IFERROR(VLOOKUP(A118,#REF!,3,FALSE),0)</f>
        <v>0</v>
      </c>
      <c r="D118" s="42">
        <f t="shared" si="1"/>
        <v>59000</v>
      </c>
    </row>
    <row r="119" spans="1:4" x14ac:dyDescent="0.3">
      <c r="A119" s="8" t="s">
        <v>454</v>
      </c>
      <c r="B119" s="42">
        <v>57500</v>
      </c>
      <c r="C119" s="42">
        <f>IFERROR(VLOOKUP(A119,#REF!,3,FALSE),0)</f>
        <v>0</v>
      </c>
      <c r="D119" s="42">
        <f t="shared" si="1"/>
        <v>57500</v>
      </c>
    </row>
    <row r="120" spans="1:4" x14ac:dyDescent="0.3">
      <c r="A120" s="8" t="s">
        <v>2426</v>
      </c>
      <c r="B120" s="42">
        <v>55000</v>
      </c>
      <c r="C120" s="42">
        <f>IFERROR(VLOOKUP(A120,#REF!,3,FALSE),0)</f>
        <v>0</v>
      </c>
      <c r="D120" s="42">
        <f t="shared" si="1"/>
        <v>55000</v>
      </c>
    </row>
    <row r="121" spans="1:4" x14ac:dyDescent="0.3">
      <c r="A121" s="8" t="s">
        <v>2416</v>
      </c>
      <c r="B121" s="42">
        <v>54000</v>
      </c>
      <c r="C121" s="42">
        <f>IFERROR(VLOOKUP(A121,#REF!,3,FALSE),0)</f>
        <v>0</v>
      </c>
      <c r="D121" s="42">
        <f t="shared" si="1"/>
        <v>54000</v>
      </c>
    </row>
    <row r="122" spans="1:4" x14ac:dyDescent="0.3">
      <c r="A122" s="8" t="s">
        <v>2422</v>
      </c>
      <c r="B122" s="42">
        <v>52925</v>
      </c>
      <c r="C122" s="42">
        <f>IFERROR(VLOOKUP(A122,#REF!,3,FALSE),0)</f>
        <v>0</v>
      </c>
      <c r="D122" s="42">
        <f t="shared" si="1"/>
        <v>52925</v>
      </c>
    </row>
    <row r="123" spans="1:4" x14ac:dyDescent="0.3">
      <c r="A123" s="8" t="s">
        <v>783</v>
      </c>
      <c r="B123" s="42">
        <v>52410</v>
      </c>
      <c r="C123" s="42">
        <f>IFERROR(VLOOKUP(A123,#REF!,3,FALSE),0)</f>
        <v>0</v>
      </c>
      <c r="D123" s="42">
        <f t="shared" si="1"/>
        <v>52410</v>
      </c>
    </row>
    <row r="124" spans="1:4" x14ac:dyDescent="0.3">
      <c r="A124" s="8" t="s">
        <v>733</v>
      </c>
      <c r="B124" s="42">
        <v>51000</v>
      </c>
      <c r="C124" s="42">
        <f>IFERROR(VLOOKUP(A124,#REF!,3,FALSE),0)</f>
        <v>0</v>
      </c>
      <c r="D124" s="42">
        <f t="shared" si="1"/>
        <v>51000</v>
      </c>
    </row>
    <row r="125" spans="1:4" x14ac:dyDescent="0.3">
      <c r="A125" s="8" t="s">
        <v>370</v>
      </c>
      <c r="B125" s="42">
        <v>49535.55</v>
      </c>
      <c r="C125" s="42">
        <f>IFERROR(VLOOKUP(A125,#REF!,3,FALSE),0)</f>
        <v>0</v>
      </c>
      <c r="D125" s="42">
        <f t="shared" si="1"/>
        <v>49535.55</v>
      </c>
    </row>
    <row r="126" spans="1:4" x14ac:dyDescent="0.3">
      <c r="A126" s="8" t="s">
        <v>428</v>
      </c>
      <c r="B126" s="42">
        <v>47382</v>
      </c>
      <c r="C126" s="42">
        <f>IFERROR(VLOOKUP(A126,#REF!,3,FALSE),0)</f>
        <v>0</v>
      </c>
      <c r="D126" s="42">
        <f t="shared" si="1"/>
        <v>47382</v>
      </c>
    </row>
    <row r="127" spans="1:4" x14ac:dyDescent="0.3">
      <c r="A127" s="8" t="s">
        <v>235</v>
      </c>
      <c r="B127" s="42">
        <v>44997</v>
      </c>
      <c r="C127" s="42">
        <f>IFERROR(VLOOKUP(A127,#REF!,3,FALSE),0)</f>
        <v>0</v>
      </c>
      <c r="D127" s="42">
        <f t="shared" si="1"/>
        <v>44997</v>
      </c>
    </row>
    <row r="128" spans="1:4" x14ac:dyDescent="0.3">
      <c r="A128" s="8" t="s">
        <v>674</v>
      </c>
      <c r="B128" s="42">
        <v>44561</v>
      </c>
      <c r="C128" s="42">
        <f>IFERROR(VLOOKUP(A128,#REF!,3,FALSE),0)</f>
        <v>0</v>
      </c>
      <c r="D128" s="42">
        <f t="shared" si="1"/>
        <v>44561</v>
      </c>
    </row>
    <row r="129" spans="1:4" x14ac:dyDescent="0.3">
      <c r="A129" s="8" t="s">
        <v>2383</v>
      </c>
      <c r="B129" s="42">
        <v>41900</v>
      </c>
      <c r="C129" s="42">
        <f>IFERROR(VLOOKUP(A129,#REF!,3,FALSE),0)</f>
        <v>0</v>
      </c>
      <c r="D129" s="42">
        <f t="shared" si="1"/>
        <v>41900</v>
      </c>
    </row>
    <row r="130" spans="1:4" x14ac:dyDescent="0.3">
      <c r="A130" s="8" t="s">
        <v>2429</v>
      </c>
      <c r="B130" s="42">
        <v>41500</v>
      </c>
      <c r="C130" s="42">
        <f>IFERROR(VLOOKUP(A130,#REF!,3,FALSE),0)</f>
        <v>0</v>
      </c>
      <c r="D130" s="42">
        <f t="shared" si="1"/>
        <v>41500</v>
      </c>
    </row>
    <row r="131" spans="1:4" x14ac:dyDescent="0.3">
      <c r="A131" s="8" t="s">
        <v>250</v>
      </c>
      <c r="B131" s="42">
        <v>38680</v>
      </c>
      <c r="C131" s="42">
        <f>IFERROR(VLOOKUP(A131,#REF!,3,FALSE),0)</f>
        <v>0</v>
      </c>
      <c r="D131" s="42">
        <f t="shared" si="1"/>
        <v>38680</v>
      </c>
    </row>
    <row r="132" spans="1:4" x14ac:dyDescent="0.3">
      <c r="A132" s="8" t="s">
        <v>564</v>
      </c>
      <c r="B132" s="42">
        <v>35860</v>
      </c>
      <c r="C132" s="42">
        <f>IFERROR(VLOOKUP(A132,#REF!,3,FALSE),0)</f>
        <v>0</v>
      </c>
      <c r="D132" s="42">
        <f t="shared" si="1"/>
        <v>35860</v>
      </c>
    </row>
    <row r="133" spans="1:4" x14ac:dyDescent="0.3">
      <c r="A133" s="8" t="s">
        <v>755</v>
      </c>
      <c r="B133" s="42">
        <v>34000</v>
      </c>
      <c r="C133" s="42">
        <f>IFERROR(VLOOKUP(A133,#REF!,3,FALSE),0)</f>
        <v>0</v>
      </c>
      <c r="D133" s="42">
        <f t="shared" ref="D133:D180" si="2">B133-C133</f>
        <v>34000</v>
      </c>
    </row>
    <row r="134" spans="1:4" x14ac:dyDescent="0.3">
      <c r="A134" s="8" t="s">
        <v>609</v>
      </c>
      <c r="B134" s="42">
        <v>31069.499999999996</v>
      </c>
      <c r="C134" s="42">
        <f>IFERROR(VLOOKUP(A134,#REF!,3,FALSE),0)</f>
        <v>0</v>
      </c>
      <c r="D134" s="42">
        <f t="shared" si="2"/>
        <v>31069.499999999996</v>
      </c>
    </row>
    <row r="135" spans="1:4" x14ac:dyDescent="0.3">
      <c r="A135" s="8" t="s">
        <v>2424</v>
      </c>
      <c r="B135" s="42">
        <v>30000</v>
      </c>
      <c r="C135" s="42">
        <f>IFERROR(VLOOKUP(A135,#REF!,3,FALSE),0)</f>
        <v>0</v>
      </c>
      <c r="D135" s="42">
        <f t="shared" si="2"/>
        <v>30000</v>
      </c>
    </row>
    <row r="136" spans="1:4" x14ac:dyDescent="0.3">
      <c r="A136" s="8" t="s">
        <v>227</v>
      </c>
      <c r="B136" s="42">
        <v>30000</v>
      </c>
      <c r="C136" s="42">
        <f>IFERROR(VLOOKUP(A136,#REF!,3,FALSE),0)</f>
        <v>0</v>
      </c>
      <c r="D136" s="42">
        <f t="shared" si="2"/>
        <v>30000</v>
      </c>
    </row>
    <row r="137" spans="1:4" x14ac:dyDescent="0.3">
      <c r="A137" s="8" t="s">
        <v>2401</v>
      </c>
      <c r="B137" s="42">
        <v>29767</v>
      </c>
      <c r="C137" s="42">
        <f>IFERROR(VLOOKUP(A137,#REF!,3,FALSE),0)</f>
        <v>0</v>
      </c>
      <c r="D137" s="42">
        <f t="shared" si="2"/>
        <v>29767</v>
      </c>
    </row>
    <row r="138" spans="1:4" x14ac:dyDescent="0.3">
      <c r="A138" s="8" t="s">
        <v>2407</v>
      </c>
      <c r="B138" s="42">
        <v>29297.37</v>
      </c>
      <c r="C138" s="42">
        <f>IFERROR(VLOOKUP(A138,#REF!,3,FALSE),0)</f>
        <v>0</v>
      </c>
      <c r="D138" s="42">
        <f t="shared" si="2"/>
        <v>29297.37</v>
      </c>
    </row>
    <row r="139" spans="1:4" x14ac:dyDescent="0.3">
      <c r="A139" s="8" t="s">
        <v>642</v>
      </c>
      <c r="B139" s="42">
        <v>28552</v>
      </c>
      <c r="C139" s="42">
        <f>IFERROR(VLOOKUP(A139,#REF!,3,FALSE),0)</f>
        <v>0</v>
      </c>
      <c r="D139" s="42">
        <f t="shared" si="2"/>
        <v>28552</v>
      </c>
    </row>
    <row r="140" spans="1:4" x14ac:dyDescent="0.3">
      <c r="A140" s="8" t="s">
        <v>425</v>
      </c>
      <c r="B140" s="42">
        <v>25300</v>
      </c>
      <c r="C140" s="42">
        <f>IFERROR(VLOOKUP(A140,#REF!,3,FALSE),0)</f>
        <v>0</v>
      </c>
      <c r="D140" s="42">
        <f t="shared" si="2"/>
        <v>25300</v>
      </c>
    </row>
    <row r="141" spans="1:4" x14ac:dyDescent="0.3">
      <c r="A141" s="8" t="s">
        <v>2385</v>
      </c>
      <c r="B141" s="42">
        <v>24480</v>
      </c>
      <c r="C141" s="42">
        <f>IFERROR(VLOOKUP(A141,#REF!,3,FALSE),0)</f>
        <v>0</v>
      </c>
      <c r="D141" s="42">
        <f t="shared" si="2"/>
        <v>24480</v>
      </c>
    </row>
    <row r="142" spans="1:4" x14ac:dyDescent="0.3">
      <c r="A142" s="8" t="s">
        <v>687</v>
      </c>
      <c r="B142" s="42">
        <v>23500</v>
      </c>
      <c r="C142" s="42">
        <f>IFERROR(VLOOKUP(A142,#REF!,3,FALSE),0)</f>
        <v>0</v>
      </c>
      <c r="D142" s="42">
        <f t="shared" si="2"/>
        <v>23500</v>
      </c>
    </row>
    <row r="143" spans="1:4" x14ac:dyDescent="0.3">
      <c r="A143" s="8" t="s">
        <v>836</v>
      </c>
      <c r="B143" s="42">
        <v>23000</v>
      </c>
      <c r="C143" s="42">
        <f>IFERROR(VLOOKUP(A143,#REF!,3,FALSE),0)</f>
        <v>0</v>
      </c>
      <c r="D143" s="42">
        <f t="shared" si="2"/>
        <v>23000</v>
      </c>
    </row>
    <row r="144" spans="1:4" x14ac:dyDescent="0.3">
      <c r="A144" s="8" t="s">
        <v>459</v>
      </c>
      <c r="B144" s="42">
        <v>23000</v>
      </c>
      <c r="C144" s="42">
        <f>IFERROR(VLOOKUP(A144,#REF!,3,FALSE),0)</f>
        <v>0</v>
      </c>
      <c r="D144" s="42">
        <f t="shared" si="2"/>
        <v>23000</v>
      </c>
    </row>
    <row r="145" spans="1:4" x14ac:dyDescent="0.3">
      <c r="A145" s="8" t="s">
        <v>774</v>
      </c>
      <c r="B145" s="42">
        <v>22093.200000000001</v>
      </c>
      <c r="C145" s="42">
        <f>IFERROR(VLOOKUP(A145,#REF!,3,FALSE),0)</f>
        <v>0</v>
      </c>
      <c r="D145" s="42">
        <f t="shared" si="2"/>
        <v>22093.200000000001</v>
      </c>
    </row>
    <row r="146" spans="1:4" x14ac:dyDescent="0.3">
      <c r="A146" s="8" t="s">
        <v>244</v>
      </c>
      <c r="B146" s="42">
        <v>22000</v>
      </c>
      <c r="C146" s="42">
        <f>IFERROR(VLOOKUP(A146,#REF!,3,FALSE),0)</f>
        <v>0</v>
      </c>
      <c r="D146" s="42">
        <f t="shared" si="2"/>
        <v>22000</v>
      </c>
    </row>
    <row r="147" spans="1:4" x14ac:dyDescent="0.3">
      <c r="A147" s="8" t="s">
        <v>327</v>
      </c>
      <c r="B147" s="42">
        <v>21121.43</v>
      </c>
      <c r="C147" s="42">
        <f>IFERROR(VLOOKUP(A147,#REF!,3,FALSE),0)</f>
        <v>0</v>
      </c>
      <c r="D147" s="42">
        <f t="shared" si="2"/>
        <v>21121.43</v>
      </c>
    </row>
    <row r="148" spans="1:4" x14ac:dyDescent="0.3">
      <c r="A148" s="8" t="s">
        <v>516</v>
      </c>
      <c r="B148" s="42">
        <v>20000</v>
      </c>
      <c r="C148" s="42">
        <f>IFERROR(VLOOKUP(A148,#REF!,3,FALSE),0)</f>
        <v>0</v>
      </c>
      <c r="D148" s="42">
        <f t="shared" si="2"/>
        <v>20000</v>
      </c>
    </row>
    <row r="149" spans="1:4" x14ac:dyDescent="0.3">
      <c r="A149" s="8" t="s">
        <v>659</v>
      </c>
      <c r="B149" s="42">
        <v>19900</v>
      </c>
      <c r="C149" s="42">
        <f>IFERROR(VLOOKUP(A149,#REF!,3,FALSE),0)</f>
        <v>0</v>
      </c>
      <c r="D149" s="42">
        <f t="shared" si="2"/>
        <v>19900</v>
      </c>
    </row>
    <row r="150" spans="1:4" x14ac:dyDescent="0.3">
      <c r="A150" s="8" t="s">
        <v>2376</v>
      </c>
      <c r="B150" s="42">
        <v>19550</v>
      </c>
      <c r="C150" s="42">
        <f>IFERROR(VLOOKUP(A150,#REF!,3,FALSE),0)</f>
        <v>0</v>
      </c>
      <c r="D150" s="42">
        <f t="shared" si="2"/>
        <v>19550</v>
      </c>
    </row>
    <row r="151" spans="1:4" x14ac:dyDescent="0.3">
      <c r="A151" s="8" t="s">
        <v>739</v>
      </c>
      <c r="B151" s="42">
        <v>18302.22</v>
      </c>
      <c r="C151" s="42">
        <f>IFERROR(VLOOKUP(A151,#REF!,3,FALSE),0)</f>
        <v>0</v>
      </c>
      <c r="D151" s="42">
        <f t="shared" si="2"/>
        <v>18302.22</v>
      </c>
    </row>
    <row r="152" spans="1:4" x14ac:dyDescent="0.3">
      <c r="A152" s="8" t="s">
        <v>374</v>
      </c>
      <c r="B152" s="42">
        <v>18186.36</v>
      </c>
      <c r="C152" s="42">
        <f>IFERROR(VLOOKUP(A152,#REF!,3,FALSE),0)</f>
        <v>0</v>
      </c>
      <c r="D152" s="42">
        <f t="shared" si="2"/>
        <v>18186.36</v>
      </c>
    </row>
    <row r="153" spans="1:4" x14ac:dyDescent="0.3">
      <c r="A153" s="8" t="s">
        <v>709</v>
      </c>
      <c r="B153" s="42">
        <v>15000</v>
      </c>
      <c r="C153" s="42">
        <f>IFERROR(VLOOKUP(A153,#REF!,3,FALSE),0)</f>
        <v>0</v>
      </c>
      <c r="D153" s="42">
        <f t="shared" si="2"/>
        <v>15000</v>
      </c>
    </row>
    <row r="154" spans="1:4" x14ac:dyDescent="0.3">
      <c r="A154" s="8" t="s">
        <v>827</v>
      </c>
      <c r="B154" s="42">
        <v>13600</v>
      </c>
      <c r="C154" s="42">
        <f>IFERROR(VLOOKUP(A154,#REF!,3,FALSE),0)</f>
        <v>0</v>
      </c>
      <c r="D154" s="42">
        <f t="shared" si="2"/>
        <v>13600</v>
      </c>
    </row>
    <row r="155" spans="1:4" x14ac:dyDescent="0.3">
      <c r="A155" s="8" t="s">
        <v>613</v>
      </c>
      <c r="B155" s="42">
        <v>13315.5</v>
      </c>
      <c r="C155" s="42">
        <f>IFERROR(VLOOKUP(A155,#REF!,3,FALSE),0)</f>
        <v>0</v>
      </c>
      <c r="D155" s="42">
        <f t="shared" si="2"/>
        <v>13315.5</v>
      </c>
    </row>
    <row r="156" spans="1:4" x14ac:dyDescent="0.3">
      <c r="A156" s="8" t="s">
        <v>254</v>
      </c>
      <c r="B156" s="42">
        <v>13000</v>
      </c>
      <c r="C156" s="42">
        <f>IFERROR(VLOOKUP(A156,#REF!,3,FALSE),0)</f>
        <v>0</v>
      </c>
      <c r="D156" s="42">
        <f t="shared" si="2"/>
        <v>13000</v>
      </c>
    </row>
    <row r="157" spans="1:4" x14ac:dyDescent="0.3">
      <c r="A157" s="8" t="s">
        <v>861</v>
      </c>
      <c r="B157" s="42">
        <v>12954.76</v>
      </c>
      <c r="C157" s="42">
        <f>IFERROR(VLOOKUP(A157,#REF!,3,FALSE),0)</f>
        <v>0</v>
      </c>
      <c r="D157" s="42">
        <f t="shared" si="2"/>
        <v>12954.76</v>
      </c>
    </row>
    <row r="158" spans="1:4" x14ac:dyDescent="0.3">
      <c r="A158" s="8" t="s">
        <v>748</v>
      </c>
      <c r="B158" s="42">
        <v>12434</v>
      </c>
      <c r="C158" s="42">
        <f>IFERROR(VLOOKUP(A158,#REF!,3,FALSE),0)</f>
        <v>0</v>
      </c>
      <c r="D158" s="42">
        <f t="shared" si="2"/>
        <v>12434</v>
      </c>
    </row>
    <row r="159" spans="1:4" x14ac:dyDescent="0.3">
      <c r="A159" s="8" t="s">
        <v>333</v>
      </c>
      <c r="B159" s="42">
        <v>12000</v>
      </c>
      <c r="C159" s="42">
        <f>IFERROR(VLOOKUP(A159,#REF!,3,FALSE),0)</f>
        <v>0</v>
      </c>
      <c r="D159" s="42">
        <f t="shared" si="2"/>
        <v>12000</v>
      </c>
    </row>
    <row r="160" spans="1:4" x14ac:dyDescent="0.3">
      <c r="A160" s="8" t="s">
        <v>405</v>
      </c>
      <c r="B160" s="42">
        <v>11500</v>
      </c>
      <c r="C160" s="42">
        <f>IFERROR(VLOOKUP(A160,#REF!,3,FALSE),0)</f>
        <v>0</v>
      </c>
      <c r="D160" s="42">
        <f t="shared" si="2"/>
        <v>11500</v>
      </c>
    </row>
    <row r="161" spans="1:4" x14ac:dyDescent="0.3">
      <c r="A161" s="8" t="s">
        <v>3339</v>
      </c>
      <c r="B161" s="42">
        <v>10600</v>
      </c>
      <c r="C161" s="42">
        <f>IFERROR(VLOOKUP(A161,#REF!,3,FALSE),0)</f>
        <v>0</v>
      </c>
      <c r="D161" s="42">
        <f t="shared" si="2"/>
        <v>10600</v>
      </c>
    </row>
    <row r="162" spans="1:4" x14ac:dyDescent="0.3">
      <c r="A162" s="8" t="s">
        <v>367</v>
      </c>
      <c r="B162" s="42">
        <v>9700</v>
      </c>
      <c r="C162" s="42">
        <f>IFERROR(VLOOKUP(A162,#REF!,3,FALSE),0)</f>
        <v>0</v>
      </c>
      <c r="D162" s="42">
        <f t="shared" si="2"/>
        <v>9700</v>
      </c>
    </row>
    <row r="163" spans="1:4" x14ac:dyDescent="0.3">
      <c r="A163" s="8" t="s">
        <v>2399</v>
      </c>
      <c r="B163" s="42">
        <v>8864</v>
      </c>
      <c r="C163" s="42">
        <f>IFERROR(VLOOKUP(A163,#REF!,3,FALSE),0)</f>
        <v>0</v>
      </c>
      <c r="D163" s="42">
        <f t="shared" si="2"/>
        <v>8864</v>
      </c>
    </row>
    <row r="164" spans="1:4" x14ac:dyDescent="0.3">
      <c r="A164" s="8" t="s">
        <v>840</v>
      </c>
      <c r="B164" s="42">
        <v>7725</v>
      </c>
      <c r="C164" s="42">
        <f>IFERROR(VLOOKUP(A164,#REF!,3,FALSE),0)</f>
        <v>0</v>
      </c>
      <c r="D164" s="42">
        <f t="shared" si="2"/>
        <v>7725</v>
      </c>
    </row>
    <row r="165" spans="1:4" x14ac:dyDescent="0.3">
      <c r="A165" s="8" t="s">
        <v>390</v>
      </c>
      <c r="B165" s="42">
        <v>6900</v>
      </c>
      <c r="C165" s="42">
        <f>IFERROR(VLOOKUP(A165,#REF!,3,FALSE),0)</f>
        <v>0</v>
      </c>
      <c r="D165" s="42">
        <f t="shared" si="2"/>
        <v>6900</v>
      </c>
    </row>
    <row r="166" spans="1:4" x14ac:dyDescent="0.3">
      <c r="A166" s="8" t="s">
        <v>360</v>
      </c>
      <c r="B166" s="42">
        <v>5952.38</v>
      </c>
      <c r="C166" s="42">
        <f>IFERROR(VLOOKUP(A166,#REF!,3,FALSE),0)</f>
        <v>0</v>
      </c>
      <c r="D166" s="42">
        <f t="shared" si="2"/>
        <v>5952.38</v>
      </c>
    </row>
    <row r="167" spans="1:4" x14ac:dyDescent="0.3">
      <c r="A167" s="8" t="s">
        <v>679</v>
      </c>
      <c r="B167" s="42">
        <v>5952.38</v>
      </c>
      <c r="C167" s="42">
        <f>IFERROR(VLOOKUP(A167,#REF!,3,FALSE),0)</f>
        <v>0</v>
      </c>
      <c r="D167" s="42">
        <f t="shared" si="2"/>
        <v>5952.38</v>
      </c>
    </row>
    <row r="168" spans="1:4" x14ac:dyDescent="0.3">
      <c r="A168" s="8" t="s">
        <v>2394</v>
      </c>
      <c r="B168" s="42">
        <v>5750</v>
      </c>
      <c r="C168" s="42">
        <f>IFERROR(VLOOKUP(A168,#REF!,3,FALSE),0)</f>
        <v>0</v>
      </c>
      <c r="D168" s="42">
        <f t="shared" si="2"/>
        <v>5750</v>
      </c>
    </row>
    <row r="169" spans="1:4" x14ac:dyDescent="0.3">
      <c r="A169" s="8" t="s">
        <v>396</v>
      </c>
      <c r="B169" s="42">
        <v>5625</v>
      </c>
      <c r="C169" s="42">
        <f>IFERROR(VLOOKUP(A169,#REF!,3,FALSE),0)</f>
        <v>0</v>
      </c>
      <c r="D169" s="42">
        <f t="shared" si="2"/>
        <v>5625</v>
      </c>
    </row>
    <row r="170" spans="1:4" x14ac:dyDescent="0.3">
      <c r="A170" s="8" t="s">
        <v>698</v>
      </c>
      <c r="B170" s="42">
        <v>4631.7959999999994</v>
      </c>
      <c r="C170" s="42">
        <f>IFERROR(VLOOKUP(A170,#REF!,3,FALSE),0)</f>
        <v>0</v>
      </c>
      <c r="D170" s="42">
        <f t="shared" si="2"/>
        <v>4631.7959999999994</v>
      </c>
    </row>
    <row r="171" spans="1:4" x14ac:dyDescent="0.3">
      <c r="A171" s="8" t="s">
        <v>2393</v>
      </c>
      <c r="B171" s="42">
        <v>4433.75</v>
      </c>
      <c r="C171" s="42">
        <f>IFERROR(VLOOKUP(A171,#REF!,3,FALSE),0)</f>
        <v>0</v>
      </c>
      <c r="D171" s="42">
        <f t="shared" si="2"/>
        <v>4433.75</v>
      </c>
    </row>
    <row r="172" spans="1:4" x14ac:dyDescent="0.3">
      <c r="A172" s="8" t="s">
        <v>616</v>
      </c>
      <c r="B172" s="42">
        <v>4081</v>
      </c>
      <c r="C172" s="42">
        <f>IFERROR(VLOOKUP(A172,#REF!,3,FALSE),0)</f>
        <v>0</v>
      </c>
      <c r="D172" s="42">
        <f t="shared" si="2"/>
        <v>4081</v>
      </c>
    </row>
    <row r="173" spans="1:4" x14ac:dyDescent="0.3">
      <c r="A173" s="8" t="s">
        <v>2402</v>
      </c>
      <c r="B173" s="42">
        <v>4060</v>
      </c>
      <c r="C173" s="42">
        <f>IFERROR(VLOOKUP(A173,#REF!,3,FALSE),0)</f>
        <v>0</v>
      </c>
      <c r="D173" s="42">
        <f t="shared" si="2"/>
        <v>4060</v>
      </c>
    </row>
    <row r="174" spans="1:4" x14ac:dyDescent="0.3">
      <c r="A174" s="8" t="s">
        <v>422</v>
      </c>
      <c r="B174" s="42">
        <v>3550</v>
      </c>
      <c r="C174" s="42">
        <f>IFERROR(VLOOKUP(A174,#REF!,3,FALSE),0)</f>
        <v>0</v>
      </c>
      <c r="D174" s="42">
        <f t="shared" si="2"/>
        <v>3550</v>
      </c>
    </row>
    <row r="175" spans="1:4" x14ac:dyDescent="0.3">
      <c r="A175" s="8" t="s">
        <v>2421</v>
      </c>
      <c r="B175" s="42">
        <v>3450</v>
      </c>
      <c r="C175" s="42">
        <f>IFERROR(VLOOKUP(A175,#REF!,3,FALSE),0)</f>
        <v>0</v>
      </c>
      <c r="D175" s="42">
        <f t="shared" si="2"/>
        <v>3450</v>
      </c>
    </row>
    <row r="176" spans="1:4" x14ac:dyDescent="0.3">
      <c r="A176" s="8" t="s">
        <v>2386</v>
      </c>
      <c r="B176" s="42">
        <v>3000</v>
      </c>
      <c r="C176" s="42">
        <f>IFERROR(VLOOKUP(A176,#REF!,3,FALSE),0)</f>
        <v>0</v>
      </c>
      <c r="D176" s="42">
        <f t="shared" si="2"/>
        <v>3000</v>
      </c>
    </row>
    <row r="177" spans="1:4" x14ac:dyDescent="0.3">
      <c r="A177" s="8" t="s">
        <v>706</v>
      </c>
      <c r="B177" s="42">
        <v>3000</v>
      </c>
      <c r="C177" s="42">
        <f>IFERROR(VLOOKUP(A177,#REF!,3,FALSE),0)</f>
        <v>0</v>
      </c>
      <c r="D177" s="42">
        <f t="shared" si="2"/>
        <v>3000</v>
      </c>
    </row>
    <row r="178" spans="1:4" x14ac:dyDescent="0.3">
      <c r="A178" s="8" t="s">
        <v>464</v>
      </c>
      <c r="B178" s="42">
        <v>2812</v>
      </c>
      <c r="C178" s="42">
        <f>IFERROR(VLOOKUP(A178,#REF!,3,FALSE),0)</f>
        <v>0</v>
      </c>
      <c r="D178" s="42">
        <f t="shared" si="2"/>
        <v>2812</v>
      </c>
    </row>
    <row r="179" spans="1:4" x14ac:dyDescent="0.3">
      <c r="A179" s="8" t="s">
        <v>743</v>
      </c>
      <c r="B179" s="42">
        <v>2800</v>
      </c>
      <c r="C179" s="42">
        <f>IFERROR(VLOOKUP(A179,#REF!,3,FALSE),0)</f>
        <v>0</v>
      </c>
      <c r="D179" s="42">
        <f t="shared" si="2"/>
        <v>2800</v>
      </c>
    </row>
    <row r="180" spans="1:4" x14ac:dyDescent="0.3">
      <c r="A180" s="8" t="s">
        <v>752</v>
      </c>
      <c r="B180" s="42">
        <v>800</v>
      </c>
      <c r="C180" s="42">
        <f>IFERROR(VLOOKUP(A180,#REF!,3,FALSE),0)</f>
        <v>0</v>
      </c>
      <c r="D180" s="42">
        <f t="shared" si="2"/>
        <v>800</v>
      </c>
    </row>
    <row r="181" spans="1:4" x14ac:dyDescent="0.3">
      <c r="A181" s="8" t="s">
        <v>2430</v>
      </c>
      <c r="B181" s="42"/>
    </row>
    <row r="182" spans="1:4" x14ac:dyDescent="0.3">
      <c r="A182" s="8" t="s">
        <v>3354</v>
      </c>
      <c r="B182" s="42"/>
    </row>
    <row r="183" spans="1:4" x14ac:dyDescent="0.3">
      <c r="A183" s="8" t="s">
        <v>3340</v>
      </c>
      <c r="B183" s="42">
        <v>82287658.153499991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9B5D-232E-463E-84C4-C4CFF4F525FF}">
  <dimension ref="A3:H515"/>
  <sheetViews>
    <sheetView topLeftCell="A496" workbookViewId="0">
      <selection activeCell="D515" sqref="D515:E515"/>
    </sheetView>
  </sheetViews>
  <sheetFormatPr defaultRowHeight="14.25" x14ac:dyDescent="0.3"/>
  <cols>
    <col min="1" max="1" width="15.85546875" customWidth="1"/>
    <col min="2" max="2" width="41.85546875" bestFit="1" customWidth="1"/>
    <col min="3" max="3" width="13" style="59" bestFit="1" customWidth="1"/>
    <col min="4" max="5" width="18.42578125" style="59" bestFit="1" customWidth="1"/>
    <col min="6" max="6" width="9.28515625" style="59" bestFit="1" customWidth="1"/>
    <col min="7" max="7" width="13.7109375" style="59" bestFit="1" customWidth="1"/>
    <col min="8" max="8" width="14.28515625" style="59" bestFit="1" customWidth="1"/>
  </cols>
  <sheetData>
    <row r="3" spans="1:8" x14ac:dyDescent="0.3">
      <c r="C3" s="56" t="s">
        <v>3381</v>
      </c>
      <c r="D3"/>
      <c r="E3"/>
    </row>
    <row r="4" spans="1:8" x14ac:dyDescent="0.3">
      <c r="A4" s="56" t="s">
        <v>3382</v>
      </c>
      <c r="B4" s="56" t="s">
        <v>3383</v>
      </c>
      <c r="C4" t="s">
        <v>3392</v>
      </c>
      <c r="D4" t="s">
        <v>3341</v>
      </c>
      <c r="E4" t="s">
        <v>3380</v>
      </c>
    </row>
    <row r="5" spans="1:8" x14ac:dyDescent="0.3">
      <c r="A5" t="s">
        <v>924</v>
      </c>
      <c r="B5" t="s">
        <v>925</v>
      </c>
      <c r="C5">
        <v>8625</v>
      </c>
      <c r="D5">
        <v>8625</v>
      </c>
      <c r="E5">
        <v>0</v>
      </c>
      <c r="F5" s="59">
        <f>C5-D5-E5</f>
        <v>0</v>
      </c>
      <c r="G5" s="59">
        <v>8625</v>
      </c>
      <c r="H5" s="59">
        <f>G5-D5</f>
        <v>0</v>
      </c>
    </row>
    <row r="6" spans="1:8" x14ac:dyDescent="0.3">
      <c r="A6" t="s">
        <v>963</v>
      </c>
      <c r="B6" t="s">
        <v>964</v>
      </c>
      <c r="C6">
        <v>16000</v>
      </c>
      <c r="D6">
        <v>4768</v>
      </c>
      <c r="E6">
        <v>11232</v>
      </c>
      <c r="F6" s="59">
        <f t="shared" ref="F6:F69" si="0">C6-D6-E6</f>
        <v>0</v>
      </c>
      <c r="G6" s="59">
        <v>4768</v>
      </c>
      <c r="H6" s="59">
        <f t="shared" ref="H6:H69" si="1">G6-D6</f>
        <v>0</v>
      </c>
    </row>
    <row r="7" spans="1:8" x14ac:dyDescent="0.3">
      <c r="A7" t="s">
        <v>1256</v>
      </c>
      <c r="B7" t="s">
        <v>1257</v>
      </c>
      <c r="C7">
        <v>31068.2</v>
      </c>
      <c r="D7">
        <v>27781.55</v>
      </c>
      <c r="E7">
        <v>3286.6500000000015</v>
      </c>
      <c r="F7" s="59">
        <f t="shared" si="0"/>
        <v>0</v>
      </c>
      <c r="G7" s="59">
        <v>27781.55</v>
      </c>
      <c r="H7" s="59">
        <f t="shared" si="1"/>
        <v>0</v>
      </c>
    </row>
    <row r="8" spans="1:8" x14ac:dyDescent="0.3">
      <c r="A8" t="s">
        <v>1260</v>
      </c>
      <c r="B8" t="s">
        <v>1261</v>
      </c>
      <c r="C8">
        <v>12495</v>
      </c>
      <c r="D8">
        <v>6845</v>
      </c>
      <c r="E8">
        <v>5650</v>
      </c>
      <c r="F8" s="59">
        <f t="shared" si="0"/>
        <v>0</v>
      </c>
      <c r="G8" s="59">
        <v>6845</v>
      </c>
      <c r="H8" s="59">
        <f t="shared" si="1"/>
        <v>0</v>
      </c>
    </row>
    <row r="9" spans="1:8" x14ac:dyDescent="0.3">
      <c r="A9" t="s">
        <v>1262</v>
      </c>
      <c r="B9" t="s">
        <v>1263</v>
      </c>
      <c r="C9">
        <v>19369</v>
      </c>
      <c r="D9">
        <v>18580</v>
      </c>
      <c r="E9">
        <v>789</v>
      </c>
      <c r="F9" s="59">
        <f t="shared" si="0"/>
        <v>0</v>
      </c>
      <c r="G9" s="59">
        <v>18580</v>
      </c>
      <c r="H9" s="59">
        <f t="shared" si="1"/>
        <v>0</v>
      </c>
    </row>
    <row r="10" spans="1:8" x14ac:dyDescent="0.3">
      <c r="A10" t="s">
        <v>1264</v>
      </c>
      <c r="B10" t="s">
        <v>1265</v>
      </c>
      <c r="C10">
        <v>19369</v>
      </c>
      <c r="D10">
        <v>18790</v>
      </c>
      <c r="E10">
        <v>579</v>
      </c>
      <c r="F10" s="59">
        <f t="shared" si="0"/>
        <v>0</v>
      </c>
      <c r="G10" s="59">
        <v>18790</v>
      </c>
      <c r="H10" s="59">
        <f t="shared" si="1"/>
        <v>0</v>
      </c>
    </row>
    <row r="11" spans="1:8" x14ac:dyDescent="0.3">
      <c r="A11" t="s">
        <v>1266</v>
      </c>
      <c r="B11" t="s">
        <v>1267</v>
      </c>
      <c r="C11">
        <v>3300.0000000000005</v>
      </c>
      <c r="D11">
        <v>3300.0000000000005</v>
      </c>
      <c r="E11">
        <v>0</v>
      </c>
      <c r="F11" s="59">
        <f t="shared" si="0"/>
        <v>0</v>
      </c>
      <c r="G11" s="59">
        <v>3300.0000000000005</v>
      </c>
      <c r="H11" s="59">
        <f t="shared" si="1"/>
        <v>0</v>
      </c>
    </row>
    <row r="12" spans="1:8" x14ac:dyDescent="0.3">
      <c r="A12" t="s">
        <v>1269</v>
      </c>
      <c r="B12" t="s">
        <v>1270</v>
      </c>
      <c r="C12">
        <v>9470</v>
      </c>
      <c r="D12">
        <v>9095</v>
      </c>
      <c r="E12">
        <v>375</v>
      </c>
      <c r="F12" s="59">
        <f t="shared" si="0"/>
        <v>0</v>
      </c>
      <c r="G12" s="59">
        <v>9095</v>
      </c>
      <c r="H12" s="59">
        <f t="shared" si="1"/>
        <v>0</v>
      </c>
    </row>
    <row r="13" spans="1:8" x14ac:dyDescent="0.3">
      <c r="A13" t="s">
        <v>1272</v>
      </c>
      <c r="B13" t="s">
        <v>1273</v>
      </c>
      <c r="C13">
        <v>8910</v>
      </c>
      <c r="D13">
        <v>8415</v>
      </c>
      <c r="E13">
        <v>495</v>
      </c>
      <c r="F13" s="59">
        <f t="shared" si="0"/>
        <v>0</v>
      </c>
      <c r="G13" s="59">
        <v>8415</v>
      </c>
      <c r="H13" s="59">
        <f t="shared" si="1"/>
        <v>0</v>
      </c>
    </row>
    <row r="14" spans="1:8" x14ac:dyDescent="0.3">
      <c r="A14" t="s">
        <v>1275</v>
      </c>
      <c r="B14" t="s">
        <v>1276</v>
      </c>
      <c r="C14">
        <v>3300.0000000000005</v>
      </c>
      <c r="D14">
        <v>2568</v>
      </c>
      <c r="E14">
        <v>732.00000000000045</v>
      </c>
      <c r="F14" s="59">
        <f t="shared" si="0"/>
        <v>0</v>
      </c>
      <c r="G14" s="59">
        <v>2568</v>
      </c>
      <c r="H14" s="59">
        <f t="shared" si="1"/>
        <v>0</v>
      </c>
    </row>
    <row r="15" spans="1:8" x14ac:dyDescent="0.3">
      <c r="A15" t="s">
        <v>1278</v>
      </c>
      <c r="B15" t="s">
        <v>1279</v>
      </c>
      <c r="C15">
        <v>14500</v>
      </c>
      <c r="D15">
        <v>10072.5</v>
      </c>
      <c r="E15">
        <v>4427.5</v>
      </c>
      <c r="F15" s="59">
        <f t="shared" si="0"/>
        <v>0</v>
      </c>
      <c r="G15" s="59">
        <v>10072.5</v>
      </c>
      <c r="H15" s="59">
        <f t="shared" si="1"/>
        <v>0</v>
      </c>
    </row>
    <row r="16" spans="1:8" x14ac:dyDescent="0.3">
      <c r="A16" t="s">
        <v>1281</v>
      </c>
      <c r="B16" t="s">
        <v>1282</v>
      </c>
      <c r="C16">
        <v>14250</v>
      </c>
      <c r="D16">
        <v>13115.375</v>
      </c>
      <c r="E16">
        <v>1134.625</v>
      </c>
      <c r="F16" s="59">
        <f t="shared" si="0"/>
        <v>0</v>
      </c>
      <c r="G16" s="59">
        <v>13115.375</v>
      </c>
      <c r="H16" s="59">
        <f t="shared" si="1"/>
        <v>0</v>
      </c>
    </row>
    <row r="17" spans="1:8" x14ac:dyDescent="0.3">
      <c r="A17" t="s">
        <v>966</v>
      </c>
      <c r="B17" t="s">
        <v>967</v>
      </c>
      <c r="C17">
        <v>83349.2</v>
      </c>
      <c r="D17">
        <v>74779</v>
      </c>
      <c r="E17">
        <v>8570.1999999999971</v>
      </c>
      <c r="F17" s="59">
        <f t="shared" si="0"/>
        <v>0</v>
      </c>
      <c r="G17" s="59">
        <v>74779</v>
      </c>
      <c r="H17" s="59">
        <f t="shared" si="1"/>
        <v>0</v>
      </c>
    </row>
    <row r="18" spans="1:8" x14ac:dyDescent="0.3">
      <c r="A18" t="s">
        <v>1284</v>
      </c>
      <c r="B18" t="s">
        <v>3385</v>
      </c>
      <c r="C18">
        <v>11000</v>
      </c>
      <c r="D18">
        <v>10000</v>
      </c>
      <c r="E18">
        <v>1000</v>
      </c>
      <c r="F18" s="59">
        <f t="shared" si="0"/>
        <v>0</v>
      </c>
      <c r="G18" s="59">
        <v>10000</v>
      </c>
      <c r="H18" s="59">
        <f t="shared" si="1"/>
        <v>0</v>
      </c>
    </row>
    <row r="19" spans="1:8" x14ac:dyDescent="0.3">
      <c r="A19" t="s">
        <v>1289</v>
      </c>
      <c r="B19" t="s">
        <v>1290</v>
      </c>
      <c r="C19">
        <v>81030.552500000005</v>
      </c>
      <c r="D19">
        <v>61363.119999999995</v>
      </c>
      <c r="E19">
        <v>19667.43250000001</v>
      </c>
      <c r="F19" s="59">
        <f t="shared" si="0"/>
        <v>0</v>
      </c>
      <c r="G19" s="59">
        <v>61363.119999999995</v>
      </c>
      <c r="H19" s="59">
        <f t="shared" si="1"/>
        <v>0</v>
      </c>
    </row>
    <row r="20" spans="1:8" x14ac:dyDescent="0.3">
      <c r="A20" t="s">
        <v>1293</v>
      </c>
      <c r="B20" t="s">
        <v>1294</v>
      </c>
      <c r="C20">
        <v>17685.8</v>
      </c>
      <c r="D20">
        <v>17605.5</v>
      </c>
      <c r="E20">
        <v>80.299999999999272</v>
      </c>
      <c r="F20" s="59">
        <f t="shared" si="0"/>
        <v>0</v>
      </c>
      <c r="G20" s="59">
        <v>17605.5</v>
      </c>
      <c r="H20" s="59">
        <f t="shared" si="1"/>
        <v>0</v>
      </c>
    </row>
    <row r="21" spans="1:8" x14ac:dyDescent="0.3">
      <c r="A21" t="s">
        <v>1296</v>
      </c>
      <c r="B21" t="s">
        <v>1297</v>
      </c>
      <c r="C21">
        <v>79094.7</v>
      </c>
      <c r="D21">
        <v>69430.200000000012</v>
      </c>
      <c r="E21">
        <v>9664.4999999999854</v>
      </c>
      <c r="F21" s="59">
        <f t="shared" si="0"/>
        <v>0</v>
      </c>
      <c r="G21" s="59">
        <v>69430.200000000012</v>
      </c>
      <c r="H21" s="59">
        <f t="shared" si="1"/>
        <v>0</v>
      </c>
    </row>
    <row r="22" spans="1:8" x14ac:dyDescent="0.3">
      <c r="A22" t="s">
        <v>1300</v>
      </c>
      <c r="B22" t="s">
        <v>1301</v>
      </c>
      <c r="C22">
        <v>3450</v>
      </c>
      <c r="D22">
        <v>3450</v>
      </c>
      <c r="E22">
        <v>0</v>
      </c>
      <c r="F22" s="59">
        <f t="shared" si="0"/>
        <v>0</v>
      </c>
      <c r="G22" s="59">
        <v>3450</v>
      </c>
      <c r="H22" s="59">
        <f t="shared" si="1"/>
        <v>0</v>
      </c>
    </row>
    <row r="23" spans="1:8" x14ac:dyDescent="0.3">
      <c r="A23" t="s">
        <v>1303</v>
      </c>
      <c r="B23" t="s">
        <v>1304</v>
      </c>
      <c r="C23">
        <v>15546.25</v>
      </c>
      <c r="D23">
        <v>13736.1</v>
      </c>
      <c r="E23">
        <v>1810.1499999999996</v>
      </c>
      <c r="F23" s="59">
        <f t="shared" si="0"/>
        <v>0</v>
      </c>
      <c r="G23" s="59">
        <v>6750</v>
      </c>
      <c r="H23" s="59">
        <f t="shared" si="1"/>
        <v>-6986.1</v>
      </c>
    </row>
    <row r="24" spans="1:8" x14ac:dyDescent="0.3">
      <c r="A24" t="s">
        <v>1306</v>
      </c>
      <c r="B24" t="s">
        <v>1307</v>
      </c>
      <c r="C24">
        <v>62790</v>
      </c>
      <c r="D24">
        <v>54602.5</v>
      </c>
      <c r="E24">
        <v>8187.5</v>
      </c>
      <c r="F24" s="59">
        <f t="shared" si="0"/>
        <v>0</v>
      </c>
      <c r="G24" s="59">
        <v>46402.5</v>
      </c>
      <c r="H24" s="59">
        <f t="shared" si="1"/>
        <v>-8200</v>
      </c>
    </row>
    <row r="25" spans="1:8" x14ac:dyDescent="0.3">
      <c r="A25" t="s">
        <v>1309</v>
      </c>
      <c r="B25" t="s">
        <v>1310</v>
      </c>
      <c r="C25">
        <v>52579</v>
      </c>
      <c r="D25">
        <v>49021.666666666664</v>
      </c>
      <c r="E25">
        <v>3557.3333333333358</v>
      </c>
      <c r="F25" s="59">
        <f t="shared" si="0"/>
        <v>0</v>
      </c>
      <c r="G25" s="59">
        <v>49021.666666666664</v>
      </c>
      <c r="H25" s="59">
        <f t="shared" si="1"/>
        <v>0</v>
      </c>
    </row>
    <row r="26" spans="1:8" x14ac:dyDescent="0.3">
      <c r="A26" t="s">
        <v>1313</v>
      </c>
      <c r="B26" t="s">
        <v>1314</v>
      </c>
      <c r="C26">
        <v>57499.999999999993</v>
      </c>
      <c r="D26">
        <v>57499.999999999993</v>
      </c>
      <c r="E26">
        <v>0</v>
      </c>
      <c r="F26" s="59">
        <f t="shared" si="0"/>
        <v>0</v>
      </c>
      <c r="G26" s="59">
        <v>57499.999999999993</v>
      </c>
      <c r="H26" s="59">
        <f t="shared" si="1"/>
        <v>0</v>
      </c>
    </row>
    <row r="27" spans="1:8" x14ac:dyDescent="0.3">
      <c r="A27" t="s">
        <v>1316</v>
      </c>
      <c r="B27" t="s">
        <v>1317</v>
      </c>
      <c r="C27">
        <v>25321.279999999999</v>
      </c>
      <c r="D27">
        <v>20777</v>
      </c>
      <c r="E27">
        <v>4544.2799999999988</v>
      </c>
      <c r="F27" s="59">
        <f t="shared" si="0"/>
        <v>0</v>
      </c>
      <c r="G27" s="59">
        <v>20777</v>
      </c>
      <c r="H27" s="59">
        <f t="shared" si="1"/>
        <v>0</v>
      </c>
    </row>
    <row r="28" spans="1:8" x14ac:dyDescent="0.3">
      <c r="A28" t="s">
        <v>969</v>
      </c>
      <c r="B28" t="s">
        <v>970</v>
      </c>
      <c r="C28">
        <v>7815</v>
      </c>
      <c r="D28">
        <v>6764</v>
      </c>
      <c r="E28">
        <v>1051</v>
      </c>
      <c r="F28" s="59">
        <f t="shared" si="0"/>
        <v>0</v>
      </c>
      <c r="G28" s="59">
        <v>6764</v>
      </c>
      <c r="H28" s="59">
        <f t="shared" si="1"/>
        <v>0</v>
      </c>
    </row>
    <row r="29" spans="1:8" x14ac:dyDescent="0.3">
      <c r="A29" t="s">
        <v>1320</v>
      </c>
      <c r="B29" t="s">
        <v>1321</v>
      </c>
      <c r="C29">
        <v>55290</v>
      </c>
      <c r="D29">
        <v>50550</v>
      </c>
      <c r="E29">
        <v>4740</v>
      </c>
      <c r="F29" s="59">
        <f t="shared" si="0"/>
        <v>0</v>
      </c>
      <c r="G29" s="59">
        <v>50550</v>
      </c>
      <c r="H29" s="59">
        <f t="shared" si="1"/>
        <v>0</v>
      </c>
    </row>
    <row r="30" spans="1:8" x14ac:dyDescent="0.3">
      <c r="A30" t="s">
        <v>1325</v>
      </c>
      <c r="B30" t="s">
        <v>1326</v>
      </c>
      <c r="C30">
        <v>18400</v>
      </c>
      <c r="D30">
        <v>18400</v>
      </c>
      <c r="E30">
        <v>0</v>
      </c>
      <c r="F30" s="59">
        <f t="shared" si="0"/>
        <v>0</v>
      </c>
      <c r="G30" s="59">
        <v>18400</v>
      </c>
      <c r="H30" s="59">
        <f t="shared" si="1"/>
        <v>0</v>
      </c>
    </row>
    <row r="31" spans="1:8" x14ac:dyDescent="0.3">
      <c r="A31" t="s">
        <v>1327</v>
      </c>
      <c r="B31" t="s">
        <v>1328</v>
      </c>
      <c r="C31">
        <v>9250.5</v>
      </c>
      <c r="D31">
        <v>8325</v>
      </c>
      <c r="E31">
        <v>925.5</v>
      </c>
      <c r="F31" s="59">
        <f t="shared" si="0"/>
        <v>0</v>
      </c>
      <c r="G31" s="59">
        <v>8325</v>
      </c>
      <c r="H31" s="59">
        <f t="shared" si="1"/>
        <v>0</v>
      </c>
    </row>
    <row r="32" spans="1:8" x14ac:dyDescent="0.3">
      <c r="A32" t="s">
        <v>1330</v>
      </c>
      <c r="B32" t="s">
        <v>1331</v>
      </c>
      <c r="C32">
        <v>15965</v>
      </c>
      <c r="D32">
        <v>14150</v>
      </c>
      <c r="E32">
        <v>1815</v>
      </c>
      <c r="F32" s="59">
        <f t="shared" si="0"/>
        <v>0</v>
      </c>
      <c r="G32" s="59">
        <v>14150</v>
      </c>
      <c r="H32" s="59">
        <f t="shared" si="1"/>
        <v>0</v>
      </c>
    </row>
    <row r="33" spans="1:8" x14ac:dyDescent="0.3">
      <c r="A33" t="s">
        <v>1334</v>
      </c>
      <c r="B33" t="s">
        <v>1335</v>
      </c>
      <c r="C33">
        <v>20581.099999999999</v>
      </c>
      <c r="D33">
        <v>10259.279999999999</v>
      </c>
      <c r="E33">
        <v>10321.82</v>
      </c>
      <c r="F33" s="59">
        <f t="shared" si="0"/>
        <v>0</v>
      </c>
      <c r="G33" s="59">
        <v>10259.279999999999</v>
      </c>
      <c r="H33" s="59">
        <f t="shared" si="1"/>
        <v>0</v>
      </c>
    </row>
    <row r="34" spans="1:8" x14ac:dyDescent="0.3">
      <c r="A34" t="s">
        <v>1338</v>
      </c>
      <c r="B34" t="s">
        <v>1345</v>
      </c>
      <c r="C34">
        <v>17270</v>
      </c>
      <c r="D34">
        <v>13457</v>
      </c>
      <c r="E34">
        <v>3813</v>
      </c>
      <c r="F34" s="59">
        <f t="shared" si="0"/>
        <v>0</v>
      </c>
      <c r="G34" s="59">
        <v>13457</v>
      </c>
      <c r="H34" s="59">
        <f t="shared" si="1"/>
        <v>0</v>
      </c>
    </row>
    <row r="35" spans="1:8" x14ac:dyDescent="0.3">
      <c r="A35" t="s">
        <v>1347</v>
      </c>
      <c r="B35" t="s">
        <v>1350</v>
      </c>
      <c r="C35">
        <v>6283.75</v>
      </c>
      <c r="D35">
        <v>3823.3</v>
      </c>
      <c r="E35">
        <v>2460.4499999999998</v>
      </c>
      <c r="F35" s="59">
        <f t="shared" si="0"/>
        <v>0</v>
      </c>
      <c r="G35" s="59">
        <v>3823.3</v>
      </c>
      <c r="H35" s="59">
        <f t="shared" si="1"/>
        <v>0</v>
      </c>
    </row>
    <row r="36" spans="1:8" x14ac:dyDescent="0.3">
      <c r="A36" t="s">
        <v>1351</v>
      </c>
      <c r="B36" t="s">
        <v>1352</v>
      </c>
      <c r="C36">
        <v>9020</v>
      </c>
      <c r="D36">
        <v>2232.8500000000004</v>
      </c>
      <c r="E36">
        <v>6787.15</v>
      </c>
      <c r="F36" s="59">
        <f t="shared" si="0"/>
        <v>0</v>
      </c>
      <c r="G36" s="59">
        <v>2232.8500000000004</v>
      </c>
      <c r="H36" s="59">
        <f t="shared" si="1"/>
        <v>0</v>
      </c>
    </row>
    <row r="37" spans="1:8" x14ac:dyDescent="0.3">
      <c r="A37" t="s">
        <v>1354</v>
      </c>
      <c r="B37" t="s">
        <v>1355</v>
      </c>
      <c r="C37">
        <v>4235</v>
      </c>
      <c r="D37">
        <v>3533.9</v>
      </c>
      <c r="E37">
        <v>701.09999999999991</v>
      </c>
      <c r="F37" s="59">
        <f t="shared" si="0"/>
        <v>0</v>
      </c>
      <c r="G37" s="59">
        <v>3533.9</v>
      </c>
      <c r="H37" s="59">
        <f t="shared" si="1"/>
        <v>0</v>
      </c>
    </row>
    <row r="38" spans="1:8" x14ac:dyDescent="0.3">
      <c r="A38" t="s">
        <v>972</v>
      </c>
      <c r="B38" t="s">
        <v>973</v>
      </c>
      <c r="C38">
        <v>23660</v>
      </c>
      <c r="D38">
        <v>21600</v>
      </c>
      <c r="E38">
        <v>2060</v>
      </c>
      <c r="F38" s="59">
        <f t="shared" si="0"/>
        <v>0</v>
      </c>
      <c r="G38" s="59">
        <v>21600</v>
      </c>
      <c r="H38" s="59">
        <f t="shared" si="1"/>
        <v>0</v>
      </c>
    </row>
    <row r="39" spans="1:8" x14ac:dyDescent="0.3">
      <c r="A39" t="s">
        <v>1357</v>
      </c>
      <c r="B39" t="s">
        <v>1358</v>
      </c>
      <c r="C39">
        <v>13512</v>
      </c>
      <c r="D39">
        <v>9383.6</v>
      </c>
      <c r="E39">
        <v>4128.3999999999996</v>
      </c>
      <c r="F39" s="59">
        <f t="shared" si="0"/>
        <v>0</v>
      </c>
      <c r="G39" s="59">
        <v>9383.6</v>
      </c>
      <c r="H39" s="59">
        <f t="shared" si="1"/>
        <v>0</v>
      </c>
    </row>
    <row r="40" spans="1:8" x14ac:dyDescent="0.3">
      <c r="A40" t="s">
        <v>1361</v>
      </c>
      <c r="B40" t="s">
        <v>1362</v>
      </c>
      <c r="C40">
        <v>46315</v>
      </c>
      <c r="D40">
        <v>16248.538</v>
      </c>
      <c r="E40">
        <v>30066.462</v>
      </c>
      <c r="F40" s="59">
        <f t="shared" si="0"/>
        <v>0</v>
      </c>
      <c r="G40" s="59">
        <v>16248.538</v>
      </c>
      <c r="H40" s="59">
        <f t="shared" si="1"/>
        <v>0</v>
      </c>
    </row>
    <row r="41" spans="1:8" x14ac:dyDescent="0.3">
      <c r="A41" t="s">
        <v>1365</v>
      </c>
      <c r="B41" t="s">
        <v>1366</v>
      </c>
      <c r="C41">
        <v>40981.800000000003</v>
      </c>
      <c r="D41">
        <v>33480.400000000001</v>
      </c>
      <c r="E41">
        <v>7501.4000000000015</v>
      </c>
      <c r="F41" s="59">
        <f t="shared" si="0"/>
        <v>0</v>
      </c>
      <c r="G41" s="59">
        <v>33480.400000000001</v>
      </c>
      <c r="H41" s="59">
        <f t="shared" si="1"/>
        <v>0</v>
      </c>
    </row>
    <row r="42" spans="1:8" x14ac:dyDescent="0.3">
      <c r="A42" t="s">
        <v>1368</v>
      </c>
      <c r="B42" t="s">
        <v>1369</v>
      </c>
      <c r="C42">
        <v>7360.4</v>
      </c>
      <c r="D42">
        <v>6419.076</v>
      </c>
      <c r="E42">
        <v>941.32399999999961</v>
      </c>
      <c r="F42" s="59">
        <f t="shared" si="0"/>
        <v>0</v>
      </c>
      <c r="G42" s="59">
        <v>6419.076</v>
      </c>
      <c r="H42" s="59">
        <f t="shared" si="1"/>
        <v>0</v>
      </c>
    </row>
    <row r="43" spans="1:8" x14ac:dyDescent="0.3">
      <c r="A43" t="s">
        <v>1371</v>
      </c>
      <c r="B43" t="s">
        <v>1372</v>
      </c>
      <c r="C43">
        <v>10010</v>
      </c>
      <c r="D43">
        <v>4741.62</v>
      </c>
      <c r="E43">
        <v>5268.38</v>
      </c>
      <c r="F43" s="59">
        <f t="shared" si="0"/>
        <v>0</v>
      </c>
      <c r="G43" s="59">
        <v>4741.62</v>
      </c>
      <c r="H43" s="59">
        <f t="shared" si="1"/>
        <v>0</v>
      </c>
    </row>
    <row r="44" spans="1:8" x14ac:dyDescent="0.3">
      <c r="A44" t="s">
        <v>1374</v>
      </c>
      <c r="B44" t="s">
        <v>1375</v>
      </c>
      <c r="C44">
        <v>13200</v>
      </c>
      <c r="D44">
        <v>13075.499999999998</v>
      </c>
      <c r="E44">
        <v>124.50000000000182</v>
      </c>
      <c r="F44" s="59">
        <f t="shared" si="0"/>
        <v>0</v>
      </c>
      <c r="G44" s="59">
        <v>13075.499999999998</v>
      </c>
      <c r="H44" s="59">
        <f t="shared" si="1"/>
        <v>0</v>
      </c>
    </row>
    <row r="45" spans="1:8" x14ac:dyDescent="0.3">
      <c r="A45" t="s">
        <v>1377</v>
      </c>
      <c r="B45" t="s">
        <v>1378</v>
      </c>
      <c r="C45">
        <v>18145.600000000002</v>
      </c>
      <c r="D45">
        <v>17520.599999999999</v>
      </c>
      <c r="E45">
        <v>625.00000000000364</v>
      </c>
      <c r="F45" s="59">
        <f t="shared" si="0"/>
        <v>0</v>
      </c>
      <c r="G45" s="59">
        <v>17520.599999999999</v>
      </c>
      <c r="H45" s="59">
        <f t="shared" si="1"/>
        <v>0</v>
      </c>
    </row>
    <row r="46" spans="1:8" x14ac:dyDescent="0.3">
      <c r="A46" t="s">
        <v>1382</v>
      </c>
      <c r="B46" t="s">
        <v>1383</v>
      </c>
      <c r="C46">
        <v>4125</v>
      </c>
      <c r="D46">
        <v>3630.6</v>
      </c>
      <c r="E46">
        <v>494.40000000000009</v>
      </c>
      <c r="F46" s="59">
        <f t="shared" si="0"/>
        <v>0</v>
      </c>
      <c r="G46" s="59">
        <v>3630.6</v>
      </c>
      <c r="H46" s="59">
        <f t="shared" si="1"/>
        <v>0</v>
      </c>
    </row>
    <row r="47" spans="1:8" x14ac:dyDescent="0.3">
      <c r="A47" t="s">
        <v>1385</v>
      </c>
      <c r="B47" t="s">
        <v>1386</v>
      </c>
      <c r="C47">
        <v>4510</v>
      </c>
      <c r="D47">
        <v>3924</v>
      </c>
      <c r="E47">
        <v>586</v>
      </c>
      <c r="F47" s="59">
        <f t="shared" si="0"/>
        <v>0</v>
      </c>
      <c r="G47" s="59">
        <v>3924</v>
      </c>
      <c r="H47" s="59">
        <f t="shared" si="1"/>
        <v>0</v>
      </c>
    </row>
    <row r="48" spans="1:8" x14ac:dyDescent="0.3">
      <c r="A48" t="s">
        <v>1388</v>
      </c>
      <c r="B48" t="s">
        <v>1389</v>
      </c>
      <c r="C48">
        <v>15400</v>
      </c>
      <c r="D48">
        <v>8418.7000000000007</v>
      </c>
      <c r="E48">
        <v>6981.2999999999993</v>
      </c>
      <c r="F48" s="59">
        <f t="shared" si="0"/>
        <v>0</v>
      </c>
      <c r="G48" s="59">
        <v>8418.7000000000007</v>
      </c>
      <c r="H48" s="59">
        <f t="shared" si="1"/>
        <v>0</v>
      </c>
    </row>
    <row r="49" spans="1:8" x14ac:dyDescent="0.3">
      <c r="A49" t="s">
        <v>974</v>
      </c>
      <c r="B49" t="s">
        <v>975</v>
      </c>
      <c r="C49">
        <v>28479.999999999996</v>
      </c>
      <c r="D49">
        <v>28479.999999999996</v>
      </c>
      <c r="E49">
        <v>0</v>
      </c>
      <c r="F49" s="59">
        <f t="shared" si="0"/>
        <v>0</v>
      </c>
      <c r="G49" s="59">
        <v>28479.999999999996</v>
      </c>
      <c r="H49" s="59">
        <f t="shared" si="1"/>
        <v>0</v>
      </c>
    </row>
    <row r="50" spans="1:8" x14ac:dyDescent="0.3">
      <c r="A50" t="s">
        <v>1390</v>
      </c>
      <c r="B50" t="s">
        <v>1391</v>
      </c>
      <c r="C50">
        <v>9130</v>
      </c>
      <c r="D50">
        <v>8127.3</v>
      </c>
      <c r="E50">
        <v>1002.6999999999998</v>
      </c>
      <c r="F50" s="59">
        <f t="shared" si="0"/>
        <v>0</v>
      </c>
      <c r="G50" s="59">
        <v>8127.3</v>
      </c>
      <c r="H50" s="59">
        <f t="shared" si="1"/>
        <v>0</v>
      </c>
    </row>
    <row r="51" spans="1:8" x14ac:dyDescent="0.3">
      <c r="A51" t="s">
        <v>1393</v>
      </c>
      <c r="B51" t="s">
        <v>1394</v>
      </c>
      <c r="C51">
        <v>25993</v>
      </c>
      <c r="D51">
        <v>14789.35</v>
      </c>
      <c r="E51">
        <v>11203.65</v>
      </c>
      <c r="F51" s="59">
        <f t="shared" si="0"/>
        <v>0</v>
      </c>
      <c r="G51" s="59">
        <v>14789.35</v>
      </c>
      <c r="H51" s="59">
        <f t="shared" si="1"/>
        <v>0</v>
      </c>
    </row>
    <row r="52" spans="1:8" x14ac:dyDescent="0.3">
      <c r="A52" t="s">
        <v>1397</v>
      </c>
      <c r="B52" t="s">
        <v>1398</v>
      </c>
      <c r="C52">
        <v>43476.572499999995</v>
      </c>
      <c r="D52">
        <v>37778.649999999994</v>
      </c>
      <c r="E52">
        <v>5697.9225000000006</v>
      </c>
      <c r="F52" s="59">
        <f t="shared" si="0"/>
        <v>0</v>
      </c>
      <c r="G52" s="59">
        <v>37778.649999999994</v>
      </c>
      <c r="H52" s="59">
        <f t="shared" si="1"/>
        <v>0</v>
      </c>
    </row>
    <row r="53" spans="1:8" x14ac:dyDescent="0.3">
      <c r="A53" t="s">
        <v>1400</v>
      </c>
      <c r="B53" t="s">
        <v>1401</v>
      </c>
      <c r="C53">
        <v>7260.0000000000009</v>
      </c>
      <c r="D53">
        <v>6170.2000000000007</v>
      </c>
      <c r="E53">
        <v>1089.8000000000002</v>
      </c>
      <c r="F53" s="59">
        <f t="shared" si="0"/>
        <v>0</v>
      </c>
      <c r="G53" s="59">
        <v>6170.2000000000007</v>
      </c>
      <c r="H53" s="59">
        <f t="shared" si="1"/>
        <v>0</v>
      </c>
    </row>
    <row r="54" spans="1:8" x14ac:dyDescent="0.3">
      <c r="A54" t="s">
        <v>1403</v>
      </c>
      <c r="B54" t="s">
        <v>1404</v>
      </c>
      <c r="C54">
        <v>28945.5</v>
      </c>
      <c r="D54">
        <v>10410.85</v>
      </c>
      <c r="E54">
        <v>18534.650000000001</v>
      </c>
      <c r="F54" s="59">
        <f t="shared" si="0"/>
        <v>0</v>
      </c>
      <c r="G54" s="59">
        <v>10410.85</v>
      </c>
      <c r="H54" s="59">
        <f t="shared" si="1"/>
        <v>0</v>
      </c>
    </row>
    <row r="55" spans="1:8" x14ac:dyDescent="0.3">
      <c r="A55" t="s">
        <v>1406</v>
      </c>
      <c r="B55" t="s">
        <v>1407</v>
      </c>
      <c r="C55">
        <v>9200</v>
      </c>
      <c r="D55">
        <v>4949.13</v>
      </c>
      <c r="E55">
        <v>4250.87</v>
      </c>
      <c r="F55" s="59">
        <f t="shared" si="0"/>
        <v>0</v>
      </c>
      <c r="G55" s="59">
        <v>4949.13</v>
      </c>
      <c r="H55" s="59">
        <f t="shared" si="1"/>
        <v>0</v>
      </c>
    </row>
    <row r="56" spans="1:8" x14ac:dyDescent="0.3">
      <c r="A56" t="s">
        <v>1409</v>
      </c>
      <c r="B56" t="s">
        <v>1410</v>
      </c>
      <c r="C56">
        <v>8451.232</v>
      </c>
      <c r="D56">
        <v>7663.8372000000008</v>
      </c>
      <c r="E56">
        <v>787.39479999999912</v>
      </c>
      <c r="F56" s="59">
        <f t="shared" si="0"/>
        <v>0</v>
      </c>
      <c r="G56" s="59">
        <v>7663.8372000000008</v>
      </c>
      <c r="H56" s="59">
        <f t="shared" si="1"/>
        <v>0</v>
      </c>
    </row>
    <row r="57" spans="1:8" x14ac:dyDescent="0.3">
      <c r="A57" t="s">
        <v>1412</v>
      </c>
      <c r="B57" t="s">
        <v>1413</v>
      </c>
      <c r="C57">
        <v>2287.5</v>
      </c>
      <c r="D57">
        <v>1152.5500000000002</v>
      </c>
      <c r="E57">
        <v>1134.9499999999998</v>
      </c>
      <c r="F57" s="59">
        <f t="shared" si="0"/>
        <v>0</v>
      </c>
      <c r="G57" s="59">
        <v>1152.5500000000002</v>
      </c>
      <c r="H57" s="59">
        <f t="shared" si="1"/>
        <v>0</v>
      </c>
    </row>
    <row r="58" spans="1:8" x14ac:dyDescent="0.3">
      <c r="A58" t="s">
        <v>1415</v>
      </c>
      <c r="B58" t="s">
        <v>1416</v>
      </c>
      <c r="C58">
        <v>6946.25</v>
      </c>
      <c r="D58">
        <v>4975.75</v>
      </c>
      <c r="E58">
        <v>1970.5</v>
      </c>
      <c r="F58" s="59">
        <f t="shared" si="0"/>
        <v>0</v>
      </c>
      <c r="G58" s="59">
        <v>4975.75</v>
      </c>
      <c r="H58" s="59">
        <f t="shared" si="1"/>
        <v>0</v>
      </c>
    </row>
    <row r="59" spans="1:8" x14ac:dyDescent="0.3">
      <c r="A59" t="s">
        <v>1418</v>
      </c>
      <c r="B59" t="s">
        <v>1419</v>
      </c>
      <c r="C59">
        <v>9901.5</v>
      </c>
      <c r="D59">
        <v>5886.0600000000031</v>
      </c>
      <c r="E59">
        <v>4015.4399999999969</v>
      </c>
      <c r="F59" s="59">
        <f t="shared" si="0"/>
        <v>0</v>
      </c>
      <c r="G59" s="59">
        <v>5886.0600000000031</v>
      </c>
      <c r="H59" s="59">
        <f t="shared" si="1"/>
        <v>0</v>
      </c>
    </row>
    <row r="60" spans="1:8" x14ac:dyDescent="0.3">
      <c r="A60" t="s">
        <v>977</v>
      </c>
      <c r="B60" t="s">
        <v>978</v>
      </c>
      <c r="C60">
        <v>69000</v>
      </c>
      <c r="D60">
        <v>69000</v>
      </c>
      <c r="E60">
        <v>0</v>
      </c>
      <c r="F60" s="59">
        <f t="shared" si="0"/>
        <v>0</v>
      </c>
      <c r="G60" s="59">
        <v>69000</v>
      </c>
      <c r="H60" s="59">
        <f t="shared" si="1"/>
        <v>0</v>
      </c>
    </row>
    <row r="61" spans="1:8" x14ac:dyDescent="0.3">
      <c r="A61" t="s">
        <v>1421</v>
      </c>
      <c r="B61" t="s">
        <v>1422</v>
      </c>
      <c r="C61">
        <v>15524.999999999998</v>
      </c>
      <c r="D61">
        <v>8394.1</v>
      </c>
      <c r="E61">
        <v>7130.8999999999978</v>
      </c>
      <c r="F61" s="59">
        <f t="shared" si="0"/>
        <v>0</v>
      </c>
      <c r="G61" s="59">
        <v>8394.1</v>
      </c>
      <c r="H61" s="59">
        <f t="shared" si="1"/>
        <v>0</v>
      </c>
    </row>
    <row r="62" spans="1:8" x14ac:dyDescent="0.3">
      <c r="A62" t="s">
        <v>1424</v>
      </c>
      <c r="B62" t="s">
        <v>1425</v>
      </c>
      <c r="C62">
        <v>35220</v>
      </c>
      <c r="D62">
        <v>30852.076000000001</v>
      </c>
      <c r="E62">
        <v>4367.9239999999991</v>
      </c>
      <c r="F62" s="59">
        <f t="shared" si="0"/>
        <v>0</v>
      </c>
      <c r="G62" s="59">
        <v>30852.076000000001</v>
      </c>
      <c r="H62" s="59">
        <f t="shared" si="1"/>
        <v>0</v>
      </c>
    </row>
    <row r="63" spans="1:8" x14ac:dyDescent="0.3">
      <c r="A63" t="s">
        <v>1429</v>
      </c>
      <c r="B63" t="s">
        <v>1430</v>
      </c>
      <c r="C63">
        <v>9200</v>
      </c>
      <c r="D63">
        <v>8640</v>
      </c>
      <c r="E63">
        <v>560</v>
      </c>
      <c r="F63" s="59">
        <f t="shared" si="0"/>
        <v>0</v>
      </c>
      <c r="G63" s="59">
        <v>8640</v>
      </c>
      <c r="H63" s="59">
        <f t="shared" si="1"/>
        <v>0</v>
      </c>
    </row>
    <row r="64" spans="1:8" x14ac:dyDescent="0.3">
      <c r="A64" t="s">
        <v>1436</v>
      </c>
      <c r="B64" t="s">
        <v>1437</v>
      </c>
      <c r="C64">
        <v>35913</v>
      </c>
      <c r="D64">
        <v>23309.105</v>
      </c>
      <c r="E64">
        <v>12603.895</v>
      </c>
      <c r="F64" s="59">
        <f t="shared" si="0"/>
        <v>0</v>
      </c>
      <c r="G64" s="59">
        <v>23309.105</v>
      </c>
      <c r="H64" s="59">
        <f t="shared" si="1"/>
        <v>0</v>
      </c>
    </row>
    <row r="65" spans="1:8" x14ac:dyDescent="0.3">
      <c r="A65" t="s">
        <v>1439</v>
      </c>
      <c r="B65" t="s">
        <v>1440</v>
      </c>
      <c r="C65">
        <v>17635</v>
      </c>
      <c r="D65">
        <v>9977.5999999999985</v>
      </c>
      <c r="E65">
        <v>7657.4000000000015</v>
      </c>
      <c r="F65" s="59">
        <f t="shared" si="0"/>
        <v>0</v>
      </c>
      <c r="G65" s="59">
        <v>9977.5999999999985</v>
      </c>
      <c r="H65" s="59">
        <f t="shared" si="1"/>
        <v>0</v>
      </c>
    </row>
    <row r="66" spans="1:8" x14ac:dyDescent="0.3">
      <c r="A66" t="s">
        <v>1441</v>
      </c>
      <c r="B66" t="s">
        <v>1442</v>
      </c>
      <c r="C66">
        <v>5175</v>
      </c>
      <c r="D66">
        <v>4860</v>
      </c>
      <c r="E66">
        <v>315</v>
      </c>
      <c r="F66" s="59">
        <f t="shared" si="0"/>
        <v>0</v>
      </c>
      <c r="G66" s="59">
        <v>4860</v>
      </c>
      <c r="H66" s="59">
        <f t="shared" si="1"/>
        <v>0</v>
      </c>
    </row>
    <row r="67" spans="1:8" x14ac:dyDescent="0.3">
      <c r="A67" t="s">
        <v>1445</v>
      </c>
      <c r="B67" t="s">
        <v>1446</v>
      </c>
      <c r="C67">
        <v>3655</v>
      </c>
      <c r="D67">
        <v>3631.75</v>
      </c>
      <c r="E67">
        <v>23.25</v>
      </c>
      <c r="F67" s="59">
        <f t="shared" si="0"/>
        <v>0</v>
      </c>
      <c r="G67" s="59">
        <v>3631.75</v>
      </c>
      <c r="H67" s="59">
        <f t="shared" si="1"/>
        <v>0</v>
      </c>
    </row>
    <row r="68" spans="1:8" x14ac:dyDescent="0.3">
      <c r="A68" t="s">
        <v>1448</v>
      </c>
      <c r="B68" t="s">
        <v>1449</v>
      </c>
      <c r="C68">
        <v>4024.9999999999995</v>
      </c>
      <c r="D68">
        <v>3399.8500000000004</v>
      </c>
      <c r="E68">
        <v>625.14999999999918</v>
      </c>
      <c r="F68" s="59">
        <f t="shared" si="0"/>
        <v>0</v>
      </c>
      <c r="G68" s="59">
        <v>3399.8500000000004</v>
      </c>
      <c r="H68" s="59">
        <f t="shared" si="1"/>
        <v>0</v>
      </c>
    </row>
    <row r="69" spans="1:8" x14ac:dyDescent="0.3">
      <c r="A69" t="s">
        <v>1451</v>
      </c>
      <c r="B69" t="s">
        <v>1452</v>
      </c>
      <c r="C69">
        <v>6906</v>
      </c>
      <c r="D69">
        <v>6357.5</v>
      </c>
      <c r="E69">
        <v>548.5</v>
      </c>
      <c r="F69" s="59">
        <f t="shared" si="0"/>
        <v>0</v>
      </c>
      <c r="G69" s="59">
        <v>6357.5</v>
      </c>
      <c r="H69" s="59">
        <f t="shared" si="1"/>
        <v>0</v>
      </c>
    </row>
    <row r="70" spans="1:8" x14ac:dyDescent="0.3">
      <c r="A70" t="s">
        <v>1454</v>
      </c>
      <c r="B70" t="s">
        <v>1455</v>
      </c>
      <c r="C70">
        <v>8049.9999999999991</v>
      </c>
      <c r="D70">
        <v>7275.6</v>
      </c>
      <c r="E70">
        <v>774.39999999999873</v>
      </c>
      <c r="F70" s="59">
        <f t="shared" ref="F70:F133" si="2">C70-D70-E70</f>
        <v>0</v>
      </c>
      <c r="G70" s="59">
        <v>7275.6</v>
      </c>
      <c r="H70" s="59">
        <f t="shared" ref="H70:H133" si="3">G70-D70</f>
        <v>0</v>
      </c>
    </row>
    <row r="71" spans="1:8" x14ac:dyDescent="0.3">
      <c r="A71" t="s">
        <v>980</v>
      </c>
      <c r="B71" t="s">
        <v>981</v>
      </c>
      <c r="C71">
        <v>24349</v>
      </c>
      <c r="D71">
        <v>10026</v>
      </c>
      <c r="E71">
        <v>14323</v>
      </c>
      <c r="F71" s="59">
        <f t="shared" si="2"/>
        <v>0</v>
      </c>
      <c r="G71" s="59">
        <v>10026</v>
      </c>
      <c r="H71" s="59">
        <f t="shared" si="3"/>
        <v>0</v>
      </c>
    </row>
    <row r="72" spans="1:8" x14ac:dyDescent="0.3">
      <c r="A72" t="s">
        <v>1457</v>
      </c>
      <c r="B72" t="s">
        <v>1458</v>
      </c>
      <c r="C72">
        <v>7404.4</v>
      </c>
      <c r="D72">
        <v>6984.076</v>
      </c>
      <c r="E72">
        <v>420.32399999999961</v>
      </c>
      <c r="F72" s="59">
        <f t="shared" si="2"/>
        <v>0</v>
      </c>
      <c r="G72" s="59">
        <v>6984.076</v>
      </c>
      <c r="H72" s="59">
        <f t="shared" si="3"/>
        <v>0</v>
      </c>
    </row>
    <row r="73" spans="1:8" x14ac:dyDescent="0.3">
      <c r="A73" t="s">
        <v>1464</v>
      </c>
      <c r="B73" t="s">
        <v>1465</v>
      </c>
      <c r="C73">
        <v>26627.5</v>
      </c>
      <c r="D73">
        <v>14399.4</v>
      </c>
      <c r="E73">
        <v>12228.1</v>
      </c>
      <c r="F73" s="59">
        <f t="shared" si="2"/>
        <v>0</v>
      </c>
      <c r="G73" s="59">
        <v>14399.4</v>
      </c>
      <c r="H73" s="59">
        <f t="shared" si="3"/>
        <v>0</v>
      </c>
    </row>
    <row r="74" spans="1:8" x14ac:dyDescent="0.3">
      <c r="A74" t="s">
        <v>1467</v>
      </c>
      <c r="B74" t="s">
        <v>1468</v>
      </c>
      <c r="C74">
        <v>52925.3</v>
      </c>
      <c r="D74">
        <v>44002.299999999996</v>
      </c>
      <c r="E74">
        <v>8923.0000000000073</v>
      </c>
      <c r="F74" s="59">
        <f t="shared" si="2"/>
        <v>0</v>
      </c>
      <c r="G74" s="59">
        <v>44002.299999999996</v>
      </c>
      <c r="H74" s="59">
        <f t="shared" si="3"/>
        <v>0</v>
      </c>
    </row>
    <row r="75" spans="1:8" x14ac:dyDescent="0.3">
      <c r="A75" t="s">
        <v>1474</v>
      </c>
      <c r="B75" t="s">
        <v>1475</v>
      </c>
      <c r="C75">
        <v>8310</v>
      </c>
      <c r="D75">
        <v>6710.35</v>
      </c>
      <c r="E75">
        <v>1599.6499999999996</v>
      </c>
      <c r="F75" s="59">
        <f t="shared" si="2"/>
        <v>0</v>
      </c>
      <c r="G75" s="59">
        <v>6710.35</v>
      </c>
      <c r="H75" s="59">
        <f t="shared" si="3"/>
        <v>0</v>
      </c>
    </row>
    <row r="76" spans="1:8" x14ac:dyDescent="0.3">
      <c r="A76" t="s">
        <v>1477</v>
      </c>
      <c r="B76" t="s">
        <v>1478</v>
      </c>
      <c r="C76">
        <v>3453</v>
      </c>
      <c r="D76">
        <v>2329.1999999999998</v>
      </c>
      <c r="E76">
        <v>1123.8000000000002</v>
      </c>
      <c r="F76" s="59">
        <f t="shared" si="2"/>
        <v>0</v>
      </c>
      <c r="G76" s="59">
        <v>2329.1999999999998</v>
      </c>
      <c r="H76" s="59">
        <f t="shared" si="3"/>
        <v>0</v>
      </c>
    </row>
    <row r="77" spans="1:8" x14ac:dyDescent="0.3">
      <c r="A77" t="s">
        <v>1480</v>
      </c>
      <c r="B77" t="s">
        <v>1481</v>
      </c>
      <c r="C77">
        <v>4155</v>
      </c>
      <c r="D77">
        <v>3725.15</v>
      </c>
      <c r="E77">
        <v>429.84999999999991</v>
      </c>
      <c r="F77" s="59">
        <f t="shared" si="2"/>
        <v>0</v>
      </c>
      <c r="G77" s="59">
        <v>3725.15</v>
      </c>
      <c r="H77" s="59">
        <f t="shared" si="3"/>
        <v>0</v>
      </c>
    </row>
    <row r="78" spans="1:8" x14ac:dyDescent="0.3">
      <c r="A78" t="s">
        <v>1483</v>
      </c>
      <c r="B78" t="s">
        <v>1484</v>
      </c>
      <c r="C78">
        <v>10175</v>
      </c>
      <c r="D78">
        <v>6056.3449999999993</v>
      </c>
      <c r="E78">
        <v>4118.6550000000007</v>
      </c>
      <c r="F78" s="59">
        <f t="shared" si="2"/>
        <v>0</v>
      </c>
      <c r="G78" s="59">
        <v>6056.3449999999993</v>
      </c>
      <c r="H78" s="59">
        <f t="shared" si="3"/>
        <v>0</v>
      </c>
    </row>
    <row r="79" spans="1:8" x14ac:dyDescent="0.3">
      <c r="A79" t="s">
        <v>1486</v>
      </c>
      <c r="B79" t="s">
        <v>1487</v>
      </c>
      <c r="C79">
        <v>10076</v>
      </c>
      <c r="D79">
        <v>1136</v>
      </c>
      <c r="E79">
        <v>8940</v>
      </c>
      <c r="F79" s="59">
        <f t="shared" si="2"/>
        <v>0</v>
      </c>
      <c r="G79" s="59">
        <v>1136</v>
      </c>
      <c r="H79" s="59">
        <f t="shared" si="3"/>
        <v>0</v>
      </c>
    </row>
    <row r="80" spans="1:8" x14ac:dyDescent="0.3">
      <c r="A80" t="s">
        <v>1489</v>
      </c>
      <c r="B80" t="s">
        <v>1490</v>
      </c>
      <c r="C80">
        <v>14746</v>
      </c>
      <c r="D80">
        <v>7589.3</v>
      </c>
      <c r="E80">
        <v>7156.7</v>
      </c>
      <c r="F80" s="59">
        <f t="shared" si="2"/>
        <v>0</v>
      </c>
      <c r="G80" s="59">
        <v>7589.3</v>
      </c>
      <c r="H80" s="59">
        <f t="shared" si="3"/>
        <v>0</v>
      </c>
    </row>
    <row r="81" spans="1:8" x14ac:dyDescent="0.3">
      <c r="A81" t="s">
        <v>1491</v>
      </c>
      <c r="B81" t="s">
        <v>1492</v>
      </c>
      <c r="C81">
        <v>4990</v>
      </c>
      <c r="D81">
        <v>4705</v>
      </c>
      <c r="E81">
        <v>285</v>
      </c>
      <c r="F81" s="59">
        <f t="shared" si="2"/>
        <v>0</v>
      </c>
      <c r="G81" s="59">
        <v>4705</v>
      </c>
      <c r="H81" s="59">
        <f t="shared" si="3"/>
        <v>0</v>
      </c>
    </row>
    <row r="82" spans="1:8" x14ac:dyDescent="0.3">
      <c r="A82" t="s">
        <v>984</v>
      </c>
      <c r="B82" t="s">
        <v>985</v>
      </c>
      <c r="C82">
        <v>29505.4</v>
      </c>
      <c r="D82">
        <v>25710</v>
      </c>
      <c r="E82">
        <v>3795.4000000000015</v>
      </c>
      <c r="F82" s="59">
        <f t="shared" si="2"/>
        <v>0</v>
      </c>
      <c r="G82" s="59">
        <v>25710</v>
      </c>
      <c r="H82" s="59">
        <f t="shared" si="3"/>
        <v>0</v>
      </c>
    </row>
    <row r="83" spans="1:8" x14ac:dyDescent="0.3">
      <c r="A83" t="s">
        <v>1494</v>
      </c>
      <c r="B83" t="s">
        <v>1495</v>
      </c>
      <c r="C83">
        <v>29954</v>
      </c>
      <c r="D83">
        <v>16538.674999999999</v>
      </c>
      <c r="E83">
        <v>13415.325000000001</v>
      </c>
      <c r="F83" s="59">
        <f t="shared" si="2"/>
        <v>0</v>
      </c>
      <c r="G83" s="59">
        <v>16538.674999999999</v>
      </c>
      <c r="H83" s="59">
        <f t="shared" si="3"/>
        <v>0</v>
      </c>
    </row>
    <row r="84" spans="1:8" x14ac:dyDescent="0.3">
      <c r="A84" t="s">
        <v>1497</v>
      </c>
      <c r="B84" t="s">
        <v>1498</v>
      </c>
      <c r="C84">
        <v>26839.360000000001</v>
      </c>
      <c r="D84">
        <v>22360.400000000001</v>
      </c>
      <c r="E84">
        <v>4478.9599999999991</v>
      </c>
      <c r="F84" s="59">
        <f t="shared" si="2"/>
        <v>0</v>
      </c>
      <c r="G84" s="59">
        <v>22360.400000000001</v>
      </c>
      <c r="H84" s="59">
        <f t="shared" si="3"/>
        <v>0</v>
      </c>
    </row>
    <row r="85" spans="1:8" x14ac:dyDescent="0.3">
      <c r="A85" t="s">
        <v>1500</v>
      </c>
      <c r="B85" t="s">
        <v>1501</v>
      </c>
      <c r="C85">
        <v>19600</v>
      </c>
      <c r="D85">
        <v>16180.9</v>
      </c>
      <c r="E85">
        <v>3419.1000000000004</v>
      </c>
      <c r="F85" s="59">
        <f t="shared" si="2"/>
        <v>0</v>
      </c>
      <c r="G85" s="59">
        <v>16180.9</v>
      </c>
      <c r="H85" s="59">
        <f t="shared" si="3"/>
        <v>0</v>
      </c>
    </row>
    <row r="86" spans="1:8" x14ac:dyDescent="0.3">
      <c r="A86" t="s">
        <v>1502</v>
      </c>
      <c r="B86" t="s">
        <v>1503</v>
      </c>
      <c r="C86">
        <v>116650</v>
      </c>
      <c r="D86">
        <v>108250</v>
      </c>
      <c r="E86">
        <v>8400</v>
      </c>
      <c r="F86" s="59">
        <f t="shared" si="2"/>
        <v>0</v>
      </c>
      <c r="G86" s="59">
        <v>108250</v>
      </c>
      <c r="H86" s="59">
        <f t="shared" si="3"/>
        <v>0</v>
      </c>
    </row>
    <row r="87" spans="1:8" x14ac:dyDescent="0.3">
      <c r="A87" t="s">
        <v>1505</v>
      </c>
      <c r="B87" t="s">
        <v>1506</v>
      </c>
      <c r="C87">
        <v>4425</v>
      </c>
      <c r="D87">
        <v>3377.92</v>
      </c>
      <c r="E87">
        <v>1047.08</v>
      </c>
      <c r="F87" s="59">
        <f t="shared" si="2"/>
        <v>0</v>
      </c>
      <c r="G87" s="59">
        <v>3377.92</v>
      </c>
      <c r="H87" s="59">
        <f t="shared" si="3"/>
        <v>0</v>
      </c>
    </row>
    <row r="88" spans="1:8" x14ac:dyDescent="0.3">
      <c r="A88" t="s">
        <v>1508</v>
      </c>
      <c r="B88" t="s">
        <v>1509</v>
      </c>
      <c r="C88">
        <v>9548</v>
      </c>
      <c r="D88">
        <v>8970</v>
      </c>
      <c r="E88">
        <v>578</v>
      </c>
      <c r="F88" s="59">
        <f t="shared" si="2"/>
        <v>0</v>
      </c>
      <c r="G88" s="59">
        <v>8970</v>
      </c>
      <c r="H88" s="59">
        <f t="shared" si="3"/>
        <v>0</v>
      </c>
    </row>
    <row r="89" spans="1:8" x14ac:dyDescent="0.3">
      <c r="A89" t="s">
        <v>1511</v>
      </c>
      <c r="B89" t="s">
        <v>1512</v>
      </c>
      <c r="C89">
        <v>27231.5</v>
      </c>
      <c r="D89">
        <v>22033.05</v>
      </c>
      <c r="E89">
        <v>5198.4500000000007</v>
      </c>
      <c r="F89" s="59">
        <f t="shared" si="2"/>
        <v>0</v>
      </c>
      <c r="G89" s="59">
        <v>22033.05</v>
      </c>
      <c r="H89" s="59">
        <f t="shared" si="3"/>
        <v>0</v>
      </c>
    </row>
    <row r="90" spans="1:8" x14ac:dyDescent="0.3">
      <c r="A90" t="s">
        <v>1516</v>
      </c>
      <c r="B90" t="s">
        <v>1517</v>
      </c>
      <c r="C90">
        <v>11500</v>
      </c>
      <c r="D90">
        <v>6307.2</v>
      </c>
      <c r="E90">
        <v>5192.8</v>
      </c>
      <c r="F90" s="59">
        <f t="shared" si="2"/>
        <v>0</v>
      </c>
      <c r="G90" s="59">
        <v>6307.2</v>
      </c>
      <c r="H90" s="59">
        <f t="shared" si="3"/>
        <v>0</v>
      </c>
    </row>
    <row r="91" spans="1:8" x14ac:dyDescent="0.3">
      <c r="A91" t="s">
        <v>1519</v>
      </c>
      <c r="B91" t="s">
        <v>1520</v>
      </c>
      <c r="C91">
        <v>3885</v>
      </c>
      <c r="D91">
        <v>3681.45</v>
      </c>
      <c r="E91">
        <v>203.55000000000018</v>
      </c>
      <c r="F91" s="59">
        <f t="shared" si="2"/>
        <v>0</v>
      </c>
      <c r="G91" s="59">
        <v>3681.45</v>
      </c>
      <c r="H91" s="59">
        <f t="shared" si="3"/>
        <v>0</v>
      </c>
    </row>
    <row r="92" spans="1:8" x14ac:dyDescent="0.3">
      <c r="A92" t="s">
        <v>1522</v>
      </c>
      <c r="B92" t="s">
        <v>1523</v>
      </c>
      <c r="C92">
        <v>15541</v>
      </c>
      <c r="D92">
        <v>11458.65</v>
      </c>
      <c r="E92">
        <v>4082.3500000000004</v>
      </c>
      <c r="F92" s="59">
        <f t="shared" si="2"/>
        <v>0</v>
      </c>
      <c r="G92" s="59">
        <v>11458.65</v>
      </c>
      <c r="H92" s="59">
        <f t="shared" si="3"/>
        <v>0</v>
      </c>
    </row>
    <row r="93" spans="1:8" x14ac:dyDescent="0.3">
      <c r="A93" t="s">
        <v>989</v>
      </c>
      <c r="B93" t="s">
        <v>990</v>
      </c>
      <c r="C93">
        <v>41078</v>
      </c>
      <c r="D93">
        <v>32168</v>
      </c>
      <c r="E93">
        <v>8910</v>
      </c>
      <c r="F93" s="59">
        <f t="shared" si="2"/>
        <v>0</v>
      </c>
      <c r="G93" s="59">
        <v>32168</v>
      </c>
      <c r="H93" s="59">
        <f t="shared" si="3"/>
        <v>0</v>
      </c>
    </row>
    <row r="94" spans="1:8" x14ac:dyDescent="0.3">
      <c r="A94" t="s">
        <v>1526</v>
      </c>
      <c r="B94" t="s">
        <v>1527</v>
      </c>
      <c r="C94">
        <v>8092.5</v>
      </c>
      <c r="D94">
        <v>2693.05</v>
      </c>
      <c r="E94">
        <v>5399.45</v>
      </c>
      <c r="F94" s="59">
        <f t="shared" si="2"/>
        <v>0</v>
      </c>
      <c r="G94" s="59">
        <v>2693.05</v>
      </c>
      <c r="H94" s="59">
        <f t="shared" si="3"/>
        <v>0</v>
      </c>
    </row>
    <row r="95" spans="1:8" x14ac:dyDescent="0.3">
      <c r="A95" t="s">
        <v>1529</v>
      </c>
      <c r="B95" t="s">
        <v>1530</v>
      </c>
      <c r="C95">
        <v>4730</v>
      </c>
      <c r="D95">
        <v>3895.25</v>
      </c>
      <c r="E95">
        <v>834.75</v>
      </c>
      <c r="F95" s="59">
        <f t="shared" si="2"/>
        <v>0</v>
      </c>
      <c r="G95" s="59">
        <v>3895.25</v>
      </c>
      <c r="H95" s="59">
        <f t="shared" si="3"/>
        <v>0</v>
      </c>
    </row>
    <row r="96" spans="1:8" x14ac:dyDescent="0.3">
      <c r="A96" t="s">
        <v>1532</v>
      </c>
      <c r="B96" t="s">
        <v>1533</v>
      </c>
      <c r="C96">
        <v>18322</v>
      </c>
      <c r="D96">
        <v>16711.55</v>
      </c>
      <c r="E96">
        <v>1610.4500000000007</v>
      </c>
      <c r="F96" s="59">
        <f t="shared" si="2"/>
        <v>0</v>
      </c>
      <c r="G96" s="59">
        <v>16711.55</v>
      </c>
      <c r="H96" s="59">
        <f t="shared" si="3"/>
        <v>0</v>
      </c>
    </row>
    <row r="97" spans="1:8" x14ac:dyDescent="0.3">
      <c r="A97" t="s">
        <v>1536</v>
      </c>
      <c r="B97" t="s">
        <v>1537</v>
      </c>
      <c r="C97">
        <v>22477</v>
      </c>
      <c r="D97">
        <v>18580.399999999998</v>
      </c>
      <c r="E97">
        <v>3896.6000000000022</v>
      </c>
      <c r="F97" s="59">
        <f t="shared" si="2"/>
        <v>0</v>
      </c>
      <c r="G97" s="59">
        <v>18580.399999999998</v>
      </c>
      <c r="H97" s="59">
        <f t="shared" si="3"/>
        <v>0</v>
      </c>
    </row>
    <row r="98" spans="1:8" x14ac:dyDescent="0.3">
      <c r="A98" t="s">
        <v>1539</v>
      </c>
      <c r="B98" t="s">
        <v>1540</v>
      </c>
      <c r="C98">
        <v>11507.5</v>
      </c>
      <c r="D98">
        <v>4073.35</v>
      </c>
      <c r="E98">
        <v>7434.15</v>
      </c>
      <c r="F98" s="59">
        <f t="shared" si="2"/>
        <v>0</v>
      </c>
      <c r="G98" s="59">
        <v>4073.35</v>
      </c>
      <c r="H98" s="59">
        <f t="shared" si="3"/>
        <v>0</v>
      </c>
    </row>
    <row r="99" spans="1:8" x14ac:dyDescent="0.3">
      <c r="A99" t="s">
        <v>1542</v>
      </c>
      <c r="B99" t="s">
        <v>1543</v>
      </c>
      <c r="C99">
        <v>9933</v>
      </c>
      <c r="D99">
        <v>9933</v>
      </c>
      <c r="E99">
        <v>0</v>
      </c>
      <c r="F99" s="59">
        <f t="shared" si="2"/>
        <v>0</v>
      </c>
      <c r="G99" s="59">
        <v>9933</v>
      </c>
      <c r="H99" s="59">
        <f t="shared" si="3"/>
        <v>0</v>
      </c>
    </row>
    <row r="100" spans="1:8" x14ac:dyDescent="0.3">
      <c r="A100" t="s">
        <v>1545</v>
      </c>
      <c r="B100" t="s">
        <v>1546</v>
      </c>
      <c r="C100">
        <v>8849.5</v>
      </c>
      <c r="D100">
        <v>8652.0999999999985</v>
      </c>
      <c r="E100">
        <v>197.40000000000146</v>
      </c>
      <c r="F100" s="59">
        <f t="shared" si="2"/>
        <v>0</v>
      </c>
      <c r="G100" s="59">
        <v>8652.0999999999985</v>
      </c>
      <c r="H100" s="59">
        <f t="shared" si="3"/>
        <v>0</v>
      </c>
    </row>
    <row r="101" spans="1:8" x14ac:dyDescent="0.3">
      <c r="A101" t="s">
        <v>1549</v>
      </c>
      <c r="B101" t="s">
        <v>1550</v>
      </c>
      <c r="C101">
        <v>9635</v>
      </c>
      <c r="D101">
        <v>6991.7750000000005</v>
      </c>
      <c r="E101">
        <v>2643.2249999999995</v>
      </c>
      <c r="F101" s="59">
        <f t="shared" si="2"/>
        <v>0</v>
      </c>
      <c r="G101" s="59">
        <v>6991.7750000000005</v>
      </c>
      <c r="H101" s="59">
        <f t="shared" si="3"/>
        <v>0</v>
      </c>
    </row>
    <row r="102" spans="1:8" x14ac:dyDescent="0.3">
      <c r="A102" t="s">
        <v>1554</v>
      </c>
      <c r="B102" t="s">
        <v>1555</v>
      </c>
      <c r="C102">
        <v>17915</v>
      </c>
      <c r="D102">
        <v>8594.2999999999993</v>
      </c>
      <c r="E102">
        <v>9320.7000000000007</v>
      </c>
      <c r="F102" s="59">
        <f t="shared" si="2"/>
        <v>0</v>
      </c>
      <c r="G102" s="59">
        <v>8594.2999999999993</v>
      </c>
      <c r="H102" s="59">
        <f t="shared" si="3"/>
        <v>0</v>
      </c>
    </row>
    <row r="103" spans="1:8" x14ac:dyDescent="0.3">
      <c r="A103" t="s">
        <v>1556</v>
      </c>
      <c r="B103" t="s">
        <v>1557</v>
      </c>
      <c r="C103">
        <v>10175</v>
      </c>
      <c r="D103">
        <v>7810.9000000000005</v>
      </c>
      <c r="E103">
        <v>2364.0999999999995</v>
      </c>
      <c r="F103" s="59">
        <f t="shared" si="2"/>
        <v>0</v>
      </c>
      <c r="G103" s="59">
        <v>7810.9000000000005</v>
      </c>
      <c r="H103" s="59">
        <f t="shared" si="3"/>
        <v>0</v>
      </c>
    </row>
    <row r="104" spans="1:8" x14ac:dyDescent="0.3">
      <c r="A104" t="s">
        <v>994</v>
      </c>
      <c r="B104" t="s">
        <v>995</v>
      </c>
      <c r="C104">
        <v>21386.2</v>
      </c>
      <c r="D104">
        <v>20954.2</v>
      </c>
      <c r="E104">
        <v>432</v>
      </c>
      <c r="F104" s="59">
        <f t="shared" si="2"/>
        <v>0</v>
      </c>
      <c r="G104" s="59">
        <v>20954.2</v>
      </c>
      <c r="H104" s="59">
        <f t="shared" si="3"/>
        <v>0</v>
      </c>
    </row>
    <row r="105" spans="1:8" x14ac:dyDescent="0.3">
      <c r="A105" t="s">
        <v>1561</v>
      </c>
      <c r="B105" t="s">
        <v>1562</v>
      </c>
      <c r="C105">
        <v>4425</v>
      </c>
      <c r="D105">
        <v>4091.8</v>
      </c>
      <c r="E105">
        <v>333.19999999999982</v>
      </c>
      <c r="F105" s="59">
        <f t="shared" si="2"/>
        <v>0</v>
      </c>
      <c r="G105" s="59">
        <v>4091.8</v>
      </c>
      <c r="H105" s="59">
        <f t="shared" si="3"/>
        <v>0</v>
      </c>
    </row>
    <row r="106" spans="1:8" x14ac:dyDescent="0.3">
      <c r="A106" t="s">
        <v>1564</v>
      </c>
      <c r="B106" t="s">
        <v>1565</v>
      </c>
      <c r="C106">
        <v>47826.64</v>
      </c>
      <c r="D106">
        <v>36590.800000000003</v>
      </c>
      <c r="E106">
        <v>11235.839999999997</v>
      </c>
      <c r="F106" s="59">
        <f t="shared" si="2"/>
        <v>0</v>
      </c>
      <c r="G106" s="59">
        <v>36590.800000000003</v>
      </c>
      <c r="H106" s="59">
        <f t="shared" si="3"/>
        <v>0</v>
      </c>
    </row>
    <row r="107" spans="1:8" x14ac:dyDescent="0.3">
      <c r="A107" t="s">
        <v>1571</v>
      </c>
      <c r="B107" t="s">
        <v>1572</v>
      </c>
      <c r="C107">
        <v>18012.5</v>
      </c>
      <c r="D107">
        <v>15122.05</v>
      </c>
      <c r="E107">
        <v>2890.4500000000007</v>
      </c>
      <c r="F107" s="59">
        <f t="shared" si="2"/>
        <v>0</v>
      </c>
      <c r="G107" s="59">
        <v>15122.05</v>
      </c>
      <c r="H107" s="59">
        <f t="shared" si="3"/>
        <v>0</v>
      </c>
    </row>
    <row r="108" spans="1:8" x14ac:dyDescent="0.3">
      <c r="A108" t="s">
        <v>1576</v>
      </c>
      <c r="B108" t="s">
        <v>1577</v>
      </c>
      <c r="C108">
        <v>4475</v>
      </c>
      <c r="D108">
        <v>4207.95</v>
      </c>
      <c r="E108">
        <v>267.05000000000018</v>
      </c>
      <c r="F108" s="59">
        <f t="shared" si="2"/>
        <v>0</v>
      </c>
      <c r="G108" s="59">
        <v>4207.95</v>
      </c>
      <c r="H108" s="59">
        <f t="shared" si="3"/>
        <v>0</v>
      </c>
    </row>
    <row r="109" spans="1:8" x14ac:dyDescent="0.3">
      <c r="A109" t="s">
        <v>1579</v>
      </c>
      <c r="B109" t="s">
        <v>1580</v>
      </c>
      <c r="C109">
        <v>5337.5</v>
      </c>
      <c r="D109">
        <v>3233.5</v>
      </c>
      <c r="E109">
        <v>2104</v>
      </c>
      <c r="F109" s="59">
        <f t="shared" si="2"/>
        <v>0</v>
      </c>
      <c r="G109" s="59">
        <v>3233.5</v>
      </c>
      <c r="H109" s="59">
        <f t="shared" si="3"/>
        <v>0</v>
      </c>
    </row>
    <row r="110" spans="1:8" x14ac:dyDescent="0.3">
      <c r="A110" t="s">
        <v>1582</v>
      </c>
      <c r="B110" t="s">
        <v>1583</v>
      </c>
      <c r="C110">
        <v>32290</v>
      </c>
      <c r="D110">
        <v>27606.85</v>
      </c>
      <c r="E110">
        <v>4683.1500000000015</v>
      </c>
      <c r="F110" s="59">
        <f t="shared" si="2"/>
        <v>0</v>
      </c>
      <c r="G110" s="59">
        <v>27606.85</v>
      </c>
      <c r="H110" s="59">
        <f t="shared" si="3"/>
        <v>0</v>
      </c>
    </row>
    <row r="111" spans="1:8" x14ac:dyDescent="0.3">
      <c r="A111" t="s">
        <v>1586</v>
      </c>
      <c r="B111" t="s">
        <v>1587</v>
      </c>
      <c r="C111">
        <v>26845.7</v>
      </c>
      <c r="D111">
        <v>10808.475</v>
      </c>
      <c r="E111">
        <v>16037.225</v>
      </c>
      <c r="F111" s="59">
        <f t="shared" si="2"/>
        <v>0</v>
      </c>
      <c r="G111" s="59">
        <v>10808.475</v>
      </c>
      <c r="H111" s="59">
        <f t="shared" si="3"/>
        <v>0</v>
      </c>
    </row>
    <row r="112" spans="1:8" x14ac:dyDescent="0.3">
      <c r="A112" t="s">
        <v>1589</v>
      </c>
      <c r="B112" t="s">
        <v>1590</v>
      </c>
      <c r="C112">
        <v>9205</v>
      </c>
      <c r="D112">
        <v>744.25</v>
      </c>
      <c r="E112">
        <v>8460.75</v>
      </c>
      <c r="F112" s="59">
        <f t="shared" si="2"/>
        <v>0</v>
      </c>
      <c r="G112" s="59">
        <v>744.25</v>
      </c>
      <c r="H112" s="59">
        <f t="shared" si="3"/>
        <v>0</v>
      </c>
    </row>
    <row r="113" spans="1:8" x14ac:dyDescent="0.3">
      <c r="A113" t="s">
        <v>1591</v>
      </c>
      <c r="B113" t="s">
        <v>1592</v>
      </c>
      <c r="C113">
        <v>3758.75</v>
      </c>
      <c r="D113">
        <v>2180.125</v>
      </c>
      <c r="E113">
        <v>1578.625</v>
      </c>
      <c r="F113" s="59">
        <f t="shared" si="2"/>
        <v>0</v>
      </c>
      <c r="G113" s="59">
        <v>2180.125</v>
      </c>
      <c r="H113" s="59">
        <f t="shared" si="3"/>
        <v>0</v>
      </c>
    </row>
    <row r="114" spans="1:8" x14ac:dyDescent="0.3">
      <c r="A114" t="s">
        <v>1594</v>
      </c>
      <c r="B114" t="s">
        <v>1595</v>
      </c>
      <c r="C114">
        <v>17067.5</v>
      </c>
      <c r="D114">
        <v>4594.1750000000002</v>
      </c>
      <c r="E114">
        <v>12473.325000000001</v>
      </c>
      <c r="F114" s="59">
        <f t="shared" si="2"/>
        <v>0</v>
      </c>
      <c r="G114" s="59">
        <v>4594.1750000000002</v>
      </c>
      <c r="H114" s="59">
        <f t="shared" si="3"/>
        <v>0</v>
      </c>
    </row>
    <row r="115" spans="1:8" x14ac:dyDescent="0.3">
      <c r="A115" t="s">
        <v>932</v>
      </c>
      <c r="B115" t="s">
        <v>933</v>
      </c>
      <c r="C115">
        <v>221100</v>
      </c>
      <c r="D115">
        <v>70980</v>
      </c>
      <c r="E115">
        <v>150120</v>
      </c>
      <c r="F115" s="59">
        <f t="shared" si="2"/>
        <v>0</v>
      </c>
      <c r="G115" s="59">
        <v>70980</v>
      </c>
      <c r="H115" s="59">
        <f t="shared" si="3"/>
        <v>0</v>
      </c>
    </row>
    <row r="116" spans="1:8" x14ac:dyDescent="0.3">
      <c r="A116" t="s">
        <v>998</v>
      </c>
      <c r="B116" t="s">
        <v>999</v>
      </c>
      <c r="C116">
        <v>9162</v>
      </c>
      <c r="D116">
        <v>7545.0374999999995</v>
      </c>
      <c r="E116">
        <v>1616.9625000000005</v>
      </c>
      <c r="F116" s="59">
        <f t="shared" si="2"/>
        <v>0</v>
      </c>
      <c r="G116" s="59">
        <v>7545.0374999999995</v>
      </c>
      <c r="H116" s="59">
        <f t="shared" si="3"/>
        <v>0</v>
      </c>
    </row>
    <row r="117" spans="1:8" x14ac:dyDescent="0.3">
      <c r="A117" t="s">
        <v>1596</v>
      </c>
      <c r="B117" t="s">
        <v>1597</v>
      </c>
      <c r="C117">
        <v>37274.080000000002</v>
      </c>
      <c r="D117">
        <v>30164.925000000003</v>
      </c>
      <c r="E117">
        <v>7109.1549999999988</v>
      </c>
      <c r="F117" s="59">
        <f t="shared" si="2"/>
        <v>0</v>
      </c>
      <c r="G117" s="59">
        <v>30164.925000000003</v>
      </c>
      <c r="H117" s="59">
        <f t="shared" si="3"/>
        <v>0</v>
      </c>
    </row>
    <row r="118" spans="1:8" x14ac:dyDescent="0.3">
      <c r="A118" t="s">
        <v>1601</v>
      </c>
      <c r="B118" t="s">
        <v>1602</v>
      </c>
      <c r="C118">
        <v>14704.75</v>
      </c>
      <c r="D118">
        <v>6889.1</v>
      </c>
      <c r="E118">
        <v>7815.65</v>
      </c>
      <c r="F118" s="59">
        <f t="shared" si="2"/>
        <v>0</v>
      </c>
      <c r="G118" s="59">
        <v>6889.1</v>
      </c>
      <c r="H118" s="59">
        <f t="shared" si="3"/>
        <v>0</v>
      </c>
    </row>
    <row r="119" spans="1:8" x14ac:dyDescent="0.3">
      <c r="A119" t="s">
        <v>1604</v>
      </c>
      <c r="B119" t="s">
        <v>1605</v>
      </c>
      <c r="C119">
        <v>31506</v>
      </c>
      <c r="D119">
        <v>3060</v>
      </c>
      <c r="E119">
        <v>28446</v>
      </c>
      <c r="F119" s="59">
        <f t="shared" si="2"/>
        <v>0</v>
      </c>
      <c r="G119" s="59">
        <v>3060</v>
      </c>
      <c r="H119" s="59">
        <f t="shared" si="3"/>
        <v>0</v>
      </c>
    </row>
    <row r="120" spans="1:8" x14ac:dyDescent="0.3">
      <c r="A120" t="s">
        <v>1607</v>
      </c>
      <c r="B120" t="s">
        <v>1608</v>
      </c>
      <c r="C120">
        <v>17635</v>
      </c>
      <c r="D120">
        <v>13155.225</v>
      </c>
      <c r="E120">
        <v>4479.7749999999996</v>
      </c>
      <c r="F120" s="59">
        <f t="shared" si="2"/>
        <v>0</v>
      </c>
      <c r="G120" s="59">
        <v>13155.225</v>
      </c>
      <c r="H120" s="59">
        <f t="shared" si="3"/>
        <v>0</v>
      </c>
    </row>
    <row r="121" spans="1:8" x14ac:dyDescent="0.3">
      <c r="A121" t="s">
        <v>1611</v>
      </c>
      <c r="B121" t="s">
        <v>1612</v>
      </c>
      <c r="C121">
        <v>5939</v>
      </c>
      <c r="D121">
        <v>4481.5</v>
      </c>
      <c r="E121">
        <v>1457.5</v>
      </c>
      <c r="F121" s="59">
        <f t="shared" si="2"/>
        <v>0</v>
      </c>
      <c r="G121" s="59">
        <v>4481.5</v>
      </c>
      <c r="H121" s="59">
        <f t="shared" si="3"/>
        <v>0</v>
      </c>
    </row>
    <row r="122" spans="1:8" x14ac:dyDescent="0.3">
      <c r="A122" t="s">
        <v>1614</v>
      </c>
      <c r="B122" t="s">
        <v>1615</v>
      </c>
      <c r="C122">
        <v>4520.7</v>
      </c>
      <c r="D122">
        <v>3957.95</v>
      </c>
      <c r="E122">
        <v>562.75</v>
      </c>
      <c r="F122" s="59">
        <f t="shared" si="2"/>
        <v>0</v>
      </c>
      <c r="G122" s="59">
        <v>3957.95</v>
      </c>
      <c r="H122" s="59">
        <f t="shared" si="3"/>
        <v>0</v>
      </c>
    </row>
    <row r="123" spans="1:8" x14ac:dyDescent="0.3">
      <c r="A123" t="s">
        <v>1617</v>
      </c>
      <c r="B123" t="s">
        <v>1618</v>
      </c>
      <c r="C123">
        <v>10293.419999999998</v>
      </c>
      <c r="D123">
        <v>8851.6</v>
      </c>
      <c r="E123">
        <v>1441.8199999999979</v>
      </c>
      <c r="F123" s="59">
        <f t="shared" si="2"/>
        <v>0</v>
      </c>
      <c r="G123" s="59">
        <v>8851.6</v>
      </c>
      <c r="H123" s="59">
        <f t="shared" si="3"/>
        <v>0</v>
      </c>
    </row>
    <row r="124" spans="1:8" x14ac:dyDescent="0.3">
      <c r="A124" t="s">
        <v>1620</v>
      </c>
      <c r="B124" t="s">
        <v>1621</v>
      </c>
      <c r="C124">
        <v>4702.5</v>
      </c>
      <c r="D124">
        <v>4004.5</v>
      </c>
      <c r="E124">
        <v>698</v>
      </c>
      <c r="F124" s="59">
        <f t="shared" si="2"/>
        <v>0</v>
      </c>
      <c r="G124" s="59">
        <v>4004.5</v>
      </c>
      <c r="H124" s="59">
        <f t="shared" si="3"/>
        <v>0</v>
      </c>
    </row>
    <row r="125" spans="1:8" x14ac:dyDescent="0.3">
      <c r="A125" t="s">
        <v>1623</v>
      </c>
      <c r="B125" t="s">
        <v>1624</v>
      </c>
      <c r="C125">
        <v>10192.5</v>
      </c>
      <c r="D125">
        <v>9035.4</v>
      </c>
      <c r="E125">
        <v>1157.1000000000004</v>
      </c>
      <c r="F125" s="59">
        <f t="shared" si="2"/>
        <v>0</v>
      </c>
      <c r="G125" s="59">
        <v>9035.4</v>
      </c>
      <c r="H125" s="59">
        <f t="shared" si="3"/>
        <v>0</v>
      </c>
    </row>
    <row r="126" spans="1:8" x14ac:dyDescent="0.3">
      <c r="A126" t="s">
        <v>1626</v>
      </c>
      <c r="B126" t="s">
        <v>1627</v>
      </c>
      <c r="C126">
        <v>17250</v>
      </c>
      <c r="D126">
        <v>15000</v>
      </c>
      <c r="E126">
        <v>2250</v>
      </c>
      <c r="F126" s="59">
        <f t="shared" si="2"/>
        <v>0</v>
      </c>
      <c r="G126" s="59">
        <v>15000</v>
      </c>
      <c r="H126" s="59">
        <f t="shared" si="3"/>
        <v>0</v>
      </c>
    </row>
    <row r="127" spans="1:8" x14ac:dyDescent="0.3">
      <c r="A127" t="s">
        <v>1000</v>
      </c>
      <c r="B127" t="s">
        <v>1001</v>
      </c>
      <c r="C127">
        <v>67660.25</v>
      </c>
      <c r="D127">
        <v>58835</v>
      </c>
      <c r="E127">
        <v>8825.25</v>
      </c>
      <c r="F127" s="59">
        <f t="shared" si="2"/>
        <v>0</v>
      </c>
      <c r="G127" s="59">
        <v>58835</v>
      </c>
      <c r="H127" s="59">
        <f t="shared" si="3"/>
        <v>0</v>
      </c>
    </row>
    <row r="128" spans="1:8" x14ac:dyDescent="0.3">
      <c r="A128" t="s">
        <v>1630</v>
      </c>
      <c r="B128" t="s">
        <v>1631</v>
      </c>
      <c r="C128">
        <v>4475</v>
      </c>
      <c r="D128">
        <v>4268.8999999999996</v>
      </c>
      <c r="E128">
        <v>206.10000000000036</v>
      </c>
      <c r="F128" s="59">
        <f t="shared" si="2"/>
        <v>0</v>
      </c>
      <c r="G128" s="59">
        <v>4268.8999999999996</v>
      </c>
      <c r="H128" s="59">
        <f t="shared" si="3"/>
        <v>0</v>
      </c>
    </row>
    <row r="129" spans="1:8" x14ac:dyDescent="0.3">
      <c r="A129" t="s">
        <v>1633</v>
      </c>
      <c r="B129" t="s">
        <v>1634</v>
      </c>
      <c r="C129">
        <v>25325</v>
      </c>
      <c r="D129">
        <v>12159.325000000001</v>
      </c>
      <c r="E129">
        <v>13165.674999999999</v>
      </c>
      <c r="F129" s="59">
        <f t="shared" si="2"/>
        <v>0</v>
      </c>
      <c r="G129" s="59">
        <v>12159.325000000001</v>
      </c>
      <c r="H129" s="59">
        <f t="shared" si="3"/>
        <v>0</v>
      </c>
    </row>
    <row r="130" spans="1:8" x14ac:dyDescent="0.3">
      <c r="A130" t="s">
        <v>1636</v>
      </c>
      <c r="B130" t="s">
        <v>1637</v>
      </c>
      <c r="C130">
        <v>151619.92000000001</v>
      </c>
      <c r="D130">
        <v>73085.7</v>
      </c>
      <c r="E130">
        <v>78534.220000000016</v>
      </c>
      <c r="F130" s="59">
        <f t="shared" si="2"/>
        <v>0</v>
      </c>
      <c r="G130" s="59">
        <v>73085.7</v>
      </c>
      <c r="H130" s="59">
        <f t="shared" si="3"/>
        <v>0</v>
      </c>
    </row>
    <row r="131" spans="1:8" x14ac:dyDescent="0.3">
      <c r="A131" t="s">
        <v>1639</v>
      </c>
      <c r="B131" t="s">
        <v>1640</v>
      </c>
      <c r="C131">
        <v>28749.999999999996</v>
      </c>
      <c r="D131">
        <v>28749.999999999996</v>
      </c>
      <c r="E131">
        <v>0</v>
      </c>
      <c r="F131" s="59">
        <f t="shared" si="2"/>
        <v>0</v>
      </c>
      <c r="G131" s="59">
        <v>28749.999999999996</v>
      </c>
      <c r="H131" s="59">
        <f t="shared" si="3"/>
        <v>0</v>
      </c>
    </row>
    <row r="132" spans="1:8" x14ac:dyDescent="0.3">
      <c r="A132" t="s">
        <v>1643</v>
      </c>
      <c r="B132" t="s">
        <v>1644</v>
      </c>
      <c r="C132">
        <v>707000</v>
      </c>
      <c r="D132">
        <v>615382</v>
      </c>
      <c r="E132">
        <v>91618</v>
      </c>
      <c r="F132" s="59">
        <f t="shared" si="2"/>
        <v>0</v>
      </c>
      <c r="G132" s="59">
        <v>615382</v>
      </c>
      <c r="H132" s="59">
        <f t="shared" si="3"/>
        <v>0</v>
      </c>
    </row>
    <row r="133" spans="1:8" x14ac:dyDescent="0.3">
      <c r="A133" t="s">
        <v>1648</v>
      </c>
      <c r="B133" t="s">
        <v>1649</v>
      </c>
      <c r="C133">
        <v>15499.999999999998</v>
      </c>
      <c r="D133">
        <v>15035</v>
      </c>
      <c r="E133">
        <v>464.99999999999818</v>
      </c>
      <c r="F133" s="59">
        <f t="shared" si="2"/>
        <v>0</v>
      </c>
      <c r="G133" s="59">
        <v>15035</v>
      </c>
      <c r="H133" s="59">
        <f t="shared" si="3"/>
        <v>0</v>
      </c>
    </row>
    <row r="134" spans="1:8" x14ac:dyDescent="0.3">
      <c r="A134" t="s">
        <v>1652</v>
      </c>
      <c r="B134" t="s">
        <v>1653</v>
      </c>
      <c r="C134">
        <v>7900</v>
      </c>
      <c r="D134">
        <v>7759.4</v>
      </c>
      <c r="E134">
        <v>140.60000000000036</v>
      </c>
      <c r="F134" s="59">
        <f t="shared" ref="F134:F197" si="4">C134-D134-E134</f>
        <v>0</v>
      </c>
      <c r="G134" s="59">
        <v>7759.4</v>
      </c>
      <c r="H134" s="59">
        <f t="shared" ref="H134:H197" si="5">G134-D134</f>
        <v>0</v>
      </c>
    </row>
    <row r="135" spans="1:8" x14ac:dyDescent="0.3">
      <c r="A135" t="s">
        <v>1655</v>
      </c>
      <c r="B135" t="s">
        <v>1656</v>
      </c>
      <c r="C135">
        <v>12032.5</v>
      </c>
      <c r="D135">
        <v>10372</v>
      </c>
      <c r="E135">
        <v>1660.5</v>
      </c>
      <c r="F135" s="59">
        <f t="shared" si="4"/>
        <v>0</v>
      </c>
      <c r="G135" s="59">
        <v>10372</v>
      </c>
      <c r="H135" s="59">
        <f t="shared" si="5"/>
        <v>0</v>
      </c>
    </row>
    <row r="136" spans="1:8" x14ac:dyDescent="0.3">
      <c r="A136" t="s">
        <v>1658</v>
      </c>
      <c r="B136" t="s">
        <v>1659</v>
      </c>
      <c r="C136">
        <v>12982</v>
      </c>
      <c r="D136">
        <v>6436.5</v>
      </c>
      <c r="E136">
        <v>6545.5</v>
      </c>
      <c r="F136" s="59">
        <f t="shared" si="4"/>
        <v>0</v>
      </c>
      <c r="G136" s="59">
        <v>6436.5</v>
      </c>
      <c r="H136" s="59">
        <f t="shared" si="5"/>
        <v>0</v>
      </c>
    </row>
    <row r="137" spans="1:8" x14ac:dyDescent="0.3">
      <c r="A137" t="s">
        <v>1661</v>
      </c>
      <c r="B137" t="s">
        <v>1662</v>
      </c>
      <c r="C137">
        <v>13768</v>
      </c>
      <c r="D137">
        <v>11872.5</v>
      </c>
      <c r="E137">
        <v>1895.5</v>
      </c>
      <c r="F137" s="59">
        <f t="shared" si="4"/>
        <v>0</v>
      </c>
      <c r="G137" s="59">
        <v>11872.5</v>
      </c>
      <c r="H137" s="59">
        <f t="shared" si="5"/>
        <v>0</v>
      </c>
    </row>
    <row r="138" spans="1:8" x14ac:dyDescent="0.3">
      <c r="A138" t="s">
        <v>1004</v>
      </c>
      <c r="B138" t="s">
        <v>1005</v>
      </c>
      <c r="C138">
        <v>22311</v>
      </c>
      <c r="D138">
        <v>13754</v>
      </c>
      <c r="E138">
        <v>8557</v>
      </c>
      <c r="F138" s="59">
        <f t="shared" si="4"/>
        <v>0</v>
      </c>
      <c r="G138" s="59">
        <v>13754</v>
      </c>
      <c r="H138" s="59">
        <f t="shared" si="5"/>
        <v>0</v>
      </c>
    </row>
    <row r="139" spans="1:8" x14ac:dyDescent="0.3">
      <c r="A139" t="s">
        <v>1666</v>
      </c>
      <c r="B139" t="s">
        <v>1667</v>
      </c>
      <c r="C139">
        <v>43120</v>
      </c>
      <c r="D139">
        <v>43120</v>
      </c>
      <c r="E139">
        <v>0</v>
      </c>
      <c r="F139" s="59">
        <f t="shared" si="4"/>
        <v>0</v>
      </c>
      <c r="G139" s="59">
        <v>43120</v>
      </c>
      <c r="H139" s="59">
        <f t="shared" si="5"/>
        <v>0</v>
      </c>
    </row>
    <row r="140" spans="1:8" x14ac:dyDescent="0.3">
      <c r="A140" t="s">
        <v>1669</v>
      </c>
      <c r="B140" t="s">
        <v>1670</v>
      </c>
      <c r="C140">
        <v>13351.7</v>
      </c>
      <c r="D140">
        <v>8650</v>
      </c>
      <c r="E140">
        <v>4701.7000000000007</v>
      </c>
      <c r="F140" s="59">
        <f t="shared" si="4"/>
        <v>0</v>
      </c>
      <c r="G140" s="59">
        <v>8650</v>
      </c>
      <c r="H140" s="59">
        <f t="shared" si="5"/>
        <v>0</v>
      </c>
    </row>
    <row r="141" spans="1:8" x14ac:dyDescent="0.3">
      <c r="A141" t="s">
        <v>1672</v>
      </c>
      <c r="B141" t="s">
        <v>1673</v>
      </c>
      <c r="C141">
        <v>5750</v>
      </c>
      <c r="D141">
        <v>3801.6</v>
      </c>
      <c r="E141">
        <v>1948.4</v>
      </c>
      <c r="F141" s="59">
        <f t="shared" si="4"/>
        <v>0</v>
      </c>
      <c r="G141" s="59">
        <v>3801.6</v>
      </c>
      <c r="H141" s="59">
        <f t="shared" si="5"/>
        <v>0</v>
      </c>
    </row>
    <row r="142" spans="1:8" x14ac:dyDescent="0.3">
      <c r="A142" t="s">
        <v>1675</v>
      </c>
      <c r="B142" t="s">
        <v>1676</v>
      </c>
      <c r="C142">
        <v>9445</v>
      </c>
      <c r="D142">
        <v>4769.7749999999996</v>
      </c>
      <c r="E142">
        <v>4675.2250000000004</v>
      </c>
      <c r="F142" s="59">
        <f t="shared" si="4"/>
        <v>0</v>
      </c>
      <c r="G142" s="59">
        <v>4769.7749999999996</v>
      </c>
      <c r="H142" s="59">
        <f t="shared" si="5"/>
        <v>0</v>
      </c>
    </row>
    <row r="143" spans="1:8" x14ac:dyDescent="0.3">
      <c r="A143" t="s">
        <v>1678</v>
      </c>
      <c r="B143" t="s">
        <v>1679</v>
      </c>
      <c r="C143">
        <v>16624.7</v>
      </c>
      <c r="D143">
        <v>10819.4</v>
      </c>
      <c r="E143">
        <v>5805.3000000000011</v>
      </c>
      <c r="F143" s="59">
        <f t="shared" si="4"/>
        <v>0</v>
      </c>
      <c r="G143" s="59">
        <v>10819.4</v>
      </c>
      <c r="H143" s="59">
        <f t="shared" si="5"/>
        <v>0</v>
      </c>
    </row>
    <row r="144" spans="1:8" x14ac:dyDescent="0.3">
      <c r="A144" t="s">
        <v>1681</v>
      </c>
      <c r="B144" t="s">
        <v>1682</v>
      </c>
      <c r="C144">
        <v>5130</v>
      </c>
      <c r="D144">
        <v>3282.4</v>
      </c>
      <c r="E144">
        <v>1847.6</v>
      </c>
      <c r="F144" s="59">
        <f t="shared" si="4"/>
        <v>0</v>
      </c>
      <c r="G144" s="59">
        <v>3282.4</v>
      </c>
      <c r="H144" s="59">
        <f t="shared" si="5"/>
        <v>0</v>
      </c>
    </row>
    <row r="145" spans="1:8" x14ac:dyDescent="0.3">
      <c r="A145" t="s">
        <v>1683</v>
      </c>
      <c r="B145" t="s">
        <v>1684</v>
      </c>
      <c r="C145">
        <v>28582.5</v>
      </c>
      <c r="D145">
        <v>25627.55</v>
      </c>
      <c r="E145">
        <v>2954.9500000000007</v>
      </c>
      <c r="F145" s="59">
        <f t="shared" si="4"/>
        <v>0</v>
      </c>
      <c r="G145" s="59">
        <v>25627.55</v>
      </c>
      <c r="H145" s="59">
        <f t="shared" si="5"/>
        <v>0</v>
      </c>
    </row>
    <row r="146" spans="1:8" x14ac:dyDescent="0.3">
      <c r="A146" t="s">
        <v>1687</v>
      </c>
      <c r="B146" t="s">
        <v>1688</v>
      </c>
      <c r="C146">
        <v>30232.799999999999</v>
      </c>
      <c r="D146">
        <v>18993.149999999998</v>
      </c>
      <c r="E146">
        <v>11239.650000000001</v>
      </c>
      <c r="F146" s="59">
        <f t="shared" si="4"/>
        <v>0</v>
      </c>
      <c r="G146" s="59">
        <v>18993.149999999998</v>
      </c>
      <c r="H146" s="59">
        <f t="shared" si="5"/>
        <v>0</v>
      </c>
    </row>
    <row r="147" spans="1:8" x14ac:dyDescent="0.3">
      <c r="A147" t="s">
        <v>1690</v>
      </c>
      <c r="B147" t="s">
        <v>1691</v>
      </c>
      <c r="C147">
        <v>17690</v>
      </c>
      <c r="D147">
        <v>12214.699999999999</v>
      </c>
      <c r="E147">
        <v>5475.3000000000011</v>
      </c>
      <c r="F147" s="59">
        <f t="shared" si="4"/>
        <v>0</v>
      </c>
      <c r="G147" s="59">
        <v>12214.699999999999</v>
      </c>
      <c r="H147" s="59">
        <f t="shared" si="5"/>
        <v>0</v>
      </c>
    </row>
    <row r="148" spans="1:8" x14ac:dyDescent="0.3">
      <c r="A148" t="s">
        <v>1693</v>
      </c>
      <c r="B148" t="s">
        <v>1694</v>
      </c>
      <c r="C148">
        <v>29425</v>
      </c>
      <c r="D148">
        <v>19200</v>
      </c>
      <c r="E148">
        <v>10225</v>
      </c>
      <c r="F148" s="59">
        <f t="shared" si="4"/>
        <v>0</v>
      </c>
      <c r="G148" s="59">
        <v>19200</v>
      </c>
      <c r="H148" s="59">
        <f t="shared" si="5"/>
        <v>0</v>
      </c>
    </row>
    <row r="149" spans="1:8" x14ac:dyDescent="0.3">
      <c r="A149" t="s">
        <v>1007</v>
      </c>
      <c r="B149" t="s">
        <v>1008</v>
      </c>
      <c r="C149">
        <v>92308.999999999985</v>
      </c>
      <c r="D149">
        <v>86945.75</v>
      </c>
      <c r="E149">
        <v>5363.2499999999854</v>
      </c>
      <c r="F149" s="59">
        <f t="shared" si="4"/>
        <v>0</v>
      </c>
      <c r="G149" s="59">
        <v>86945.75</v>
      </c>
      <c r="H149" s="59">
        <f t="shared" si="5"/>
        <v>0</v>
      </c>
    </row>
    <row r="150" spans="1:8" x14ac:dyDescent="0.3">
      <c r="A150" t="s">
        <v>1696</v>
      </c>
      <c r="B150" t="s">
        <v>1697</v>
      </c>
      <c r="C150">
        <v>5863.125</v>
      </c>
      <c r="D150">
        <v>1304.075</v>
      </c>
      <c r="E150">
        <v>4559.05</v>
      </c>
      <c r="F150" s="59">
        <f t="shared" si="4"/>
        <v>0</v>
      </c>
      <c r="G150" s="59">
        <v>1304.075</v>
      </c>
      <c r="H150" s="59">
        <f t="shared" si="5"/>
        <v>0</v>
      </c>
    </row>
    <row r="151" spans="1:8" x14ac:dyDescent="0.3">
      <c r="A151" t="s">
        <v>1699</v>
      </c>
      <c r="B151" t="s">
        <v>1700</v>
      </c>
      <c r="C151">
        <v>64035</v>
      </c>
      <c r="D151">
        <v>43472.6</v>
      </c>
      <c r="E151">
        <v>20562.400000000001</v>
      </c>
      <c r="F151" s="59">
        <f t="shared" si="4"/>
        <v>0</v>
      </c>
      <c r="G151" s="59">
        <v>43472.6</v>
      </c>
      <c r="H151" s="59">
        <f t="shared" si="5"/>
        <v>0</v>
      </c>
    </row>
    <row r="152" spans="1:8" x14ac:dyDescent="0.3">
      <c r="A152" t="s">
        <v>1703</v>
      </c>
      <c r="B152" t="s">
        <v>1704</v>
      </c>
      <c r="C152">
        <v>4827.5</v>
      </c>
      <c r="D152">
        <v>2170</v>
      </c>
      <c r="E152">
        <v>2657.5</v>
      </c>
      <c r="F152" s="59">
        <f t="shared" si="4"/>
        <v>0</v>
      </c>
      <c r="G152" s="59">
        <v>2170</v>
      </c>
      <c r="H152" s="59">
        <f t="shared" si="5"/>
        <v>0</v>
      </c>
    </row>
    <row r="153" spans="1:8" x14ac:dyDescent="0.3">
      <c r="A153" t="s">
        <v>1705</v>
      </c>
      <c r="B153" t="s">
        <v>3386</v>
      </c>
      <c r="C153">
        <v>12275</v>
      </c>
      <c r="D153">
        <v>11695.1</v>
      </c>
      <c r="E153">
        <v>579.89999999999964</v>
      </c>
      <c r="F153" s="59">
        <f t="shared" si="4"/>
        <v>0</v>
      </c>
      <c r="G153" s="59">
        <v>11695.1</v>
      </c>
      <c r="H153" s="59">
        <f t="shared" si="5"/>
        <v>0</v>
      </c>
    </row>
    <row r="154" spans="1:8" x14ac:dyDescent="0.3">
      <c r="A154" t="s">
        <v>1707</v>
      </c>
      <c r="B154" t="s">
        <v>1708</v>
      </c>
      <c r="C154">
        <v>23574.999999999996</v>
      </c>
      <c r="D154">
        <v>23214.299999999996</v>
      </c>
      <c r="E154">
        <v>360.70000000000073</v>
      </c>
      <c r="F154" s="59">
        <f t="shared" si="4"/>
        <v>0</v>
      </c>
      <c r="G154" s="59">
        <v>23214.299999999996</v>
      </c>
      <c r="H154" s="59">
        <f t="shared" si="5"/>
        <v>0</v>
      </c>
    </row>
    <row r="155" spans="1:8" x14ac:dyDescent="0.3">
      <c r="A155" t="s">
        <v>1710</v>
      </c>
      <c r="B155" t="s">
        <v>1711</v>
      </c>
      <c r="C155">
        <v>7900</v>
      </c>
      <c r="D155">
        <v>7651.85</v>
      </c>
      <c r="E155">
        <v>248.14999999999964</v>
      </c>
      <c r="F155" s="59">
        <f t="shared" si="4"/>
        <v>0</v>
      </c>
      <c r="G155" s="59">
        <v>7651.85</v>
      </c>
      <c r="H155" s="59">
        <f t="shared" si="5"/>
        <v>0</v>
      </c>
    </row>
    <row r="156" spans="1:8" x14ac:dyDescent="0.3">
      <c r="A156" t="s">
        <v>1713</v>
      </c>
      <c r="B156" t="s">
        <v>1714</v>
      </c>
      <c r="C156">
        <v>13697.5</v>
      </c>
      <c r="D156">
        <v>856</v>
      </c>
      <c r="E156">
        <v>12841.5</v>
      </c>
      <c r="F156" s="59">
        <f t="shared" si="4"/>
        <v>0</v>
      </c>
      <c r="G156" s="59">
        <v>856</v>
      </c>
      <c r="H156" s="59">
        <f t="shared" si="5"/>
        <v>0</v>
      </c>
    </row>
    <row r="157" spans="1:8" x14ac:dyDescent="0.3">
      <c r="A157" t="s">
        <v>1715</v>
      </c>
      <c r="B157" t="s">
        <v>1716</v>
      </c>
      <c r="C157">
        <v>17622.5</v>
      </c>
      <c r="D157">
        <v>15207.6</v>
      </c>
      <c r="E157">
        <v>2414.8999999999996</v>
      </c>
      <c r="F157" s="59">
        <f t="shared" si="4"/>
        <v>0</v>
      </c>
      <c r="G157" s="59">
        <v>15207.6</v>
      </c>
      <c r="H157" s="59">
        <f t="shared" si="5"/>
        <v>0</v>
      </c>
    </row>
    <row r="158" spans="1:8" x14ac:dyDescent="0.3">
      <c r="A158" t="s">
        <v>1718</v>
      </c>
      <c r="B158" t="s">
        <v>1719</v>
      </c>
      <c r="C158">
        <v>4532.5</v>
      </c>
      <c r="D158">
        <v>3448.6500000000005</v>
      </c>
      <c r="E158">
        <v>1083.8499999999995</v>
      </c>
      <c r="F158" s="59">
        <f t="shared" si="4"/>
        <v>0</v>
      </c>
      <c r="G158" s="59">
        <v>3448.6500000000005</v>
      </c>
      <c r="H158" s="59">
        <f t="shared" si="5"/>
        <v>0</v>
      </c>
    </row>
    <row r="159" spans="1:8" x14ac:dyDescent="0.3">
      <c r="A159" t="s">
        <v>1721</v>
      </c>
      <c r="B159" t="s">
        <v>1722</v>
      </c>
      <c r="C159">
        <v>16740</v>
      </c>
      <c r="D159">
        <v>13749.4</v>
      </c>
      <c r="E159">
        <v>2990.6000000000004</v>
      </c>
      <c r="F159" s="59">
        <f t="shared" si="4"/>
        <v>0</v>
      </c>
      <c r="G159" s="59">
        <v>13749.4</v>
      </c>
      <c r="H159" s="59">
        <f t="shared" si="5"/>
        <v>0</v>
      </c>
    </row>
    <row r="160" spans="1:8" x14ac:dyDescent="0.3">
      <c r="A160" t="s">
        <v>1010</v>
      </c>
      <c r="B160" t="s">
        <v>1011</v>
      </c>
      <c r="C160">
        <v>90748.400000000009</v>
      </c>
      <c r="D160">
        <v>85252.875</v>
      </c>
      <c r="E160">
        <v>5495.5250000000087</v>
      </c>
      <c r="F160" s="59">
        <f t="shared" si="4"/>
        <v>0</v>
      </c>
      <c r="G160" s="59">
        <v>85252.875</v>
      </c>
      <c r="H160" s="59">
        <f t="shared" si="5"/>
        <v>0</v>
      </c>
    </row>
    <row r="161" spans="1:8" x14ac:dyDescent="0.3">
      <c r="A161" t="s">
        <v>1725</v>
      </c>
      <c r="B161" t="s">
        <v>1726</v>
      </c>
      <c r="C161">
        <v>6899.9999999999991</v>
      </c>
      <c r="D161">
        <v>3801.6</v>
      </c>
      <c r="E161">
        <v>3098.3999999999992</v>
      </c>
      <c r="F161" s="59">
        <f t="shared" si="4"/>
        <v>0</v>
      </c>
      <c r="G161" s="59">
        <v>3801.6</v>
      </c>
      <c r="H161" s="59">
        <f t="shared" si="5"/>
        <v>0</v>
      </c>
    </row>
    <row r="162" spans="1:8" x14ac:dyDescent="0.3">
      <c r="A162" t="s">
        <v>1728</v>
      </c>
      <c r="B162" t="s">
        <v>1729</v>
      </c>
      <c r="C162">
        <v>4722.5</v>
      </c>
      <c r="D162">
        <v>4071.2</v>
      </c>
      <c r="E162">
        <v>651.30000000000018</v>
      </c>
      <c r="F162" s="59">
        <f t="shared" si="4"/>
        <v>0</v>
      </c>
      <c r="G162" s="59">
        <v>4071.2</v>
      </c>
      <c r="H162" s="59">
        <f t="shared" si="5"/>
        <v>0</v>
      </c>
    </row>
    <row r="163" spans="1:8" x14ac:dyDescent="0.3">
      <c r="A163" t="s">
        <v>1731</v>
      </c>
      <c r="B163" t="s">
        <v>1732</v>
      </c>
      <c r="C163">
        <v>9682.5</v>
      </c>
      <c r="D163">
        <v>2224.8000000000002</v>
      </c>
      <c r="E163">
        <v>7457.7</v>
      </c>
      <c r="F163" s="59">
        <f t="shared" si="4"/>
        <v>0</v>
      </c>
      <c r="G163" s="59">
        <v>2224.8000000000002</v>
      </c>
      <c r="H163" s="59">
        <f t="shared" si="5"/>
        <v>0</v>
      </c>
    </row>
    <row r="164" spans="1:8" x14ac:dyDescent="0.3">
      <c r="A164" t="s">
        <v>1734</v>
      </c>
      <c r="B164" t="s">
        <v>1735</v>
      </c>
      <c r="C164">
        <v>4475</v>
      </c>
      <c r="D164">
        <v>4296.5</v>
      </c>
      <c r="E164">
        <v>178.5</v>
      </c>
      <c r="F164" s="59">
        <f t="shared" si="4"/>
        <v>0</v>
      </c>
      <c r="G164" s="59">
        <v>4296.5</v>
      </c>
      <c r="H164" s="59">
        <f t="shared" si="5"/>
        <v>0</v>
      </c>
    </row>
    <row r="165" spans="1:8" x14ac:dyDescent="0.3">
      <c r="A165" t="s">
        <v>1737</v>
      </c>
      <c r="B165" t="s">
        <v>1738</v>
      </c>
      <c r="C165">
        <v>4837.5</v>
      </c>
      <c r="D165">
        <v>1602.8</v>
      </c>
      <c r="E165">
        <v>3234.7</v>
      </c>
      <c r="F165" s="59">
        <f t="shared" si="4"/>
        <v>0</v>
      </c>
      <c r="G165" s="59">
        <v>1602.8</v>
      </c>
      <c r="H165" s="59">
        <f t="shared" si="5"/>
        <v>0</v>
      </c>
    </row>
    <row r="166" spans="1:8" x14ac:dyDescent="0.3">
      <c r="A166" t="s">
        <v>1740</v>
      </c>
      <c r="B166" t="s">
        <v>1741</v>
      </c>
      <c r="C166">
        <v>7105.2999999999993</v>
      </c>
      <c r="D166">
        <v>5204</v>
      </c>
      <c r="E166">
        <v>1901.2999999999993</v>
      </c>
      <c r="F166" s="59">
        <f t="shared" si="4"/>
        <v>0</v>
      </c>
      <c r="G166" s="59">
        <v>5204</v>
      </c>
      <c r="H166" s="59">
        <f t="shared" si="5"/>
        <v>0</v>
      </c>
    </row>
    <row r="167" spans="1:8" x14ac:dyDescent="0.3">
      <c r="A167" t="s">
        <v>1743</v>
      </c>
      <c r="B167" t="s">
        <v>1744</v>
      </c>
      <c r="C167">
        <v>7850</v>
      </c>
      <c r="D167">
        <v>6740.5999999999995</v>
      </c>
      <c r="E167">
        <v>1109.4000000000005</v>
      </c>
      <c r="F167" s="59">
        <f t="shared" si="4"/>
        <v>0</v>
      </c>
      <c r="G167" s="59">
        <v>6740.5999999999995</v>
      </c>
      <c r="H167" s="59">
        <f t="shared" si="5"/>
        <v>0</v>
      </c>
    </row>
    <row r="168" spans="1:8" x14ac:dyDescent="0.3">
      <c r="A168" t="s">
        <v>1746</v>
      </c>
      <c r="B168" t="s">
        <v>1747</v>
      </c>
      <c r="C168">
        <v>4098</v>
      </c>
      <c r="D168">
        <v>4091.9999999999995</v>
      </c>
      <c r="E168">
        <v>6.0000000000004547</v>
      </c>
      <c r="F168" s="59">
        <f t="shared" si="4"/>
        <v>0</v>
      </c>
      <c r="G168" s="59">
        <v>4091.9999999999995</v>
      </c>
      <c r="H168" s="59">
        <f t="shared" si="5"/>
        <v>0</v>
      </c>
    </row>
    <row r="169" spans="1:8" x14ac:dyDescent="0.3">
      <c r="A169" t="s">
        <v>1749</v>
      </c>
      <c r="B169" t="s">
        <v>1750</v>
      </c>
      <c r="C169">
        <v>12157.8</v>
      </c>
      <c r="D169">
        <v>8500</v>
      </c>
      <c r="E169">
        <v>3657.7999999999993</v>
      </c>
      <c r="F169" s="59">
        <f t="shared" si="4"/>
        <v>0</v>
      </c>
      <c r="G169" s="59">
        <v>8500</v>
      </c>
      <c r="H169" s="59">
        <f t="shared" si="5"/>
        <v>0</v>
      </c>
    </row>
    <row r="170" spans="1:8" x14ac:dyDescent="0.3">
      <c r="A170" t="s">
        <v>1753</v>
      </c>
      <c r="B170" t="s">
        <v>1754</v>
      </c>
      <c r="C170">
        <v>14849.999999999998</v>
      </c>
      <c r="D170">
        <v>14136.5</v>
      </c>
      <c r="E170">
        <v>713.49999999999818</v>
      </c>
      <c r="F170" s="59">
        <f t="shared" si="4"/>
        <v>0</v>
      </c>
      <c r="G170" s="59">
        <v>14136.5</v>
      </c>
      <c r="H170" s="59">
        <f t="shared" si="5"/>
        <v>0</v>
      </c>
    </row>
    <row r="171" spans="1:8" x14ac:dyDescent="0.3">
      <c r="A171" t="s">
        <v>1016</v>
      </c>
      <c r="B171" t="s">
        <v>1017</v>
      </c>
      <c r="C171">
        <v>45166.799999999996</v>
      </c>
      <c r="D171">
        <v>39281.599999999999</v>
      </c>
      <c r="E171">
        <v>5885.1999999999971</v>
      </c>
      <c r="F171" s="59">
        <f t="shared" si="4"/>
        <v>0</v>
      </c>
      <c r="G171" s="59">
        <v>39281.599999999999</v>
      </c>
      <c r="H171" s="59">
        <f t="shared" si="5"/>
        <v>0</v>
      </c>
    </row>
    <row r="172" spans="1:8" x14ac:dyDescent="0.3">
      <c r="A172" t="s">
        <v>1756</v>
      </c>
      <c r="B172" t="s">
        <v>1757</v>
      </c>
      <c r="C172">
        <v>16148.4</v>
      </c>
      <c r="D172">
        <v>10603.85</v>
      </c>
      <c r="E172">
        <v>5544.5499999999993</v>
      </c>
      <c r="F172" s="59">
        <f t="shared" si="4"/>
        <v>0</v>
      </c>
      <c r="G172" s="59">
        <v>10603.85</v>
      </c>
      <c r="H172" s="59">
        <f t="shared" si="5"/>
        <v>0</v>
      </c>
    </row>
    <row r="173" spans="1:8" x14ac:dyDescent="0.3">
      <c r="A173" t="s">
        <v>1758</v>
      </c>
      <c r="B173" t="s">
        <v>1759</v>
      </c>
      <c r="C173">
        <v>4290.7</v>
      </c>
      <c r="D173">
        <v>1953.1</v>
      </c>
      <c r="E173">
        <v>2337.6</v>
      </c>
      <c r="F173" s="59">
        <f t="shared" si="4"/>
        <v>0</v>
      </c>
      <c r="G173" s="59">
        <v>1953.1</v>
      </c>
      <c r="H173" s="59">
        <f t="shared" si="5"/>
        <v>0</v>
      </c>
    </row>
    <row r="174" spans="1:8" x14ac:dyDescent="0.3">
      <c r="A174" t="s">
        <v>1761</v>
      </c>
      <c r="B174" t="s">
        <v>1762</v>
      </c>
      <c r="C174">
        <v>7925</v>
      </c>
      <c r="D174">
        <v>5745.75</v>
      </c>
      <c r="E174">
        <v>2179.25</v>
      </c>
      <c r="F174" s="59">
        <f t="shared" si="4"/>
        <v>0</v>
      </c>
      <c r="G174" s="59">
        <v>5745.75</v>
      </c>
      <c r="H174" s="59">
        <f t="shared" si="5"/>
        <v>0</v>
      </c>
    </row>
    <row r="175" spans="1:8" x14ac:dyDescent="0.3">
      <c r="A175" t="s">
        <v>1764</v>
      </c>
      <c r="B175" t="s">
        <v>1765</v>
      </c>
      <c r="C175">
        <v>10560</v>
      </c>
      <c r="D175">
        <v>220.00000000000003</v>
      </c>
      <c r="E175">
        <v>10340</v>
      </c>
      <c r="F175" s="59">
        <f t="shared" si="4"/>
        <v>0</v>
      </c>
      <c r="G175" s="59">
        <v>220.00000000000003</v>
      </c>
      <c r="H175" s="59">
        <f t="shared" si="5"/>
        <v>0</v>
      </c>
    </row>
    <row r="176" spans="1:8" x14ac:dyDescent="0.3">
      <c r="A176" t="s">
        <v>1767</v>
      </c>
      <c r="B176" t="s">
        <v>1768</v>
      </c>
      <c r="C176">
        <v>6600.0000000000009</v>
      </c>
      <c r="D176">
        <v>6380.0000000000009</v>
      </c>
      <c r="E176">
        <v>220</v>
      </c>
      <c r="F176" s="59">
        <f t="shared" si="4"/>
        <v>0</v>
      </c>
      <c r="G176" s="59">
        <v>6380.0000000000009</v>
      </c>
      <c r="H176" s="59">
        <f t="shared" si="5"/>
        <v>0</v>
      </c>
    </row>
    <row r="177" spans="1:8" x14ac:dyDescent="0.3">
      <c r="A177" t="s">
        <v>1771</v>
      </c>
      <c r="B177" t="s">
        <v>1772</v>
      </c>
      <c r="C177">
        <v>2530</v>
      </c>
      <c r="D177">
        <v>1782.0000000000002</v>
      </c>
      <c r="E177">
        <v>747.99999999999977</v>
      </c>
      <c r="F177" s="59">
        <f t="shared" si="4"/>
        <v>0</v>
      </c>
      <c r="G177" s="59">
        <v>1782.0000000000002</v>
      </c>
      <c r="H177" s="59">
        <f t="shared" si="5"/>
        <v>0</v>
      </c>
    </row>
    <row r="178" spans="1:8" x14ac:dyDescent="0.3">
      <c r="A178" t="s">
        <v>1774</v>
      </c>
      <c r="B178" t="s">
        <v>3387</v>
      </c>
      <c r="C178">
        <v>161</v>
      </c>
      <c r="D178">
        <v>61.600000000000009</v>
      </c>
      <c r="E178">
        <v>99.399999999999991</v>
      </c>
      <c r="F178" s="59">
        <f t="shared" si="4"/>
        <v>0</v>
      </c>
      <c r="G178" s="59">
        <v>61.600000000000009</v>
      </c>
      <c r="H178" s="59">
        <f t="shared" si="5"/>
        <v>0</v>
      </c>
    </row>
    <row r="179" spans="1:8" x14ac:dyDescent="0.3">
      <c r="A179" t="s">
        <v>1777</v>
      </c>
      <c r="B179" t="s">
        <v>1778</v>
      </c>
      <c r="C179">
        <v>12423</v>
      </c>
      <c r="D179">
        <v>880.00000000000011</v>
      </c>
      <c r="E179">
        <v>11543</v>
      </c>
      <c r="F179" s="59">
        <f t="shared" si="4"/>
        <v>0</v>
      </c>
      <c r="G179" s="59">
        <v>880.00000000000011</v>
      </c>
      <c r="H179" s="59">
        <f t="shared" si="5"/>
        <v>0</v>
      </c>
    </row>
    <row r="180" spans="1:8" x14ac:dyDescent="0.3">
      <c r="A180" t="s">
        <v>1780</v>
      </c>
      <c r="B180" t="s">
        <v>1781</v>
      </c>
      <c r="C180">
        <v>9087</v>
      </c>
      <c r="D180">
        <v>462.00000000000006</v>
      </c>
      <c r="E180">
        <v>8625</v>
      </c>
      <c r="F180" s="59">
        <f t="shared" si="4"/>
        <v>0</v>
      </c>
      <c r="G180" s="59">
        <v>462.00000000000006</v>
      </c>
      <c r="H180" s="59">
        <f t="shared" si="5"/>
        <v>0</v>
      </c>
    </row>
    <row r="181" spans="1:8" x14ac:dyDescent="0.3">
      <c r="A181" t="s">
        <v>1022</v>
      </c>
      <c r="B181" t="s">
        <v>1023</v>
      </c>
      <c r="C181">
        <v>34059</v>
      </c>
      <c r="D181">
        <v>30188.375</v>
      </c>
      <c r="E181">
        <v>3870.625</v>
      </c>
      <c r="F181" s="59">
        <f t="shared" si="4"/>
        <v>0</v>
      </c>
      <c r="G181" s="59">
        <v>30188.375</v>
      </c>
      <c r="H181" s="59">
        <f t="shared" si="5"/>
        <v>0</v>
      </c>
    </row>
    <row r="182" spans="1:8" x14ac:dyDescent="0.3">
      <c r="A182" t="s">
        <v>1783</v>
      </c>
      <c r="B182" t="s">
        <v>1784</v>
      </c>
      <c r="C182">
        <v>15959</v>
      </c>
      <c r="D182">
        <v>1584.0000000000002</v>
      </c>
      <c r="E182">
        <v>14375</v>
      </c>
      <c r="F182" s="59">
        <f t="shared" si="4"/>
        <v>0</v>
      </c>
      <c r="G182" s="59">
        <v>1584.0000000000002</v>
      </c>
      <c r="H182" s="59">
        <f t="shared" si="5"/>
        <v>0</v>
      </c>
    </row>
    <row r="183" spans="1:8" x14ac:dyDescent="0.3">
      <c r="A183" t="s">
        <v>1786</v>
      </c>
      <c r="B183" t="s">
        <v>1787</v>
      </c>
      <c r="C183">
        <v>1540.0000000000002</v>
      </c>
      <c r="D183">
        <v>176</v>
      </c>
      <c r="E183">
        <v>1364.0000000000002</v>
      </c>
      <c r="F183" s="59">
        <f t="shared" si="4"/>
        <v>0</v>
      </c>
      <c r="G183" s="59">
        <v>176</v>
      </c>
      <c r="H183" s="59">
        <f t="shared" si="5"/>
        <v>0</v>
      </c>
    </row>
    <row r="184" spans="1:8" x14ac:dyDescent="0.3">
      <c r="A184" t="s">
        <v>1789</v>
      </c>
      <c r="B184" t="s">
        <v>1790</v>
      </c>
      <c r="C184">
        <v>1551.0000000000002</v>
      </c>
      <c r="D184">
        <v>940</v>
      </c>
      <c r="E184">
        <v>611.00000000000023</v>
      </c>
      <c r="F184" s="59">
        <f t="shared" si="4"/>
        <v>0</v>
      </c>
      <c r="G184" s="59">
        <v>940</v>
      </c>
      <c r="H184" s="59">
        <f t="shared" si="5"/>
        <v>0</v>
      </c>
    </row>
    <row r="185" spans="1:8" x14ac:dyDescent="0.3">
      <c r="A185" t="s">
        <v>1792</v>
      </c>
      <c r="B185" t="s">
        <v>1793</v>
      </c>
      <c r="C185">
        <v>1326.6000000000001</v>
      </c>
      <c r="D185">
        <v>792.00000000000011</v>
      </c>
      <c r="E185">
        <v>534.6</v>
      </c>
      <c r="F185" s="59">
        <f t="shared" si="4"/>
        <v>0</v>
      </c>
      <c r="G185" s="59">
        <v>792.00000000000011</v>
      </c>
      <c r="H185" s="59">
        <f t="shared" si="5"/>
        <v>0</v>
      </c>
    </row>
    <row r="186" spans="1:8" x14ac:dyDescent="0.3">
      <c r="A186" t="s">
        <v>1795</v>
      </c>
      <c r="B186" t="s">
        <v>1796</v>
      </c>
      <c r="C186">
        <v>719.40000000000009</v>
      </c>
      <c r="D186">
        <v>431.64</v>
      </c>
      <c r="E186">
        <v>287.7600000000001</v>
      </c>
      <c r="F186" s="59">
        <f t="shared" si="4"/>
        <v>0</v>
      </c>
      <c r="G186" s="59">
        <v>431.64</v>
      </c>
      <c r="H186" s="59">
        <f t="shared" si="5"/>
        <v>0</v>
      </c>
    </row>
    <row r="187" spans="1:8" x14ac:dyDescent="0.3">
      <c r="A187" t="s">
        <v>1799</v>
      </c>
      <c r="B187" t="s">
        <v>1800</v>
      </c>
      <c r="C187">
        <v>25977.777777777777</v>
      </c>
      <c r="D187">
        <v>25977.777777777777</v>
      </c>
      <c r="E187">
        <v>0</v>
      </c>
      <c r="F187" s="59">
        <f t="shared" si="4"/>
        <v>0</v>
      </c>
      <c r="G187" s="59">
        <v>25977.777777777777</v>
      </c>
      <c r="H187" s="59">
        <f t="shared" si="5"/>
        <v>0</v>
      </c>
    </row>
    <row r="188" spans="1:8" x14ac:dyDescent="0.3">
      <c r="A188" t="s">
        <v>1802</v>
      </c>
      <c r="B188" t="s">
        <v>1803</v>
      </c>
      <c r="C188">
        <v>1042.2222222222222</v>
      </c>
      <c r="D188">
        <v>1042.2222222222222</v>
      </c>
      <c r="E188">
        <v>0</v>
      </c>
      <c r="F188" s="59">
        <f t="shared" si="4"/>
        <v>0</v>
      </c>
      <c r="G188" s="59">
        <v>1042.2222222222222</v>
      </c>
      <c r="H188" s="59">
        <f t="shared" si="5"/>
        <v>0</v>
      </c>
    </row>
    <row r="189" spans="1:8" x14ac:dyDescent="0.3">
      <c r="A189" t="s">
        <v>1805</v>
      </c>
      <c r="B189" t="s">
        <v>1806</v>
      </c>
      <c r="C189">
        <v>42783</v>
      </c>
      <c r="D189">
        <v>8299</v>
      </c>
      <c r="E189">
        <v>34484</v>
      </c>
      <c r="F189" s="59">
        <f t="shared" si="4"/>
        <v>0</v>
      </c>
      <c r="G189" s="59">
        <v>8299</v>
      </c>
      <c r="H189" s="59">
        <f t="shared" si="5"/>
        <v>0</v>
      </c>
    </row>
    <row r="190" spans="1:8" x14ac:dyDescent="0.3">
      <c r="A190" t="s">
        <v>1808</v>
      </c>
      <c r="B190" t="s">
        <v>1809</v>
      </c>
      <c r="C190">
        <v>1616.8999999999999</v>
      </c>
      <c r="D190">
        <v>1406</v>
      </c>
      <c r="E190">
        <v>210.89999999999986</v>
      </c>
      <c r="F190" s="59">
        <f t="shared" si="4"/>
        <v>0</v>
      </c>
      <c r="G190" s="59">
        <v>1406</v>
      </c>
      <c r="H190" s="59">
        <f t="shared" si="5"/>
        <v>0</v>
      </c>
    </row>
    <row r="191" spans="1:8" x14ac:dyDescent="0.3">
      <c r="A191" t="s">
        <v>1025</v>
      </c>
      <c r="B191" t="s">
        <v>1026</v>
      </c>
      <c r="C191">
        <v>108560</v>
      </c>
      <c r="D191">
        <v>97698</v>
      </c>
      <c r="E191">
        <v>10862</v>
      </c>
      <c r="F191" s="59">
        <f t="shared" si="4"/>
        <v>0</v>
      </c>
      <c r="G191" s="59">
        <v>97698</v>
      </c>
      <c r="H191" s="59">
        <f t="shared" si="5"/>
        <v>0</v>
      </c>
    </row>
    <row r="192" spans="1:8" x14ac:dyDescent="0.3">
      <c r="A192" t="s">
        <v>1811</v>
      </c>
      <c r="B192" t="s">
        <v>1812</v>
      </c>
      <c r="C192">
        <v>1554.3000000000002</v>
      </c>
      <c r="D192">
        <v>1005.3333333333333</v>
      </c>
      <c r="E192">
        <v>548.96666666666692</v>
      </c>
      <c r="F192" s="59">
        <f t="shared" si="4"/>
        <v>0</v>
      </c>
      <c r="G192" s="59">
        <v>1005.3333333333333</v>
      </c>
      <c r="H192" s="59">
        <f t="shared" si="5"/>
        <v>0</v>
      </c>
    </row>
    <row r="193" spans="1:8" x14ac:dyDescent="0.3">
      <c r="A193" t="s">
        <v>1813</v>
      </c>
      <c r="B193" t="s">
        <v>1814</v>
      </c>
      <c r="C193">
        <v>71510</v>
      </c>
      <c r="D193">
        <v>66477.777777777781</v>
      </c>
      <c r="E193">
        <v>5032.222222222219</v>
      </c>
      <c r="F193" s="59">
        <f t="shared" si="4"/>
        <v>0</v>
      </c>
      <c r="G193" s="59">
        <v>66477.777777777781</v>
      </c>
      <c r="H193" s="59">
        <f t="shared" si="5"/>
        <v>0</v>
      </c>
    </row>
    <row r="194" spans="1:8" x14ac:dyDescent="0.3">
      <c r="A194" t="s">
        <v>1816</v>
      </c>
      <c r="B194" t="s">
        <v>1817</v>
      </c>
      <c r="C194">
        <v>11265</v>
      </c>
      <c r="D194">
        <v>2640</v>
      </c>
      <c r="E194">
        <v>8625</v>
      </c>
      <c r="F194" s="59">
        <f t="shared" si="4"/>
        <v>0</v>
      </c>
      <c r="G194" s="59">
        <v>2640</v>
      </c>
      <c r="H194" s="59">
        <f t="shared" si="5"/>
        <v>0</v>
      </c>
    </row>
    <row r="195" spans="1:8" x14ac:dyDescent="0.3">
      <c r="A195" t="s">
        <v>1819</v>
      </c>
      <c r="B195" t="s">
        <v>1820</v>
      </c>
      <c r="C195">
        <v>10520</v>
      </c>
      <c r="D195">
        <v>1320</v>
      </c>
      <c r="E195">
        <v>9200</v>
      </c>
      <c r="F195" s="59">
        <f t="shared" si="4"/>
        <v>0</v>
      </c>
      <c r="G195" s="59">
        <v>1320</v>
      </c>
      <c r="H195" s="59">
        <f t="shared" si="5"/>
        <v>0</v>
      </c>
    </row>
    <row r="196" spans="1:8" x14ac:dyDescent="0.3">
      <c r="A196" t="s">
        <v>1822</v>
      </c>
      <c r="B196" t="s">
        <v>1823</v>
      </c>
      <c r="C196">
        <v>16895</v>
      </c>
      <c r="D196">
        <v>15845</v>
      </c>
      <c r="E196">
        <v>1050</v>
      </c>
      <c r="F196" s="59">
        <f t="shared" si="4"/>
        <v>0</v>
      </c>
      <c r="G196" s="59">
        <v>9000</v>
      </c>
      <c r="H196" s="59">
        <f t="shared" si="5"/>
        <v>-6845</v>
      </c>
    </row>
    <row r="197" spans="1:8" x14ac:dyDescent="0.3">
      <c r="A197" t="s">
        <v>1826</v>
      </c>
      <c r="B197" t="s">
        <v>1827</v>
      </c>
      <c r="C197">
        <v>2402.4</v>
      </c>
      <c r="D197">
        <v>2184</v>
      </c>
      <c r="E197">
        <v>218.40000000000009</v>
      </c>
      <c r="F197" s="59">
        <f t="shared" si="4"/>
        <v>0</v>
      </c>
      <c r="G197" s="59">
        <v>2184</v>
      </c>
      <c r="H197" s="59">
        <f t="shared" si="5"/>
        <v>0</v>
      </c>
    </row>
    <row r="198" spans="1:8" x14ac:dyDescent="0.3">
      <c r="A198" t="s">
        <v>1829</v>
      </c>
      <c r="B198" t="s">
        <v>1830</v>
      </c>
      <c r="C198">
        <v>3960.0000000000005</v>
      </c>
      <c r="D198">
        <v>3600</v>
      </c>
      <c r="E198">
        <v>360.00000000000045</v>
      </c>
      <c r="F198" s="59">
        <f t="shared" ref="F198:F261" si="6">C198-D198-E198</f>
        <v>0</v>
      </c>
      <c r="G198" s="59">
        <v>3600</v>
      </c>
      <c r="H198" s="59">
        <f t="shared" ref="H198:H261" si="7">G198-D198</f>
        <v>0</v>
      </c>
    </row>
    <row r="199" spans="1:8" x14ac:dyDescent="0.3">
      <c r="A199" t="s">
        <v>1832</v>
      </c>
      <c r="B199" t="s">
        <v>1833</v>
      </c>
      <c r="C199">
        <v>528278.30000000005</v>
      </c>
      <c r="D199">
        <v>50081</v>
      </c>
      <c r="E199">
        <v>478197.30000000005</v>
      </c>
      <c r="F199" s="59">
        <f t="shared" si="6"/>
        <v>0</v>
      </c>
      <c r="G199" s="59">
        <v>50081</v>
      </c>
      <c r="H199" s="59">
        <f t="shared" si="7"/>
        <v>0</v>
      </c>
    </row>
    <row r="200" spans="1:8" x14ac:dyDescent="0.3">
      <c r="A200" t="s">
        <v>1835</v>
      </c>
      <c r="B200" t="s">
        <v>1836</v>
      </c>
      <c r="C200">
        <v>11669.999999999998</v>
      </c>
      <c r="D200">
        <v>1332.0000000000002</v>
      </c>
      <c r="E200">
        <v>10337.999999999998</v>
      </c>
      <c r="F200" s="59">
        <f t="shared" si="6"/>
        <v>0</v>
      </c>
      <c r="G200" s="59">
        <v>1332.0000000000002</v>
      </c>
      <c r="H200" s="59">
        <f t="shared" si="7"/>
        <v>0</v>
      </c>
    </row>
    <row r="201" spans="1:8" x14ac:dyDescent="0.3">
      <c r="A201" t="s">
        <v>1838</v>
      </c>
      <c r="B201" t="s">
        <v>2023</v>
      </c>
      <c r="C201">
        <v>12483.25</v>
      </c>
      <c r="D201">
        <v>11226.15</v>
      </c>
      <c r="E201">
        <v>1257.1000000000004</v>
      </c>
      <c r="F201" s="59">
        <f t="shared" si="6"/>
        <v>0</v>
      </c>
      <c r="G201" s="59">
        <v>7200</v>
      </c>
      <c r="H201" s="59">
        <f t="shared" si="7"/>
        <v>-4026.1499999999996</v>
      </c>
    </row>
    <row r="202" spans="1:8" x14ac:dyDescent="0.3">
      <c r="A202" t="s">
        <v>1027</v>
      </c>
      <c r="B202" t="s">
        <v>1028</v>
      </c>
      <c r="C202">
        <v>40262.400000000001</v>
      </c>
      <c r="D202">
        <v>38584.799999999996</v>
      </c>
      <c r="E202">
        <v>1677.6000000000058</v>
      </c>
      <c r="F202" s="59">
        <f t="shared" si="6"/>
        <v>0</v>
      </c>
      <c r="G202" s="59">
        <v>38584.799999999996</v>
      </c>
      <c r="H202" s="59">
        <f t="shared" si="7"/>
        <v>0</v>
      </c>
    </row>
    <row r="203" spans="1:8" x14ac:dyDescent="0.3">
      <c r="A203" t="s">
        <v>1840</v>
      </c>
      <c r="B203" t="s">
        <v>1841</v>
      </c>
      <c r="C203">
        <v>3168.0000000000005</v>
      </c>
      <c r="D203">
        <v>2880</v>
      </c>
      <c r="E203">
        <v>288.00000000000045</v>
      </c>
      <c r="F203" s="59">
        <f t="shared" si="6"/>
        <v>0</v>
      </c>
      <c r="G203" s="59">
        <v>2880</v>
      </c>
      <c r="H203" s="59">
        <f t="shared" si="7"/>
        <v>0</v>
      </c>
    </row>
    <row r="204" spans="1:8" x14ac:dyDescent="0.3">
      <c r="A204" t="s">
        <v>1843</v>
      </c>
      <c r="B204" t="s">
        <v>1844</v>
      </c>
      <c r="C204">
        <v>10695</v>
      </c>
      <c r="D204">
        <v>222.00000000000003</v>
      </c>
      <c r="E204">
        <v>10473</v>
      </c>
      <c r="F204" s="59">
        <f t="shared" si="6"/>
        <v>0</v>
      </c>
      <c r="G204" s="59">
        <v>222.00000000000003</v>
      </c>
      <c r="H204" s="59">
        <f t="shared" si="7"/>
        <v>0</v>
      </c>
    </row>
    <row r="205" spans="1:8" x14ac:dyDescent="0.3">
      <c r="A205" t="s">
        <v>1846</v>
      </c>
      <c r="B205" t="s">
        <v>1847</v>
      </c>
      <c r="C205">
        <v>4666.666666666667</v>
      </c>
      <c r="D205">
        <v>4200</v>
      </c>
      <c r="E205">
        <v>466.66666666666697</v>
      </c>
      <c r="F205" s="59">
        <f t="shared" si="6"/>
        <v>0</v>
      </c>
      <c r="G205" s="59">
        <v>4200</v>
      </c>
      <c r="H205" s="59">
        <f t="shared" si="7"/>
        <v>0</v>
      </c>
    </row>
    <row r="206" spans="1:8" x14ac:dyDescent="0.3">
      <c r="A206" t="s">
        <v>1849</v>
      </c>
      <c r="B206" t="s">
        <v>1850</v>
      </c>
      <c r="C206">
        <v>3949.9999999999995</v>
      </c>
      <c r="D206">
        <v>333.00000000000006</v>
      </c>
      <c r="E206">
        <v>3616.9999999999995</v>
      </c>
      <c r="F206" s="59">
        <f t="shared" si="6"/>
        <v>0</v>
      </c>
      <c r="G206" s="59">
        <v>333.00000000000006</v>
      </c>
      <c r="H206" s="59">
        <f t="shared" si="7"/>
        <v>0</v>
      </c>
    </row>
    <row r="207" spans="1:8" x14ac:dyDescent="0.3">
      <c r="A207" t="s">
        <v>1852</v>
      </c>
      <c r="B207" t="s">
        <v>1855</v>
      </c>
      <c r="C207">
        <v>29510</v>
      </c>
      <c r="D207">
        <v>28261.4375</v>
      </c>
      <c r="E207">
        <v>1248.5625</v>
      </c>
      <c r="F207" s="59">
        <f t="shared" si="6"/>
        <v>0</v>
      </c>
      <c r="G207" s="59">
        <v>28261.4375</v>
      </c>
      <c r="H207" s="59">
        <f t="shared" si="7"/>
        <v>0</v>
      </c>
    </row>
    <row r="208" spans="1:8" x14ac:dyDescent="0.3">
      <c r="A208" t="s">
        <v>1858</v>
      </c>
      <c r="B208" t="s">
        <v>1859</v>
      </c>
      <c r="C208">
        <v>34500</v>
      </c>
      <c r="D208">
        <v>34500</v>
      </c>
      <c r="E208">
        <v>0</v>
      </c>
      <c r="F208" s="59">
        <f t="shared" si="6"/>
        <v>0</v>
      </c>
      <c r="G208" s="59">
        <v>34500</v>
      </c>
      <c r="H208" s="59">
        <f t="shared" si="7"/>
        <v>0</v>
      </c>
    </row>
    <row r="209" spans="1:8" x14ac:dyDescent="0.3">
      <c r="A209" t="s">
        <v>1862</v>
      </c>
      <c r="B209" t="s">
        <v>1863</v>
      </c>
      <c r="C209">
        <v>28032.5</v>
      </c>
      <c r="D209">
        <v>19949.900000000001</v>
      </c>
      <c r="E209">
        <v>8082.5999999999985</v>
      </c>
      <c r="F209" s="59">
        <f t="shared" si="6"/>
        <v>0</v>
      </c>
      <c r="G209" s="59">
        <v>19949.900000000001</v>
      </c>
      <c r="H209" s="59">
        <f t="shared" si="7"/>
        <v>0</v>
      </c>
    </row>
    <row r="210" spans="1:8" x14ac:dyDescent="0.3">
      <c r="A210" t="s">
        <v>1865</v>
      </c>
      <c r="B210" t="s">
        <v>1866</v>
      </c>
      <c r="C210">
        <v>11449.999999999998</v>
      </c>
      <c r="D210">
        <v>2825</v>
      </c>
      <c r="E210">
        <v>8624.9999999999982</v>
      </c>
      <c r="F210" s="59">
        <f t="shared" si="6"/>
        <v>0</v>
      </c>
      <c r="G210" s="59">
        <v>2825</v>
      </c>
      <c r="H210" s="59">
        <f t="shared" si="7"/>
        <v>0</v>
      </c>
    </row>
    <row r="211" spans="1:8" x14ac:dyDescent="0.3">
      <c r="A211" t="s">
        <v>1868</v>
      </c>
      <c r="B211" t="s">
        <v>1869</v>
      </c>
      <c r="C211">
        <v>11820</v>
      </c>
      <c r="D211">
        <v>10368</v>
      </c>
      <c r="E211">
        <v>1452</v>
      </c>
      <c r="F211" s="59">
        <f t="shared" si="6"/>
        <v>0</v>
      </c>
      <c r="G211" s="59">
        <v>10368</v>
      </c>
      <c r="H211" s="59">
        <f t="shared" si="7"/>
        <v>0</v>
      </c>
    </row>
    <row r="212" spans="1:8" x14ac:dyDescent="0.3">
      <c r="A212" t="s">
        <v>1030</v>
      </c>
      <c r="B212" t="s">
        <v>1031</v>
      </c>
      <c r="C212">
        <v>21605</v>
      </c>
      <c r="D212">
        <v>15290</v>
      </c>
      <c r="E212">
        <v>6315</v>
      </c>
      <c r="F212" s="59">
        <f t="shared" si="6"/>
        <v>0</v>
      </c>
      <c r="G212" s="59">
        <v>15290</v>
      </c>
      <c r="H212" s="59">
        <f t="shared" si="7"/>
        <v>0</v>
      </c>
    </row>
    <row r="213" spans="1:8" x14ac:dyDescent="0.3">
      <c r="A213" t="s">
        <v>1871</v>
      </c>
      <c r="B213" t="s">
        <v>1872</v>
      </c>
      <c r="C213">
        <v>69860</v>
      </c>
      <c r="D213">
        <v>67986</v>
      </c>
      <c r="E213">
        <v>1874</v>
      </c>
      <c r="F213" s="59">
        <f t="shared" si="6"/>
        <v>0</v>
      </c>
      <c r="G213" s="59">
        <v>67986</v>
      </c>
      <c r="H213" s="59">
        <f t="shared" si="7"/>
        <v>0</v>
      </c>
    </row>
    <row r="214" spans="1:8" x14ac:dyDescent="0.3">
      <c r="A214" t="s">
        <v>1875</v>
      </c>
      <c r="B214" t="s">
        <v>1876</v>
      </c>
      <c r="C214">
        <v>26000</v>
      </c>
      <c r="D214">
        <v>26000</v>
      </c>
      <c r="E214">
        <v>0</v>
      </c>
      <c r="F214" s="59">
        <f t="shared" si="6"/>
        <v>0</v>
      </c>
      <c r="G214" s="59">
        <v>26000</v>
      </c>
      <c r="H214" s="59">
        <f t="shared" si="7"/>
        <v>0</v>
      </c>
    </row>
    <row r="215" spans="1:8" x14ac:dyDescent="0.3">
      <c r="A215" t="s">
        <v>1878</v>
      </c>
      <c r="B215" t="s">
        <v>1879</v>
      </c>
      <c r="C215">
        <v>539528.80000000005</v>
      </c>
      <c r="D215">
        <v>495700</v>
      </c>
      <c r="E215">
        <v>43828.800000000047</v>
      </c>
      <c r="F215" s="59">
        <f t="shared" si="6"/>
        <v>0</v>
      </c>
      <c r="G215" s="59">
        <v>495700</v>
      </c>
      <c r="H215" s="59">
        <f t="shared" si="7"/>
        <v>0</v>
      </c>
    </row>
    <row r="216" spans="1:8" x14ac:dyDescent="0.3">
      <c r="A216" t="s">
        <v>1883</v>
      </c>
      <c r="B216" t="s">
        <v>1884</v>
      </c>
      <c r="C216">
        <v>9275</v>
      </c>
      <c r="D216">
        <v>4550</v>
      </c>
      <c r="E216">
        <v>4725</v>
      </c>
      <c r="F216" s="59">
        <f t="shared" si="6"/>
        <v>0</v>
      </c>
      <c r="G216" s="59">
        <v>4550</v>
      </c>
      <c r="H216" s="59">
        <f t="shared" si="7"/>
        <v>0</v>
      </c>
    </row>
    <row r="217" spans="1:8" x14ac:dyDescent="0.3">
      <c r="A217" t="s">
        <v>1886</v>
      </c>
      <c r="B217" t="s">
        <v>1887</v>
      </c>
      <c r="C217">
        <v>43451.25</v>
      </c>
      <c r="D217">
        <v>37765.65</v>
      </c>
      <c r="E217">
        <v>5685.5999999999985</v>
      </c>
      <c r="F217" s="59">
        <f t="shared" si="6"/>
        <v>0</v>
      </c>
      <c r="G217" s="59">
        <v>37765.65</v>
      </c>
      <c r="H217" s="59">
        <f t="shared" si="7"/>
        <v>0</v>
      </c>
    </row>
    <row r="218" spans="1:8" x14ac:dyDescent="0.3">
      <c r="A218" t="s">
        <v>1893</v>
      </c>
      <c r="B218" t="s">
        <v>1894</v>
      </c>
      <c r="C218">
        <v>16900</v>
      </c>
      <c r="D218">
        <v>12763</v>
      </c>
      <c r="E218">
        <v>4137</v>
      </c>
      <c r="F218" s="59">
        <f t="shared" si="6"/>
        <v>0</v>
      </c>
      <c r="G218" s="59">
        <v>12763</v>
      </c>
      <c r="H218" s="59">
        <f t="shared" si="7"/>
        <v>0</v>
      </c>
    </row>
    <row r="219" spans="1:8" x14ac:dyDescent="0.3">
      <c r="A219" t="s">
        <v>1896</v>
      </c>
      <c r="B219" t="s">
        <v>1897</v>
      </c>
      <c r="C219">
        <v>14700</v>
      </c>
      <c r="D219">
        <v>11875</v>
      </c>
      <c r="E219">
        <v>2825</v>
      </c>
      <c r="F219" s="59">
        <f t="shared" si="6"/>
        <v>0</v>
      </c>
      <c r="G219" s="59">
        <v>11875</v>
      </c>
      <c r="H219" s="59">
        <f t="shared" si="7"/>
        <v>0</v>
      </c>
    </row>
    <row r="220" spans="1:8" x14ac:dyDescent="0.3">
      <c r="A220" t="s">
        <v>1899</v>
      </c>
      <c r="B220" t="s">
        <v>1900</v>
      </c>
      <c r="C220">
        <v>19663.8</v>
      </c>
      <c r="D220">
        <v>15230.5</v>
      </c>
      <c r="E220">
        <v>4433.2999999999993</v>
      </c>
      <c r="F220" s="59">
        <f t="shared" si="6"/>
        <v>0</v>
      </c>
      <c r="G220" s="59">
        <v>15230.5</v>
      </c>
      <c r="H220" s="59">
        <f t="shared" si="7"/>
        <v>0</v>
      </c>
    </row>
    <row r="221" spans="1:8" x14ac:dyDescent="0.3">
      <c r="A221" t="s">
        <v>1902</v>
      </c>
      <c r="B221" t="s">
        <v>1903</v>
      </c>
      <c r="C221">
        <v>26675</v>
      </c>
      <c r="D221">
        <v>25695.5</v>
      </c>
      <c r="E221">
        <v>979.5</v>
      </c>
      <c r="F221" s="59">
        <f t="shared" si="6"/>
        <v>0</v>
      </c>
      <c r="G221" s="59">
        <v>25695.5</v>
      </c>
      <c r="H221" s="59">
        <f t="shared" si="7"/>
        <v>0</v>
      </c>
    </row>
    <row r="222" spans="1:8" x14ac:dyDescent="0.3">
      <c r="A222" t="s">
        <v>1905</v>
      </c>
      <c r="B222" t="s">
        <v>1906</v>
      </c>
      <c r="C222">
        <v>18629.999999999996</v>
      </c>
      <c r="D222">
        <v>17479.999999999996</v>
      </c>
      <c r="E222">
        <v>1150</v>
      </c>
      <c r="F222" s="59">
        <f t="shared" si="6"/>
        <v>0</v>
      </c>
      <c r="G222" s="59">
        <v>17479.999999999996</v>
      </c>
      <c r="H222" s="59">
        <f t="shared" si="7"/>
        <v>0</v>
      </c>
    </row>
    <row r="223" spans="1:8" x14ac:dyDescent="0.3">
      <c r="A223" t="s">
        <v>938</v>
      </c>
      <c r="B223" t="s">
        <v>939</v>
      </c>
      <c r="C223">
        <v>33280</v>
      </c>
      <c r="D223">
        <v>32871.387999999999</v>
      </c>
      <c r="E223">
        <v>408.61200000000099</v>
      </c>
      <c r="F223" s="59">
        <f t="shared" si="6"/>
        <v>0</v>
      </c>
      <c r="G223" s="59">
        <v>32871.387999999999</v>
      </c>
      <c r="H223" s="59">
        <f t="shared" si="7"/>
        <v>0</v>
      </c>
    </row>
    <row r="224" spans="1:8" x14ac:dyDescent="0.3">
      <c r="A224" t="s">
        <v>1033</v>
      </c>
      <c r="B224" t="s">
        <v>1034</v>
      </c>
      <c r="C224">
        <v>106795</v>
      </c>
      <c r="D224">
        <v>95482</v>
      </c>
      <c r="E224">
        <v>11313</v>
      </c>
      <c r="F224" s="59">
        <f t="shared" si="6"/>
        <v>0</v>
      </c>
      <c r="G224" s="59">
        <v>95482</v>
      </c>
      <c r="H224" s="59">
        <f t="shared" si="7"/>
        <v>0</v>
      </c>
    </row>
    <row r="225" spans="1:8" x14ac:dyDescent="0.3">
      <c r="A225" t="s">
        <v>1908</v>
      </c>
      <c r="B225" t="s">
        <v>1909</v>
      </c>
      <c r="C225">
        <v>55195</v>
      </c>
      <c r="D225">
        <v>22081.8</v>
      </c>
      <c r="E225">
        <v>33113.199999999997</v>
      </c>
      <c r="F225" s="59">
        <f t="shared" si="6"/>
        <v>0</v>
      </c>
      <c r="G225" s="59">
        <v>22081.8</v>
      </c>
      <c r="H225" s="59">
        <f t="shared" si="7"/>
        <v>0</v>
      </c>
    </row>
    <row r="226" spans="1:8" x14ac:dyDescent="0.3">
      <c r="A226" t="s">
        <v>1913</v>
      </c>
      <c r="B226" t="s">
        <v>1914</v>
      </c>
      <c r="C226">
        <v>50664</v>
      </c>
      <c r="D226">
        <v>46817.8</v>
      </c>
      <c r="E226">
        <v>3846.1999999999971</v>
      </c>
      <c r="F226" s="59">
        <f t="shared" si="6"/>
        <v>0</v>
      </c>
      <c r="G226" s="59">
        <v>46817.8</v>
      </c>
      <c r="H226" s="59">
        <f t="shared" si="7"/>
        <v>0</v>
      </c>
    </row>
    <row r="227" spans="1:8" x14ac:dyDescent="0.3">
      <c r="A227" t="s">
        <v>1916</v>
      </c>
      <c r="B227" t="s">
        <v>1917</v>
      </c>
      <c r="C227">
        <v>11442.5</v>
      </c>
      <c r="D227">
        <v>9912.7750000000015</v>
      </c>
      <c r="E227">
        <v>1529.7249999999985</v>
      </c>
      <c r="F227" s="59">
        <f t="shared" si="6"/>
        <v>0</v>
      </c>
      <c r="G227" s="59">
        <v>9912.7750000000015</v>
      </c>
      <c r="H227" s="59">
        <f t="shared" si="7"/>
        <v>0</v>
      </c>
    </row>
    <row r="228" spans="1:8" x14ac:dyDescent="0.3">
      <c r="A228" t="s">
        <v>1919</v>
      </c>
      <c r="B228" t="s">
        <v>1920</v>
      </c>
      <c r="C228">
        <v>43828.799999999996</v>
      </c>
      <c r="D228">
        <v>30512</v>
      </c>
      <c r="E228">
        <v>13316.799999999996</v>
      </c>
      <c r="F228" s="59">
        <f t="shared" si="6"/>
        <v>0</v>
      </c>
      <c r="G228" s="59" t="e">
        <v>#N/A</v>
      </c>
      <c r="H228" s="59" t="e">
        <f t="shared" si="7"/>
        <v>#N/A</v>
      </c>
    </row>
    <row r="229" spans="1:8" x14ac:dyDescent="0.3">
      <c r="A229" t="s">
        <v>1922</v>
      </c>
      <c r="B229" t="s">
        <v>1923</v>
      </c>
      <c r="C229">
        <v>19182.5</v>
      </c>
      <c r="D229">
        <v>4213.55</v>
      </c>
      <c r="E229">
        <v>14968.95</v>
      </c>
      <c r="F229" s="59">
        <f t="shared" si="6"/>
        <v>0</v>
      </c>
      <c r="G229" s="59">
        <v>4213.55</v>
      </c>
      <c r="H229" s="59">
        <f t="shared" si="7"/>
        <v>0</v>
      </c>
    </row>
    <row r="230" spans="1:8" x14ac:dyDescent="0.3">
      <c r="A230" t="s">
        <v>1925</v>
      </c>
      <c r="B230" t="s">
        <v>1926</v>
      </c>
      <c r="C230">
        <v>19320</v>
      </c>
      <c r="D230">
        <v>19320</v>
      </c>
      <c r="E230">
        <v>0</v>
      </c>
      <c r="F230" s="59">
        <f t="shared" si="6"/>
        <v>0</v>
      </c>
      <c r="G230" s="59">
        <v>19320</v>
      </c>
      <c r="H230" s="59">
        <f t="shared" si="7"/>
        <v>0</v>
      </c>
    </row>
    <row r="231" spans="1:8" x14ac:dyDescent="0.3">
      <c r="A231" t="s">
        <v>1928</v>
      </c>
      <c r="B231" t="s">
        <v>1929</v>
      </c>
      <c r="C231">
        <v>27612.5</v>
      </c>
      <c r="D231">
        <v>14527.174999999999</v>
      </c>
      <c r="E231">
        <v>13085.325000000001</v>
      </c>
      <c r="F231" s="59">
        <f t="shared" si="6"/>
        <v>0</v>
      </c>
      <c r="G231" s="59">
        <v>14527.174999999999</v>
      </c>
      <c r="H231" s="59">
        <f t="shared" si="7"/>
        <v>0</v>
      </c>
    </row>
    <row r="232" spans="1:8" x14ac:dyDescent="0.3">
      <c r="A232" t="s">
        <v>1930</v>
      </c>
      <c r="B232" t="s">
        <v>1931</v>
      </c>
      <c r="C232">
        <v>38635</v>
      </c>
      <c r="D232">
        <v>34385.5</v>
      </c>
      <c r="E232">
        <v>4249.5</v>
      </c>
      <c r="F232" s="59">
        <f t="shared" si="6"/>
        <v>0</v>
      </c>
      <c r="G232" s="59">
        <v>34385.5</v>
      </c>
      <c r="H232" s="59">
        <f t="shared" si="7"/>
        <v>0</v>
      </c>
    </row>
    <row r="233" spans="1:8" x14ac:dyDescent="0.3">
      <c r="A233" t="s">
        <v>1038</v>
      </c>
      <c r="B233" t="s">
        <v>1039</v>
      </c>
      <c r="C233">
        <v>46000</v>
      </c>
      <c r="D233">
        <v>40000</v>
      </c>
      <c r="E233">
        <v>6000</v>
      </c>
      <c r="F233" s="59">
        <f t="shared" si="6"/>
        <v>0</v>
      </c>
      <c r="G233" s="59">
        <v>40000</v>
      </c>
      <c r="H233" s="59">
        <f t="shared" si="7"/>
        <v>0</v>
      </c>
    </row>
    <row r="234" spans="1:8" x14ac:dyDescent="0.3">
      <c r="A234" t="s">
        <v>1933</v>
      </c>
      <c r="B234" t="s">
        <v>1934</v>
      </c>
      <c r="C234">
        <v>9320</v>
      </c>
      <c r="D234">
        <v>5420</v>
      </c>
      <c r="E234">
        <v>3900</v>
      </c>
      <c r="F234" s="59">
        <f t="shared" si="6"/>
        <v>0</v>
      </c>
      <c r="G234" s="59">
        <v>5420</v>
      </c>
      <c r="H234" s="59">
        <f t="shared" si="7"/>
        <v>0</v>
      </c>
    </row>
    <row r="235" spans="1:8" x14ac:dyDescent="0.3">
      <c r="A235" t="s">
        <v>1936</v>
      </c>
      <c r="B235" t="s">
        <v>1937</v>
      </c>
      <c r="C235">
        <v>40763.4</v>
      </c>
      <c r="D235">
        <v>37355.4</v>
      </c>
      <c r="E235">
        <v>3408</v>
      </c>
      <c r="F235" s="59">
        <f t="shared" si="6"/>
        <v>0</v>
      </c>
      <c r="G235" s="59">
        <v>37355.4</v>
      </c>
      <c r="H235" s="59">
        <f t="shared" si="7"/>
        <v>0</v>
      </c>
    </row>
    <row r="236" spans="1:8" x14ac:dyDescent="0.3">
      <c r="A236" t="s">
        <v>1940</v>
      </c>
      <c r="B236" t="s">
        <v>1941</v>
      </c>
      <c r="C236">
        <v>18845.5</v>
      </c>
      <c r="D236">
        <v>16489.18</v>
      </c>
      <c r="E236">
        <v>2356.3199999999997</v>
      </c>
      <c r="F236" s="59">
        <f t="shared" si="6"/>
        <v>0</v>
      </c>
      <c r="G236" s="59">
        <v>16489.18</v>
      </c>
      <c r="H236" s="59">
        <f t="shared" si="7"/>
        <v>0</v>
      </c>
    </row>
    <row r="237" spans="1:8" x14ac:dyDescent="0.3">
      <c r="A237" t="s">
        <v>1943</v>
      </c>
      <c r="B237" t="s">
        <v>1944</v>
      </c>
      <c r="C237">
        <v>27140</v>
      </c>
      <c r="D237">
        <v>23520</v>
      </c>
      <c r="E237">
        <v>3620</v>
      </c>
      <c r="F237" s="59">
        <f t="shared" si="6"/>
        <v>0</v>
      </c>
      <c r="G237" s="59">
        <v>23520</v>
      </c>
      <c r="H237" s="59">
        <f t="shared" si="7"/>
        <v>0</v>
      </c>
    </row>
    <row r="238" spans="1:8" x14ac:dyDescent="0.3">
      <c r="A238" t="s">
        <v>1946</v>
      </c>
      <c r="B238" t="s">
        <v>1947</v>
      </c>
      <c r="C238">
        <v>14490</v>
      </c>
      <c r="D238">
        <v>14490</v>
      </c>
      <c r="E238">
        <v>0</v>
      </c>
      <c r="F238" s="59">
        <f t="shared" si="6"/>
        <v>0</v>
      </c>
      <c r="G238" s="59">
        <v>14490</v>
      </c>
      <c r="H238" s="59">
        <f t="shared" si="7"/>
        <v>0</v>
      </c>
    </row>
    <row r="239" spans="1:8" x14ac:dyDescent="0.3">
      <c r="A239" t="s">
        <v>1949</v>
      </c>
      <c r="B239" t="s">
        <v>1950</v>
      </c>
      <c r="C239">
        <v>14900</v>
      </c>
      <c r="D239">
        <v>13560</v>
      </c>
      <c r="E239">
        <v>1340</v>
      </c>
      <c r="F239" s="59">
        <f t="shared" si="6"/>
        <v>0</v>
      </c>
      <c r="G239" s="59">
        <v>13560</v>
      </c>
      <c r="H239" s="59">
        <f t="shared" si="7"/>
        <v>0</v>
      </c>
    </row>
    <row r="240" spans="1:8" x14ac:dyDescent="0.3">
      <c r="A240" t="s">
        <v>1953</v>
      </c>
      <c r="B240" t="s">
        <v>1954</v>
      </c>
      <c r="C240">
        <v>8450</v>
      </c>
      <c r="D240">
        <v>8137.5</v>
      </c>
      <c r="E240">
        <v>312.5</v>
      </c>
      <c r="F240" s="59">
        <f t="shared" si="6"/>
        <v>0</v>
      </c>
      <c r="G240" s="59">
        <v>8137.5</v>
      </c>
      <c r="H240" s="59">
        <f t="shared" si="7"/>
        <v>0</v>
      </c>
    </row>
    <row r="241" spans="1:8" x14ac:dyDescent="0.3">
      <c r="A241" t="s">
        <v>1956</v>
      </c>
      <c r="B241" t="s">
        <v>1957</v>
      </c>
      <c r="C241">
        <v>35432.9</v>
      </c>
      <c r="D241">
        <v>33027.199999999997</v>
      </c>
      <c r="E241">
        <v>2405.7000000000044</v>
      </c>
      <c r="F241" s="59">
        <f t="shared" si="6"/>
        <v>0</v>
      </c>
      <c r="G241" s="59">
        <v>33027.199999999997</v>
      </c>
      <c r="H241" s="59">
        <f t="shared" si="7"/>
        <v>0</v>
      </c>
    </row>
    <row r="242" spans="1:8" x14ac:dyDescent="0.3">
      <c r="A242" t="s">
        <v>1961</v>
      </c>
      <c r="B242" t="s">
        <v>1962</v>
      </c>
      <c r="C242">
        <v>9540</v>
      </c>
      <c r="D242">
        <v>5640</v>
      </c>
      <c r="E242">
        <v>3900</v>
      </c>
      <c r="F242" s="59">
        <f t="shared" si="6"/>
        <v>0</v>
      </c>
      <c r="G242" s="59">
        <v>5640</v>
      </c>
      <c r="H242" s="59">
        <f t="shared" si="7"/>
        <v>0</v>
      </c>
    </row>
    <row r="243" spans="1:8" x14ac:dyDescent="0.3">
      <c r="A243" t="s">
        <v>1964</v>
      </c>
      <c r="B243" t="s">
        <v>1965</v>
      </c>
      <c r="C243">
        <v>17892.8</v>
      </c>
      <c r="D243">
        <v>17892.8</v>
      </c>
      <c r="E243">
        <v>0</v>
      </c>
      <c r="F243" s="59">
        <f t="shared" si="6"/>
        <v>0</v>
      </c>
      <c r="G243" s="59">
        <v>17892.8</v>
      </c>
      <c r="H243" s="59">
        <f t="shared" si="7"/>
        <v>0</v>
      </c>
    </row>
    <row r="244" spans="1:8" x14ac:dyDescent="0.3">
      <c r="A244" t="s">
        <v>1043</v>
      </c>
      <c r="B244" t="s">
        <v>1044</v>
      </c>
      <c r="C244">
        <v>29342.5</v>
      </c>
      <c r="D244">
        <v>25297</v>
      </c>
      <c r="E244">
        <v>4045.5</v>
      </c>
      <c r="F244" s="59">
        <f t="shared" si="6"/>
        <v>0</v>
      </c>
      <c r="G244" s="59">
        <v>25297</v>
      </c>
      <c r="H244" s="59">
        <f t="shared" si="7"/>
        <v>0</v>
      </c>
    </row>
    <row r="245" spans="1:8" x14ac:dyDescent="0.3">
      <c r="A245" t="s">
        <v>1967</v>
      </c>
      <c r="B245" t="s">
        <v>1968</v>
      </c>
      <c r="C245">
        <v>14700</v>
      </c>
      <c r="D245">
        <v>11319</v>
      </c>
      <c r="E245">
        <v>3381</v>
      </c>
      <c r="F245" s="59">
        <f t="shared" si="6"/>
        <v>0</v>
      </c>
      <c r="G245" s="59">
        <v>11319</v>
      </c>
      <c r="H245" s="59">
        <f t="shared" si="7"/>
        <v>0</v>
      </c>
    </row>
    <row r="246" spans="1:8" x14ac:dyDescent="0.3">
      <c r="A246" t="s">
        <v>1970</v>
      </c>
      <c r="B246" t="s">
        <v>1971</v>
      </c>
      <c r="C246">
        <v>25922.177777777775</v>
      </c>
      <c r="D246">
        <v>25383.4</v>
      </c>
      <c r="E246">
        <v>538.77777777777374</v>
      </c>
      <c r="F246" s="59">
        <f t="shared" si="6"/>
        <v>0</v>
      </c>
      <c r="G246" s="59">
        <v>25383.4</v>
      </c>
      <c r="H246" s="59">
        <f t="shared" si="7"/>
        <v>0</v>
      </c>
    </row>
    <row r="247" spans="1:8" x14ac:dyDescent="0.3">
      <c r="A247" t="s">
        <v>1973</v>
      </c>
      <c r="B247" t="s">
        <v>1974</v>
      </c>
      <c r="C247">
        <v>16825</v>
      </c>
      <c r="D247">
        <v>9000</v>
      </c>
      <c r="E247">
        <v>7825</v>
      </c>
      <c r="F247" s="59">
        <f t="shared" si="6"/>
        <v>0</v>
      </c>
      <c r="G247" s="59">
        <v>9000</v>
      </c>
      <c r="H247" s="59">
        <f t="shared" si="7"/>
        <v>0</v>
      </c>
    </row>
    <row r="248" spans="1:8" x14ac:dyDescent="0.3">
      <c r="A248" t="s">
        <v>1976</v>
      </c>
      <c r="B248" t="s">
        <v>1977</v>
      </c>
      <c r="C248">
        <v>18664.944444444445</v>
      </c>
      <c r="D248">
        <v>18375.599999999999</v>
      </c>
      <c r="E248">
        <v>289.34444444444671</v>
      </c>
      <c r="F248" s="59">
        <f t="shared" si="6"/>
        <v>0</v>
      </c>
      <c r="G248" s="59">
        <v>10425.6</v>
      </c>
      <c r="H248" s="59">
        <f t="shared" si="7"/>
        <v>-7949.9999999999982</v>
      </c>
    </row>
    <row r="249" spans="1:8" x14ac:dyDescent="0.3">
      <c r="A249" t="s">
        <v>1979</v>
      </c>
      <c r="B249" t="s">
        <v>1980</v>
      </c>
      <c r="C249">
        <v>13000</v>
      </c>
      <c r="D249">
        <v>12666</v>
      </c>
      <c r="E249">
        <v>334</v>
      </c>
      <c r="F249" s="59">
        <f t="shared" si="6"/>
        <v>0</v>
      </c>
      <c r="G249" s="59">
        <v>12666</v>
      </c>
      <c r="H249" s="59">
        <f t="shared" si="7"/>
        <v>0</v>
      </c>
    </row>
    <row r="250" spans="1:8" x14ac:dyDescent="0.3">
      <c r="A250" t="s">
        <v>1983</v>
      </c>
      <c r="B250" t="s">
        <v>1984</v>
      </c>
      <c r="C250">
        <v>15058.333333333334</v>
      </c>
      <c r="D250">
        <v>12888</v>
      </c>
      <c r="E250">
        <v>2170.3333333333339</v>
      </c>
      <c r="F250" s="59">
        <f t="shared" si="6"/>
        <v>0</v>
      </c>
      <c r="G250" s="59">
        <v>12888</v>
      </c>
      <c r="H250" s="59">
        <f t="shared" si="7"/>
        <v>0</v>
      </c>
    </row>
    <row r="251" spans="1:8" x14ac:dyDescent="0.3">
      <c r="A251" t="s">
        <v>1986</v>
      </c>
      <c r="B251" t="s">
        <v>1987</v>
      </c>
      <c r="C251">
        <v>9432.5</v>
      </c>
      <c r="D251">
        <v>4210</v>
      </c>
      <c r="E251">
        <v>5222.5</v>
      </c>
      <c r="F251" s="59">
        <f t="shared" si="6"/>
        <v>0</v>
      </c>
      <c r="G251" s="59">
        <v>4210</v>
      </c>
      <c r="H251" s="59">
        <f t="shared" si="7"/>
        <v>0</v>
      </c>
    </row>
    <row r="252" spans="1:8" x14ac:dyDescent="0.3">
      <c r="A252" t="s">
        <v>1989</v>
      </c>
      <c r="B252" t="s">
        <v>1990</v>
      </c>
      <c r="C252">
        <v>20183.055555555555</v>
      </c>
      <c r="D252">
        <v>11678.712500000001</v>
      </c>
      <c r="E252">
        <v>8504.3430555555533</v>
      </c>
      <c r="F252" s="59">
        <f t="shared" si="6"/>
        <v>0</v>
      </c>
      <c r="G252" s="59">
        <v>11678.712500000001</v>
      </c>
      <c r="H252" s="59">
        <f t="shared" si="7"/>
        <v>0</v>
      </c>
    </row>
    <row r="253" spans="1:8" x14ac:dyDescent="0.3">
      <c r="A253" t="s">
        <v>1992</v>
      </c>
      <c r="B253" t="s">
        <v>1993</v>
      </c>
      <c r="C253">
        <v>27855.199999999997</v>
      </c>
      <c r="D253">
        <v>22688</v>
      </c>
      <c r="E253">
        <v>5167.1999999999971</v>
      </c>
      <c r="F253" s="59">
        <f t="shared" si="6"/>
        <v>0</v>
      </c>
      <c r="G253" s="59">
        <v>22688</v>
      </c>
      <c r="H253" s="59">
        <f t="shared" si="7"/>
        <v>0</v>
      </c>
    </row>
    <row r="254" spans="1:8" x14ac:dyDescent="0.3">
      <c r="A254" t="s">
        <v>1046</v>
      </c>
      <c r="B254" t="s">
        <v>1047</v>
      </c>
      <c r="C254">
        <v>35600</v>
      </c>
      <c r="D254">
        <v>35600</v>
      </c>
      <c r="E254">
        <v>0</v>
      </c>
      <c r="F254" s="59">
        <f t="shared" si="6"/>
        <v>0</v>
      </c>
      <c r="G254" s="59">
        <v>35600</v>
      </c>
      <c r="H254" s="59">
        <f t="shared" si="7"/>
        <v>0</v>
      </c>
    </row>
    <row r="255" spans="1:8" x14ac:dyDescent="0.3">
      <c r="A255" t="s">
        <v>1995</v>
      </c>
      <c r="B255" t="s">
        <v>1996</v>
      </c>
      <c r="C255">
        <v>21367.1875</v>
      </c>
      <c r="D255">
        <v>13162.1875</v>
      </c>
      <c r="E255">
        <v>8205</v>
      </c>
      <c r="F255" s="59">
        <f t="shared" si="6"/>
        <v>0</v>
      </c>
      <c r="G255" s="59">
        <v>13162.1875</v>
      </c>
      <c r="H255" s="59">
        <f t="shared" si="7"/>
        <v>0</v>
      </c>
    </row>
    <row r="256" spans="1:8" x14ac:dyDescent="0.3">
      <c r="A256" t="s">
        <v>1998</v>
      </c>
      <c r="B256" t="s">
        <v>1999</v>
      </c>
      <c r="C256">
        <v>20252.5</v>
      </c>
      <c r="D256">
        <v>16914.337500000001</v>
      </c>
      <c r="E256">
        <v>3338.1624999999985</v>
      </c>
      <c r="F256" s="59">
        <f t="shared" si="6"/>
        <v>0</v>
      </c>
      <c r="G256" s="59">
        <v>16914.337500000001</v>
      </c>
      <c r="H256" s="59">
        <f t="shared" si="7"/>
        <v>0</v>
      </c>
    </row>
    <row r="257" spans="1:8" x14ac:dyDescent="0.3">
      <c r="A257" t="s">
        <v>2002</v>
      </c>
      <c r="B257" t="s">
        <v>2003</v>
      </c>
      <c r="C257">
        <v>48615.1</v>
      </c>
      <c r="D257">
        <v>42542.775000000001</v>
      </c>
      <c r="E257">
        <v>6072.3249999999971</v>
      </c>
      <c r="F257" s="59">
        <f t="shared" si="6"/>
        <v>0</v>
      </c>
      <c r="G257" s="59">
        <v>42542.775000000001</v>
      </c>
      <c r="H257" s="59">
        <f t="shared" si="7"/>
        <v>0</v>
      </c>
    </row>
    <row r="258" spans="1:8" x14ac:dyDescent="0.3">
      <c r="A258" t="s">
        <v>2005</v>
      </c>
      <c r="B258" t="s">
        <v>2006</v>
      </c>
      <c r="C258">
        <v>13889.009999999998</v>
      </c>
      <c r="D258">
        <v>12377.375</v>
      </c>
      <c r="E258">
        <v>1511.6349999999984</v>
      </c>
      <c r="F258" s="59">
        <f t="shared" si="6"/>
        <v>0</v>
      </c>
      <c r="G258" s="59">
        <v>12377.375</v>
      </c>
      <c r="H258" s="59">
        <f t="shared" si="7"/>
        <v>0</v>
      </c>
    </row>
    <row r="259" spans="1:8" x14ac:dyDescent="0.3">
      <c r="A259" t="s">
        <v>2008</v>
      </c>
      <c r="B259" t="s">
        <v>2009</v>
      </c>
      <c r="C259">
        <v>20900</v>
      </c>
      <c r="D259">
        <v>15432.999999999998</v>
      </c>
      <c r="E259">
        <v>5467.0000000000018</v>
      </c>
      <c r="F259" s="59">
        <f t="shared" si="6"/>
        <v>0</v>
      </c>
      <c r="G259" s="59">
        <v>15432.999999999998</v>
      </c>
      <c r="H259" s="59">
        <f t="shared" si="7"/>
        <v>0</v>
      </c>
    </row>
    <row r="260" spans="1:8" x14ac:dyDescent="0.3">
      <c r="A260" t="s">
        <v>2011</v>
      </c>
      <c r="B260" t="s">
        <v>2012</v>
      </c>
      <c r="C260">
        <v>37450.9</v>
      </c>
      <c r="D260">
        <v>31041.8</v>
      </c>
      <c r="E260">
        <v>6409.1000000000022</v>
      </c>
      <c r="F260" s="59">
        <f t="shared" si="6"/>
        <v>0</v>
      </c>
      <c r="G260" s="59">
        <v>31041.8</v>
      </c>
      <c r="H260" s="59">
        <f t="shared" si="7"/>
        <v>0</v>
      </c>
    </row>
    <row r="261" spans="1:8" x14ac:dyDescent="0.3">
      <c r="A261" t="s">
        <v>2014</v>
      </c>
      <c r="B261" t="s">
        <v>2015</v>
      </c>
      <c r="C261">
        <v>9195</v>
      </c>
      <c r="D261">
        <v>8985</v>
      </c>
      <c r="E261">
        <v>210</v>
      </c>
      <c r="F261" s="59">
        <f t="shared" si="6"/>
        <v>0</v>
      </c>
      <c r="G261" s="59">
        <v>8985</v>
      </c>
      <c r="H261" s="59">
        <f t="shared" si="7"/>
        <v>0</v>
      </c>
    </row>
    <row r="262" spans="1:8" x14ac:dyDescent="0.3">
      <c r="A262" t="s">
        <v>2017</v>
      </c>
      <c r="B262" t="s">
        <v>2018</v>
      </c>
      <c r="C262">
        <v>13940</v>
      </c>
      <c r="D262">
        <v>7190</v>
      </c>
      <c r="E262">
        <v>6750</v>
      </c>
      <c r="F262" s="59">
        <f t="shared" ref="F262:F325" si="8">C262-D262-E262</f>
        <v>0</v>
      </c>
      <c r="G262" s="59">
        <v>7190</v>
      </c>
      <c r="H262" s="59">
        <f t="shared" ref="H262:H325" si="9">G262-D262</f>
        <v>0</v>
      </c>
    </row>
    <row r="263" spans="1:8" x14ac:dyDescent="0.3">
      <c r="A263" t="s">
        <v>1050</v>
      </c>
      <c r="B263" t="s">
        <v>1051</v>
      </c>
      <c r="C263">
        <v>14436</v>
      </c>
      <c r="D263">
        <v>12835.75</v>
      </c>
      <c r="E263">
        <v>1600.25</v>
      </c>
      <c r="F263" s="59">
        <f t="shared" si="8"/>
        <v>0</v>
      </c>
      <c r="G263" s="59">
        <v>12835.75</v>
      </c>
      <c r="H263" s="59">
        <f t="shared" si="9"/>
        <v>0</v>
      </c>
    </row>
    <row r="264" spans="1:8" x14ac:dyDescent="0.3">
      <c r="A264" t="s">
        <v>2020</v>
      </c>
      <c r="B264" t="s">
        <v>2021</v>
      </c>
      <c r="C264">
        <v>9435.2900000000009</v>
      </c>
      <c r="D264">
        <v>8284.5999999999985</v>
      </c>
      <c r="E264">
        <v>1150.6900000000023</v>
      </c>
      <c r="F264" s="59">
        <f t="shared" si="8"/>
        <v>0</v>
      </c>
      <c r="G264" s="59">
        <v>8284.5999999999985</v>
      </c>
      <c r="H264" s="59">
        <f t="shared" si="9"/>
        <v>0</v>
      </c>
    </row>
    <row r="265" spans="1:8" x14ac:dyDescent="0.3">
      <c r="A265" t="s">
        <v>2024</v>
      </c>
      <c r="B265" t="s">
        <v>2025</v>
      </c>
      <c r="C265">
        <v>22562</v>
      </c>
      <c r="D265">
        <v>22561.25</v>
      </c>
      <c r="E265">
        <v>0.75</v>
      </c>
      <c r="F265" s="59">
        <f t="shared" si="8"/>
        <v>0</v>
      </c>
      <c r="G265" s="59">
        <v>22561.25</v>
      </c>
      <c r="H265" s="59">
        <f t="shared" si="9"/>
        <v>0</v>
      </c>
    </row>
    <row r="266" spans="1:8" x14ac:dyDescent="0.3">
      <c r="A266" t="s">
        <v>2027</v>
      </c>
      <c r="B266" t="s">
        <v>2028</v>
      </c>
      <c r="C266">
        <v>15738</v>
      </c>
      <c r="D266">
        <v>12327.4</v>
      </c>
      <c r="E266">
        <v>3410.6000000000004</v>
      </c>
      <c r="F266" s="59">
        <f t="shared" si="8"/>
        <v>0</v>
      </c>
      <c r="G266" s="59">
        <v>12327.4</v>
      </c>
      <c r="H266" s="59">
        <f t="shared" si="9"/>
        <v>0</v>
      </c>
    </row>
    <row r="267" spans="1:8" x14ac:dyDescent="0.3">
      <c r="A267" t="s">
        <v>2030</v>
      </c>
      <c r="B267" t="s">
        <v>2031</v>
      </c>
      <c r="C267">
        <v>8338</v>
      </c>
      <c r="D267">
        <v>8337.6749999999993</v>
      </c>
      <c r="E267">
        <v>0.3250000000007276</v>
      </c>
      <c r="F267" s="59">
        <f t="shared" si="8"/>
        <v>0</v>
      </c>
      <c r="G267" s="59">
        <v>8337.6749999999993</v>
      </c>
      <c r="H267" s="59">
        <f t="shared" si="9"/>
        <v>0</v>
      </c>
    </row>
    <row r="268" spans="1:8" x14ac:dyDescent="0.3">
      <c r="A268" t="s">
        <v>2034</v>
      </c>
      <c r="B268" t="s">
        <v>2035</v>
      </c>
      <c r="C268">
        <v>18480</v>
      </c>
      <c r="D268">
        <v>17136</v>
      </c>
      <c r="E268">
        <v>1344</v>
      </c>
      <c r="F268" s="59">
        <f t="shared" si="8"/>
        <v>0</v>
      </c>
      <c r="G268" s="59">
        <v>17136</v>
      </c>
      <c r="H268" s="59">
        <f t="shared" si="9"/>
        <v>0</v>
      </c>
    </row>
    <row r="269" spans="1:8" x14ac:dyDescent="0.3">
      <c r="A269" t="s">
        <v>2037</v>
      </c>
      <c r="B269" t="s">
        <v>2038</v>
      </c>
      <c r="C269">
        <v>16417.5</v>
      </c>
      <c r="D269">
        <v>14652</v>
      </c>
      <c r="E269">
        <v>1765.5</v>
      </c>
      <c r="F269" s="59">
        <f t="shared" si="8"/>
        <v>0</v>
      </c>
      <c r="G269" s="59">
        <v>14652</v>
      </c>
      <c r="H269" s="59">
        <f t="shared" si="9"/>
        <v>0</v>
      </c>
    </row>
    <row r="270" spans="1:8" x14ac:dyDescent="0.3">
      <c r="A270" t="s">
        <v>2040</v>
      </c>
      <c r="B270" t="s">
        <v>2041</v>
      </c>
      <c r="C270">
        <v>23832</v>
      </c>
      <c r="D270">
        <v>22691.449999999997</v>
      </c>
      <c r="E270">
        <v>1140.5500000000029</v>
      </c>
      <c r="F270" s="59">
        <f t="shared" si="8"/>
        <v>0</v>
      </c>
      <c r="G270" s="59">
        <v>22691.449999999997</v>
      </c>
      <c r="H270" s="59">
        <f t="shared" si="9"/>
        <v>0</v>
      </c>
    </row>
    <row r="271" spans="1:8" x14ac:dyDescent="0.3">
      <c r="A271" t="s">
        <v>2043</v>
      </c>
      <c r="B271" t="s">
        <v>2044</v>
      </c>
      <c r="C271">
        <v>9221</v>
      </c>
      <c r="D271">
        <v>6805.6</v>
      </c>
      <c r="E271">
        <v>2415.3999999999996</v>
      </c>
      <c r="F271" s="59">
        <f t="shared" si="8"/>
        <v>0</v>
      </c>
      <c r="G271" s="59">
        <v>6805.6</v>
      </c>
      <c r="H271" s="59">
        <f t="shared" si="9"/>
        <v>0</v>
      </c>
    </row>
    <row r="272" spans="1:8" x14ac:dyDescent="0.3">
      <c r="A272" t="s">
        <v>1053</v>
      </c>
      <c r="B272" t="s">
        <v>1054</v>
      </c>
      <c r="C272">
        <v>8390</v>
      </c>
      <c r="D272">
        <v>3249</v>
      </c>
      <c r="E272">
        <v>5141</v>
      </c>
      <c r="F272" s="59">
        <f t="shared" si="8"/>
        <v>0</v>
      </c>
      <c r="G272" s="59">
        <v>3249</v>
      </c>
      <c r="H272" s="59">
        <f t="shared" si="9"/>
        <v>0</v>
      </c>
    </row>
    <row r="273" spans="1:8" x14ac:dyDescent="0.3">
      <c r="A273" t="s">
        <v>2046</v>
      </c>
      <c r="B273" t="s">
        <v>2047</v>
      </c>
      <c r="C273">
        <v>12502</v>
      </c>
      <c r="D273">
        <v>12501.9125</v>
      </c>
      <c r="E273">
        <v>8.7499999999636202E-2</v>
      </c>
      <c r="F273" s="59">
        <f t="shared" si="8"/>
        <v>0</v>
      </c>
      <c r="G273" s="59">
        <v>12501.9125</v>
      </c>
      <c r="H273" s="59">
        <f t="shared" si="9"/>
        <v>0</v>
      </c>
    </row>
    <row r="274" spans="1:8" x14ac:dyDescent="0.3">
      <c r="A274" t="s">
        <v>2049</v>
      </c>
      <c r="B274" t="s">
        <v>2050</v>
      </c>
      <c r="C274">
        <v>11417</v>
      </c>
      <c r="D274">
        <v>11263.525</v>
      </c>
      <c r="E274">
        <v>153.47500000000036</v>
      </c>
      <c r="F274" s="59">
        <f t="shared" si="8"/>
        <v>0</v>
      </c>
      <c r="G274" s="59">
        <v>11263.525</v>
      </c>
      <c r="H274" s="59">
        <f t="shared" si="9"/>
        <v>0</v>
      </c>
    </row>
    <row r="275" spans="1:8" x14ac:dyDescent="0.3">
      <c r="A275" t="s">
        <v>2052</v>
      </c>
      <c r="B275" t="s">
        <v>2053</v>
      </c>
      <c r="C275">
        <v>8066</v>
      </c>
      <c r="D275">
        <v>8065.75</v>
      </c>
      <c r="E275">
        <v>0.25</v>
      </c>
      <c r="F275" s="59">
        <f t="shared" si="8"/>
        <v>0</v>
      </c>
      <c r="G275" s="59">
        <v>8065.75</v>
      </c>
      <c r="H275" s="59">
        <f t="shared" si="9"/>
        <v>0</v>
      </c>
    </row>
    <row r="276" spans="1:8" x14ac:dyDescent="0.3">
      <c r="A276" t="s">
        <v>2055</v>
      </c>
      <c r="B276" t="s">
        <v>2056</v>
      </c>
      <c r="C276">
        <v>9057</v>
      </c>
      <c r="D276">
        <v>9057</v>
      </c>
      <c r="E276">
        <v>0</v>
      </c>
      <c r="F276" s="59">
        <f t="shared" si="8"/>
        <v>0</v>
      </c>
      <c r="G276" s="59">
        <v>9057</v>
      </c>
      <c r="H276" s="59">
        <f t="shared" si="9"/>
        <v>0</v>
      </c>
    </row>
    <row r="277" spans="1:8" x14ac:dyDescent="0.3">
      <c r="A277" t="s">
        <v>2058</v>
      </c>
      <c r="B277" t="s">
        <v>2059</v>
      </c>
      <c r="C277">
        <v>8975</v>
      </c>
      <c r="D277">
        <v>6845</v>
      </c>
      <c r="E277">
        <v>2130</v>
      </c>
      <c r="F277" s="59">
        <f t="shared" si="8"/>
        <v>0</v>
      </c>
      <c r="G277" s="59">
        <v>6845</v>
      </c>
      <c r="H277" s="59">
        <f t="shared" si="9"/>
        <v>0</v>
      </c>
    </row>
    <row r="278" spans="1:8" x14ac:dyDescent="0.3">
      <c r="A278" t="s">
        <v>2061</v>
      </c>
      <c r="B278" t="s">
        <v>2810</v>
      </c>
      <c r="C278">
        <v>3300.0000000000005</v>
      </c>
      <c r="D278">
        <v>4280</v>
      </c>
      <c r="E278">
        <v>-979.99999999999955</v>
      </c>
      <c r="F278" s="59">
        <f t="shared" si="8"/>
        <v>0</v>
      </c>
      <c r="G278" s="59">
        <v>2140</v>
      </c>
      <c r="H278" s="59">
        <f t="shared" si="9"/>
        <v>-2140</v>
      </c>
    </row>
    <row r="279" spans="1:8" x14ac:dyDescent="0.3">
      <c r="A279" t="s">
        <v>2063</v>
      </c>
      <c r="B279" t="s">
        <v>2064</v>
      </c>
      <c r="C279">
        <v>15416</v>
      </c>
      <c r="D279">
        <v>15639.137499999999</v>
      </c>
      <c r="E279">
        <v>-223.13749999999891</v>
      </c>
      <c r="F279" s="59">
        <f t="shared" si="8"/>
        <v>0</v>
      </c>
      <c r="G279" s="59">
        <v>15639.137499999999</v>
      </c>
      <c r="H279" s="59">
        <f t="shared" si="9"/>
        <v>0</v>
      </c>
    </row>
    <row r="280" spans="1:8" x14ac:dyDescent="0.3">
      <c r="A280" t="s">
        <v>2066</v>
      </c>
      <c r="B280" t="s">
        <v>2067</v>
      </c>
      <c r="C280">
        <v>15070</v>
      </c>
      <c r="D280">
        <v>14380</v>
      </c>
      <c r="E280">
        <v>690</v>
      </c>
      <c r="F280" s="59">
        <f t="shared" si="8"/>
        <v>0</v>
      </c>
      <c r="G280" s="59">
        <v>14380</v>
      </c>
      <c r="H280" s="59">
        <f t="shared" si="9"/>
        <v>0</v>
      </c>
    </row>
    <row r="281" spans="1:8" x14ac:dyDescent="0.3">
      <c r="A281" t="s">
        <v>2069</v>
      </c>
      <c r="B281" t="s">
        <v>2070</v>
      </c>
      <c r="C281">
        <v>8354</v>
      </c>
      <c r="D281">
        <v>8352.5750000000007</v>
      </c>
      <c r="E281">
        <v>1.4249999999992724</v>
      </c>
      <c r="F281" s="59">
        <f t="shared" si="8"/>
        <v>0</v>
      </c>
      <c r="G281" s="59">
        <v>8352.5750000000007</v>
      </c>
      <c r="H281" s="59">
        <f t="shared" si="9"/>
        <v>0</v>
      </c>
    </row>
    <row r="282" spans="1:8" x14ac:dyDescent="0.3">
      <c r="A282" t="s">
        <v>2072</v>
      </c>
      <c r="B282" t="s">
        <v>2073</v>
      </c>
      <c r="C282">
        <v>16700.333333333332</v>
      </c>
      <c r="D282">
        <v>13366.125</v>
      </c>
      <c r="E282">
        <v>3334.2083333333321</v>
      </c>
      <c r="F282" s="59">
        <f t="shared" si="8"/>
        <v>0</v>
      </c>
      <c r="G282" s="59">
        <v>1126.125</v>
      </c>
      <c r="H282" s="59">
        <f t="shared" si="9"/>
        <v>-12240</v>
      </c>
    </row>
    <row r="283" spans="1:8" x14ac:dyDescent="0.3">
      <c r="A283" t="s">
        <v>1056</v>
      </c>
      <c r="B283" t="s">
        <v>1057</v>
      </c>
      <c r="C283">
        <v>18649</v>
      </c>
      <c r="D283">
        <v>12261</v>
      </c>
      <c r="E283">
        <v>6388</v>
      </c>
      <c r="F283" s="59">
        <f t="shared" si="8"/>
        <v>0</v>
      </c>
      <c r="G283" s="59">
        <v>12261</v>
      </c>
      <c r="H283" s="59">
        <f t="shared" si="9"/>
        <v>0</v>
      </c>
    </row>
    <row r="284" spans="1:8" x14ac:dyDescent="0.3">
      <c r="A284" t="s">
        <v>2074</v>
      </c>
      <c r="B284" t="s">
        <v>2075</v>
      </c>
      <c r="C284">
        <v>10789</v>
      </c>
      <c r="D284">
        <v>10788.125</v>
      </c>
      <c r="E284">
        <v>0.875</v>
      </c>
      <c r="F284" s="59">
        <f t="shared" si="8"/>
        <v>0</v>
      </c>
      <c r="G284" s="59">
        <v>3898.125</v>
      </c>
      <c r="H284" s="59">
        <f t="shared" si="9"/>
        <v>-6890</v>
      </c>
    </row>
    <row r="285" spans="1:8" x14ac:dyDescent="0.3">
      <c r="A285" t="s">
        <v>2076</v>
      </c>
      <c r="B285" t="s">
        <v>2077</v>
      </c>
      <c r="C285">
        <v>43700</v>
      </c>
      <c r="D285">
        <v>43700</v>
      </c>
      <c r="E285">
        <v>0</v>
      </c>
      <c r="F285" s="59">
        <f t="shared" si="8"/>
        <v>0</v>
      </c>
      <c r="G285" s="59">
        <v>43700</v>
      </c>
      <c r="H285" s="59">
        <f t="shared" si="9"/>
        <v>0</v>
      </c>
    </row>
    <row r="286" spans="1:8" x14ac:dyDescent="0.3">
      <c r="A286" t="s">
        <v>2080</v>
      </c>
      <c r="B286" t="s">
        <v>2081</v>
      </c>
      <c r="C286">
        <v>20470</v>
      </c>
      <c r="D286">
        <v>20470</v>
      </c>
      <c r="E286">
        <v>0</v>
      </c>
      <c r="F286" s="59">
        <f t="shared" si="8"/>
        <v>0</v>
      </c>
      <c r="G286" s="59">
        <v>20470</v>
      </c>
      <c r="H286" s="59">
        <f t="shared" si="9"/>
        <v>0</v>
      </c>
    </row>
    <row r="287" spans="1:8" x14ac:dyDescent="0.3">
      <c r="A287" t="s">
        <v>2083</v>
      </c>
      <c r="B287" t="s">
        <v>2084</v>
      </c>
      <c r="C287">
        <v>53067</v>
      </c>
      <c r="D287">
        <v>50661</v>
      </c>
      <c r="E287">
        <v>2406</v>
      </c>
      <c r="F287" s="59">
        <f t="shared" si="8"/>
        <v>0</v>
      </c>
      <c r="G287" s="59">
        <v>34500</v>
      </c>
      <c r="H287" s="59">
        <f t="shared" si="9"/>
        <v>-16161</v>
      </c>
    </row>
    <row r="288" spans="1:8" x14ac:dyDescent="0.3">
      <c r="A288" t="s">
        <v>2087</v>
      </c>
      <c r="B288" t="s">
        <v>2088</v>
      </c>
      <c r="C288">
        <v>38350</v>
      </c>
      <c r="D288">
        <v>31350</v>
      </c>
      <c r="E288">
        <v>7000</v>
      </c>
      <c r="F288" s="59">
        <f t="shared" si="8"/>
        <v>0</v>
      </c>
      <c r="G288" s="59">
        <v>31350</v>
      </c>
      <c r="H288" s="59">
        <f t="shared" si="9"/>
        <v>0</v>
      </c>
    </row>
    <row r="289" spans="1:8" x14ac:dyDescent="0.3">
      <c r="A289" t="s">
        <v>2090</v>
      </c>
      <c r="B289" t="s">
        <v>2091</v>
      </c>
      <c r="C289">
        <v>103500</v>
      </c>
      <c r="D289">
        <v>103500</v>
      </c>
      <c r="E289">
        <v>0</v>
      </c>
      <c r="F289" s="59">
        <f t="shared" si="8"/>
        <v>0</v>
      </c>
      <c r="G289" s="59">
        <v>57499.999999999993</v>
      </c>
      <c r="H289" s="59">
        <f t="shared" si="9"/>
        <v>-46000.000000000007</v>
      </c>
    </row>
    <row r="290" spans="1:8" x14ac:dyDescent="0.3">
      <c r="A290" t="s">
        <v>2094</v>
      </c>
      <c r="B290" t="s">
        <v>2095</v>
      </c>
      <c r="C290">
        <v>171876.66666666666</v>
      </c>
      <c r="D290">
        <v>75095</v>
      </c>
      <c r="E290">
        <v>96781.666666666657</v>
      </c>
      <c r="F290" s="59">
        <f t="shared" si="8"/>
        <v>0</v>
      </c>
      <c r="G290" s="59">
        <v>75095</v>
      </c>
      <c r="H290" s="59">
        <f t="shared" si="9"/>
        <v>0</v>
      </c>
    </row>
    <row r="291" spans="1:8" x14ac:dyDescent="0.3">
      <c r="A291" t="s">
        <v>1058</v>
      </c>
      <c r="B291" t="s">
        <v>1059</v>
      </c>
      <c r="C291">
        <v>5823.5999999999995</v>
      </c>
      <c r="D291">
        <v>4671.0124999999998</v>
      </c>
      <c r="E291">
        <v>1152.5874999999996</v>
      </c>
      <c r="F291" s="59">
        <f t="shared" si="8"/>
        <v>0</v>
      </c>
      <c r="G291" s="59">
        <v>4671.0124999999998</v>
      </c>
      <c r="H291" s="59">
        <f t="shared" si="9"/>
        <v>0</v>
      </c>
    </row>
    <row r="292" spans="1:8" x14ac:dyDescent="0.3">
      <c r="A292" t="s">
        <v>2096</v>
      </c>
      <c r="B292" t="s">
        <v>2097</v>
      </c>
      <c r="C292">
        <v>46000</v>
      </c>
      <c r="D292">
        <v>46000</v>
      </c>
      <c r="E292">
        <v>0</v>
      </c>
      <c r="F292" s="59">
        <f t="shared" si="8"/>
        <v>0</v>
      </c>
      <c r="G292" s="59">
        <v>46000</v>
      </c>
      <c r="H292" s="59">
        <f t="shared" si="9"/>
        <v>0</v>
      </c>
    </row>
    <row r="293" spans="1:8" x14ac:dyDescent="0.3">
      <c r="A293" t="s">
        <v>2099</v>
      </c>
      <c r="B293" t="s">
        <v>2100</v>
      </c>
      <c r="C293">
        <v>29150.000000000004</v>
      </c>
      <c r="D293">
        <v>1500</v>
      </c>
      <c r="E293">
        <v>27650.000000000004</v>
      </c>
      <c r="F293" s="59">
        <f t="shared" si="8"/>
        <v>0</v>
      </c>
      <c r="G293" s="59">
        <v>1500</v>
      </c>
      <c r="H293" s="59">
        <f t="shared" si="9"/>
        <v>0</v>
      </c>
    </row>
    <row r="294" spans="1:8" x14ac:dyDescent="0.3">
      <c r="A294" t="s">
        <v>2102</v>
      </c>
      <c r="B294" t="s">
        <v>2103</v>
      </c>
      <c r="C294">
        <v>32200</v>
      </c>
      <c r="D294">
        <v>29500</v>
      </c>
      <c r="E294">
        <v>2700</v>
      </c>
      <c r="F294" s="59">
        <f t="shared" si="8"/>
        <v>0</v>
      </c>
      <c r="G294" s="59">
        <v>29500</v>
      </c>
      <c r="H294" s="59">
        <f t="shared" si="9"/>
        <v>0</v>
      </c>
    </row>
    <row r="295" spans="1:8" x14ac:dyDescent="0.3">
      <c r="A295" t="s">
        <v>2105</v>
      </c>
      <c r="B295" t="s">
        <v>2106</v>
      </c>
      <c r="C295">
        <v>53519.5</v>
      </c>
      <c r="D295">
        <v>35650</v>
      </c>
      <c r="E295">
        <v>17869.5</v>
      </c>
      <c r="F295" s="59">
        <f t="shared" si="8"/>
        <v>0</v>
      </c>
      <c r="G295" s="59">
        <v>35650</v>
      </c>
      <c r="H295" s="59">
        <f t="shared" si="9"/>
        <v>0</v>
      </c>
    </row>
    <row r="296" spans="1:8" x14ac:dyDescent="0.3">
      <c r="A296" t="s">
        <v>2107</v>
      </c>
      <c r="B296" t="s">
        <v>3388</v>
      </c>
      <c r="C296">
        <v>14580</v>
      </c>
      <c r="D296">
        <v>14580</v>
      </c>
      <c r="E296">
        <v>0</v>
      </c>
      <c r="F296" s="59">
        <f t="shared" si="8"/>
        <v>0</v>
      </c>
      <c r="G296" s="59">
        <v>14580</v>
      </c>
      <c r="H296" s="59">
        <f t="shared" si="9"/>
        <v>0</v>
      </c>
    </row>
    <row r="297" spans="1:8" x14ac:dyDescent="0.3">
      <c r="A297" t="s">
        <v>2110</v>
      </c>
      <c r="B297" t="s">
        <v>2111</v>
      </c>
      <c r="C297">
        <v>19580</v>
      </c>
      <c r="D297">
        <v>19580</v>
      </c>
      <c r="E297">
        <v>0</v>
      </c>
      <c r="F297" s="59">
        <f t="shared" si="8"/>
        <v>0</v>
      </c>
      <c r="G297" s="59">
        <v>19580</v>
      </c>
      <c r="H297" s="59">
        <f t="shared" si="9"/>
        <v>0</v>
      </c>
    </row>
    <row r="298" spans="1:8" x14ac:dyDescent="0.3">
      <c r="A298" t="s">
        <v>2114</v>
      </c>
      <c r="B298" t="s">
        <v>2115</v>
      </c>
      <c r="C298">
        <v>15768.819444444445</v>
      </c>
      <c r="D298">
        <v>6612.375</v>
      </c>
      <c r="E298">
        <v>9156.4444444444453</v>
      </c>
      <c r="F298" s="59">
        <f t="shared" si="8"/>
        <v>0</v>
      </c>
      <c r="G298" s="59">
        <v>6612.375</v>
      </c>
      <c r="H298" s="59">
        <f t="shared" si="9"/>
        <v>0</v>
      </c>
    </row>
    <row r="299" spans="1:8" x14ac:dyDescent="0.3">
      <c r="A299" t="s">
        <v>1061</v>
      </c>
      <c r="B299" t="s">
        <v>1062</v>
      </c>
      <c r="C299">
        <v>31801</v>
      </c>
      <c r="D299">
        <v>31741</v>
      </c>
      <c r="E299">
        <v>60</v>
      </c>
      <c r="F299" s="59">
        <f t="shared" si="8"/>
        <v>0</v>
      </c>
      <c r="G299" s="59">
        <v>31741</v>
      </c>
      <c r="H299" s="59">
        <f t="shared" si="9"/>
        <v>0</v>
      </c>
    </row>
    <row r="300" spans="1:8" x14ac:dyDescent="0.3">
      <c r="A300" t="s">
        <v>2116</v>
      </c>
      <c r="B300" t="s">
        <v>2117</v>
      </c>
      <c r="C300">
        <v>6497.5</v>
      </c>
      <c r="D300">
        <v>5977.7</v>
      </c>
      <c r="E300">
        <v>519.80000000000018</v>
      </c>
      <c r="F300" s="59">
        <f t="shared" si="8"/>
        <v>0</v>
      </c>
      <c r="G300" s="59">
        <v>5977.7</v>
      </c>
      <c r="H300" s="59">
        <f t="shared" si="9"/>
        <v>0</v>
      </c>
    </row>
    <row r="301" spans="1:8" x14ac:dyDescent="0.3">
      <c r="A301" t="s">
        <v>2119</v>
      </c>
      <c r="B301" t="s">
        <v>2122</v>
      </c>
      <c r="C301">
        <v>14070</v>
      </c>
      <c r="D301">
        <v>8043.25</v>
      </c>
      <c r="E301">
        <v>6026.75</v>
      </c>
      <c r="F301" s="59">
        <f t="shared" si="8"/>
        <v>0</v>
      </c>
      <c r="G301" s="59">
        <v>8043.25</v>
      </c>
      <c r="H301" s="59">
        <f t="shared" si="9"/>
        <v>0</v>
      </c>
    </row>
    <row r="302" spans="1:8" x14ac:dyDescent="0.3">
      <c r="A302" t="s">
        <v>2123</v>
      </c>
      <c r="B302" t="s">
        <v>2124</v>
      </c>
      <c r="C302">
        <v>9775</v>
      </c>
      <c r="D302">
        <v>6502</v>
      </c>
      <c r="E302">
        <v>3273</v>
      </c>
      <c r="F302" s="59">
        <f t="shared" si="8"/>
        <v>0</v>
      </c>
      <c r="G302" s="59">
        <v>6502</v>
      </c>
      <c r="H302" s="59">
        <f t="shared" si="9"/>
        <v>0</v>
      </c>
    </row>
    <row r="303" spans="1:8" x14ac:dyDescent="0.3">
      <c r="A303" t="s">
        <v>2126</v>
      </c>
      <c r="B303" t="s">
        <v>2127</v>
      </c>
      <c r="C303">
        <v>7630.8</v>
      </c>
      <c r="D303">
        <v>7325.6625000000004</v>
      </c>
      <c r="E303">
        <v>305.13749999999982</v>
      </c>
      <c r="F303" s="59">
        <f t="shared" si="8"/>
        <v>0</v>
      </c>
      <c r="G303" s="59">
        <v>7325.6625000000004</v>
      </c>
      <c r="H303" s="59">
        <f t="shared" si="9"/>
        <v>0</v>
      </c>
    </row>
    <row r="304" spans="1:8" x14ac:dyDescent="0.3">
      <c r="A304" t="s">
        <v>2129</v>
      </c>
      <c r="B304" t="s">
        <v>2131</v>
      </c>
      <c r="C304">
        <v>12900</v>
      </c>
      <c r="D304">
        <v>12780</v>
      </c>
      <c r="E304">
        <v>120</v>
      </c>
      <c r="F304" s="59">
        <f t="shared" si="8"/>
        <v>0</v>
      </c>
      <c r="G304" s="59">
        <v>12780</v>
      </c>
      <c r="H304" s="59">
        <f t="shared" si="9"/>
        <v>0</v>
      </c>
    </row>
    <row r="305" spans="1:8" x14ac:dyDescent="0.3">
      <c r="A305" t="s">
        <v>2132</v>
      </c>
      <c r="B305" t="s">
        <v>2133</v>
      </c>
      <c r="C305">
        <v>4765.5999999999995</v>
      </c>
      <c r="D305">
        <v>4144</v>
      </c>
      <c r="E305">
        <v>621.59999999999945</v>
      </c>
      <c r="F305" s="59">
        <f t="shared" si="8"/>
        <v>0</v>
      </c>
      <c r="G305" s="59">
        <v>4144</v>
      </c>
      <c r="H305" s="59">
        <f t="shared" si="9"/>
        <v>0</v>
      </c>
    </row>
    <row r="306" spans="1:8" x14ac:dyDescent="0.3">
      <c r="A306" t="s">
        <v>2135</v>
      </c>
      <c r="B306" t="s">
        <v>2136</v>
      </c>
      <c r="C306">
        <v>11500</v>
      </c>
      <c r="D306">
        <v>9878</v>
      </c>
      <c r="E306">
        <v>1622</v>
      </c>
      <c r="F306" s="59">
        <f t="shared" si="8"/>
        <v>0</v>
      </c>
      <c r="G306" s="59">
        <v>9878</v>
      </c>
      <c r="H306" s="59">
        <f t="shared" si="9"/>
        <v>0</v>
      </c>
    </row>
    <row r="307" spans="1:8" x14ac:dyDescent="0.3">
      <c r="A307" t="s">
        <v>2139</v>
      </c>
      <c r="B307" t="s">
        <v>2140</v>
      </c>
      <c r="C307">
        <v>7390</v>
      </c>
      <c r="D307">
        <v>5611.2</v>
      </c>
      <c r="E307">
        <v>1778.8000000000002</v>
      </c>
      <c r="F307" s="59">
        <f t="shared" si="8"/>
        <v>0</v>
      </c>
      <c r="G307" s="59">
        <v>5611.2</v>
      </c>
      <c r="H307" s="59">
        <f t="shared" si="9"/>
        <v>0</v>
      </c>
    </row>
    <row r="308" spans="1:8" x14ac:dyDescent="0.3">
      <c r="A308" t="s">
        <v>1064</v>
      </c>
      <c r="B308" t="s">
        <v>1065</v>
      </c>
      <c r="C308">
        <v>29785</v>
      </c>
      <c r="D308">
        <v>26113</v>
      </c>
      <c r="E308">
        <v>3672</v>
      </c>
      <c r="F308" s="59">
        <f t="shared" si="8"/>
        <v>0</v>
      </c>
      <c r="G308" s="59">
        <v>26113</v>
      </c>
      <c r="H308" s="59">
        <f t="shared" si="9"/>
        <v>0</v>
      </c>
    </row>
    <row r="309" spans="1:8" x14ac:dyDescent="0.3">
      <c r="A309" t="s">
        <v>2142</v>
      </c>
      <c r="B309" t="s">
        <v>2143</v>
      </c>
      <c r="C309">
        <v>9065</v>
      </c>
      <c r="D309">
        <v>8646.4500000000007</v>
      </c>
      <c r="E309">
        <v>418.54999999999927</v>
      </c>
      <c r="F309" s="59">
        <f t="shared" si="8"/>
        <v>0</v>
      </c>
      <c r="G309" s="59">
        <v>8646.4500000000007</v>
      </c>
      <c r="H309" s="59">
        <f t="shared" si="9"/>
        <v>0</v>
      </c>
    </row>
    <row r="310" spans="1:8" x14ac:dyDescent="0.3">
      <c r="A310" t="s">
        <v>2145</v>
      </c>
      <c r="B310" t="s">
        <v>2146</v>
      </c>
      <c r="C310">
        <v>5650</v>
      </c>
      <c r="D310">
        <v>4037.3999999999996</v>
      </c>
      <c r="E310">
        <v>1612.6000000000004</v>
      </c>
      <c r="F310" s="59">
        <f t="shared" si="8"/>
        <v>0</v>
      </c>
      <c r="G310" s="59">
        <v>4037.3999999999996</v>
      </c>
      <c r="H310" s="59">
        <f t="shared" si="9"/>
        <v>0</v>
      </c>
    </row>
    <row r="311" spans="1:8" x14ac:dyDescent="0.3">
      <c r="A311" t="s">
        <v>2148</v>
      </c>
      <c r="B311" t="s">
        <v>2149</v>
      </c>
      <c r="C311">
        <v>11925</v>
      </c>
      <c r="D311">
        <v>4421.95</v>
      </c>
      <c r="E311">
        <v>7503.05</v>
      </c>
      <c r="F311" s="59">
        <f t="shared" si="8"/>
        <v>0</v>
      </c>
      <c r="G311" s="59">
        <v>4421.95</v>
      </c>
      <c r="H311" s="59">
        <f t="shared" si="9"/>
        <v>0</v>
      </c>
    </row>
    <row r="312" spans="1:8" x14ac:dyDescent="0.3">
      <c r="A312" t="s">
        <v>2150</v>
      </c>
      <c r="B312" t="s">
        <v>2151</v>
      </c>
      <c r="C312">
        <v>5222.5</v>
      </c>
      <c r="D312">
        <v>2147.4</v>
      </c>
      <c r="E312">
        <v>3075.1</v>
      </c>
      <c r="F312" s="59">
        <f t="shared" si="8"/>
        <v>0</v>
      </c>
      <c r="G312" s="59">
        <v>2147.4</v>
      </c>
      <c r="H312" s="59">
        <f t="shared" si="9"/>
        <v>0</v>
      </c>
    </row>
    <row r="313" spans="1:8" x14ac:dyDescent="0.3">
      <c r="A313" t="s">
        <v>2153</v>
      </c>
      <c r="B313" t="s">
        <v>2154</v>
      </c>
      <c r="C313">
        <v>53864</v>
      </c>
      <c r="D313">
        <v>25187</v>
      </c>
      <c r="E313">
        <v>28677</v>
      </c>
      <c r="F313" s="59">
        <f t="shared" si="8"/>
        <v>0</v>
      </c>
      <c r="G313" s="59">
        <v>25187</v>
      </c>
      <c r="H313" s="59">
        <f t="shared" si="9"/>
        <v>0</v>
      </c>
    </row>
    <row r="314" spans="1:8" x14ac:dyDescent="0.3">
      <c r="A314" t="s">
        <v>2156</v>
      </c>
      <c r="B314" t="s">
        <v>2157</v>
      </c>
      <c r="C314">
        <v>4500</v>
      </c>
      <c r="D314">
        <v>3933.25</v>
      </c>
      <c r="E314">
        <v>566.75</v>
      </c>
      <c r="F314" s="59">
        <f t="shared" si="8"/>
        <v>0</v>
      </c>
      <c r="G314" s="59">
        <v>3933.25</v>
      </c>
      <c r="H314" s="59">
        <f t="shared" si="9"/>
        <v>0</v>
      </c>
    </row>
    <row r="315" spans="1:8" x14ac:dyDescent="0.3">
      <c r="A315" t="s">
        <v>2159</v>
      </c>
      <c r="B315" t="s">
        <v>2160</v>
      </c>
      <c r="C315">
        <v>5135</v>
      </c>
      <c r="D315">
        <v>4826</v>
      </c>
      <c r="E315">
        <v>309</v>
      </c>
      <c r="F315" s="59">
        <f t="shared" si="8"/>
        <v>0</v>
      </c>
      <c r="G315" s="59">
        <v>4826</v>
      </c>
      <c r="H315" s="59">
        <f t="shared" si="9"/>
        <v>0</v>
      </c>
    </row>
    <row r="316" spans="1:8" x14ac:dyDescent="0.3">
      <c r="A316" t="s">
        <v>2162</v>
      </c>
      <c r="B316" t="s">
        <v>2163</v>
      </c>
      <c r="C316">
        <v>26082.5</v>
      </c>
      <c r="D316">
        <v>21457.649999999998</v>
      </c>
      <c r="E316">
        <v>4624.8500000000022</v>
      </c>
      <c r="F316" s="59">
        <f t="shared" si="8"/>
        <v>0</v>
      </c>
      <c r="G316" s="59">
        <v>21457.649999999998</v>
      </c>
      <c r="H316" s="59">
        <f t="shared" si="9"/>
        <v>0</v>
      </c>
    </row>
    <row r="317" spans="1:8" x14ac:dyDescent="0.3">
      <c r="A317" t="s">
        <v>2165</v>
      </c>
      <c r="B317" t="s">
        <v>2166</v>
      </c>
      <c r="C317">
        <v>28827</v>
      </c>
      <c r="D317">
        <v>22665.3</v>
      </c>
      <c r="E317">
        <v>6161.7000000000007</v>
      </c>
      <c r="F317" s="59">
        <f t="shared" si="8"/>
        <v>0</v>
      </c>
      <c r="G317" s="59">
        <v>3015.1499999999996</v>
      </c>
      <c r="H317" s="59">
        <f t="shared" si="9"/>
        <v>-19650.150000000001</v>
      </c>
    </row>
    <row r="318" spans="1:8" x14ac:dyDescent="0.3">
      <c r="A318" t="s">
        <v>942</v>
      </c>
      <c r="B318" t="s">
        <v>943</v>
      </c>
      <c r="C318">
        <v>63360.000000000007</v>
      </c>
      <c r="D318">
        <v>66240</v>
      </c>
      <c r="E318">
        <v>-2879.9999999999927</v>
      </c>
      <c r="F318" s="59">
        <f t="shared" si="8"/>
        <v>0</v>
      </c>
      <c r="G318" s="59">
        <v>66240</v>
      </c>
      <c r="H318" s="59">
        <f t="shared" si="9"/>
        <v>0</v>
      </c>
    </row>
    <row r="319" spans="1:8" x14ac:dyDescent="0.3">
      <c r="A319" t="s">
        <v>1067</v>
      </c>
      <c r="B319" t="s">
        <v>1068</v>
      </c>
      <c r="C319">
        <v>30359.999999999996</v>
      </c>
      <c r="D319">
        <v>30359.999999999996</v>
      </c>
      <c r="E319">
        <v>0</v>
      </c>
      <c r="F319" s="59">
        <f t="shared" si="8"/>
        <v>0</v>
      </c>
      <c r="G319" s="59">
        <v>30359.999999999996</v>
      </c>
      <c r="H319" s="59">
        <f t="shared" si="9"/>
        <v>0</v>
      </c>
    </row>
    <row r="320" spans="1:8" x14ac:dyDescent="0.3">
      <c r="A320" t="s">
        <v>2168</v>
      </c>
      <c r="B320" t="s">
        <v>2169</v>
      </c>
      <c r="C320">
        <v>7630.8</v>
      </c>
      <c r="D320">
        <v>7325.6625000000004</v>
      </c>
      <c r="E320">
        <v>305.13749999999982</v>
      </c>
      <c r="F320" s="59">
        <f t="shared" si="8"/>
        <v>0</v>
      </c>
      <c r="G320" s="59">
        <v>7325.6625000000004</v>
      </c>
      <c r="H320" s="59">
        <f t="shared" si="9"/>
        <v>0</v>
      </c>
    </row>
    <row r="321" spans="1:8" x14ac:dyDescent="0.3">
      <c r="A321" t="s">
        <v>2171</v>
      </c>
      <c r="B321" t="s">
        <v>2172</v>
      </c>
      <c r="C321">
        <v>20379.5</v>
      </c>
      <c r="D321">
        <v>20010.150000000001</v>
      </c>
      <c r="E321">
        <v>369.34999999999854</v>
      </c>
      <c r="F321" s="59">
        <f t="shared" si="8"/>
        <v>0</v>
      </c>
      <c r="G321" s="59">
        <v>20010.150000000001</v>
      </c>
      <c r="H321" s="59">
        <f t="shared" si="9"/>
        <v>0</v>
      </c>
    </row>
    <row r="322" spans="1:8" x14ac:dyDescent="0.3">
      <c r="A322" t="s">
        <v>2176</v>
      </c>
      <c r="B322" t="s">
        <v>2177</v>
      </c>
      <c r="C322">
        <v>605921</v>
      </c>
      <c r="D322">
        <v>605921</v>
      </c>
      <c r="E322">
        <v>0</v>
      </c>
      <c r="F322" s="59">
        <f t="shared" si="8"/>
        <v>0</v>
      </c>
      <c r="G322" s="59">
        <v>605921</v>
      </c>
      <c r="H322" s="59">
        <f t="shared" si="9"/>
        <v>0</v>
      </c>
    </row>
    <row r="323" spans="1:8" x14ac:dyDescent="0.3">
      <c r="A323" t="s">
        <v>2180</v>
      </c>
      <c r="B323" t="s">
        <v>2181</v>
      </c>
      <c r="C323">
        <v>44818.75</v>
      </c>
      <c r="D323">
        <v>33637.5</v>
      </c>
      <c r="E323">
        <v>11181.25</v>
      </c>
      <c r="F323" s="59">
        <f t="shared" si="8"/>
        <v>0</v>
      </c>
      <c r="G323" s="59">
        <v>33637.5</v>
      </c>
      <c r="H323" s="59">
        <f t="shared" si="9"/>
        <v>0</v>
      </c>
    </row>
    <row r="324" spans="1:8" x14ac:dyDescent="0.3">
      <c r="A324" t="s">
        <v>2182</v>
      </c>
      <c r="B324" t="s">
        <v>2183</v>
      </c>
      <c r="C324">
        <v>10004.999999999998</v>
      </c>
      <c r="D324">
        <v>9294.2999999999993</v>
      </c>
      <c r="E324">
        <v>710.69999999999891</v>
      </c>
      <c r="F324" s="59">
        <f t="shared" si="8"/>
        <v>0</v>
      </c>
      <c r="G324" s="59">
        <v>9294.2999999999993</v>
      </c>
      <c r="H324" s="59">
        <f t="shared" si="9"/>
        <v>0</v>
      </c>
    </row>
    <row r="325" spans="1:8" x14ac:dyDescent="0.3">
      <c r="A325" t="s">
        <v>2186</v>
      </c>
      <c r="B325" t="s">
        <v>2187</v>
      </c>
      <c r="C325">
        <v>54495.05</v>
      </c>
      <c r="D325">
        <v>18800</v>
      </c>
      <c r="E325">
        <v>35695.050000000003</v>
      </c>
      <c r="F325" s="59">
        <f t="shared" si="8"/>
        <v>0</v>
      </c>
      <c r="G325" s="59">
        <v>18800</v>
      </c>
      <c r="H325" s="59">
        <f t="shared" si="9"/>
        <v>0</v>
      </c>
    </row>
    <row r="326" spans="1:8" x14ac:dyDescent="0.3">
      <c r="A326" t="s">
        <v>2190</v>
      </c>
      <c r="B326" t="s">
        <v>2191</v>
      </c>
      <c r="C326">
        <v>22187</v>
      </c>
      <c r="D326">
        <v>21609</v>
      </c>
      <c r="E326">
        <v>578</v>
      </c>
      <c r="F326" s="59">
        <f t="shared" ref="F326:F389" si="10">C326-D326-E326</f>
        <v>0</v>
      </c>
      <c r="G326" s="59">
        <v>21609</v>
      </c>
      <c r="H326" s="59">
        <f t="shared" ref="H326:H389" si="11">G326-D326</f>
        <v>0</v>
      </c>
    </row>
    <row r="327" spans="1:8" x14ac:dyDescent="0.3">
      <c r="A327" t="s">
        <v>2193</v>
      </c>
      <c r="B327" t="s">
        <v>2194</v>
      </c>
      <c r="C327">
        <v>24215</v>
      </c>
      <c r="D327">
        <v>19473.5</v>
      </c>
      <c r="E327">
        <v>4741.5</v>
      </c>
      <c r="F327" s="59">
        <f t="shared" si="10"/>
        <v>0</v>
      </c>
      <c r="G327" s="59">
        <v>19473.5</v>
      </c>
      <c r="H327" s="59">
        <f t="shared" si="11"/>
        <v>0</v>
      </c>
    </row>
    <row r="328" spans="1:8" x14ac:dyDescent="0.3">
      <c r="A328" t="s">
        <v>2196</v>
      </c>
      <c r="B328" t="s">
        <v>2197</v>
      </c>
      <c r="C328">
        <v>19392.8</v>
      </c>
      <c r="D328">
        <v>17862.5</v>
      </c>
      <c r="E328">
        <v>1530.2999999999993</v>
      </c>
      <c r="F328" s="59">
        <f t="shared" si="10"/>
        <v>0</v>
      </c>
      <c r="G328" s="59">
        <v>17862.5</v>
      </c>
      <c r="H328" s="59">
        <f t="shared" si="11"/>
        <v>0</v>
      </c>
    </row>
    <row r="329" spans="1:8" x14ac:dyDescent="0.3">
      <c r="A329" t="s">
        <v>2199</v>
      </c>
      <c r="B329" t="s">
        <v>2200</v>
      </c>
      <c r="C329">
        <v>17920</v>
      </c>
      <c r="D329">
        <v>6288.85</v>
      </c>
      <c r="E329">
        <v>11631.15</v>
      </c>
      <c r="F329" s="59">
        <f t="shared" si="10"/>
        <v>0</v>
      </c>
      <c r="G329" s="59">
        <v>6288.85</v>
      </c>
      <c r="H329" s="59">
        <f t="shared" si="11"/>
        <v>0</v>
      </c>
    </row>
    <row r="330" spans="1:8" x14ac:dyDescent="0.3">
      <c r="A330" t="s">
        <v>1070</v>
      </c>
      <c r="B330" t="s">
        <v>1071</v>
      </c>
      <c r="C330">
        <v>62099.999999999993</v>
      </c>
      <c r="D330">
        <v>62099.999999999993</v>
      </c>
      <c r="E330">
        <v>0</v>
      </c>
      <c r="F330" s="59">
        <f t="shared" si="10"/>
        <v>0</v>
      </c>
      <c r="G330" s="59">
        <v>62099.999999999993</v>
      </c>
      <c r="H330" s="59">
        <f t="shared" si="11"/>
        <v>0</v>
      </c>
    </row>
    <row r="331" spans="1:8" x14ac:dyDescent="0.3">
      <c r="A331" t="s">
        <v>2202</v>
      </c>
      <c r="B331" t="s">
        <v>2203</v>
      </c>
      <c r="C331">
        <v>5480</v>
      </c>
      <c r="D331">
        <v>4999.3249999999998</v>
      </c>
      <c r="E331">
        <v>480.67500000000018</v>
      </c>
      <c r="F331" s="59">
        <f t="shared" si="10"/>
        <v>0</v>
      </c>
      <c r="G331" s="59">
        <v>4999.3249999999998</v>
      </c>
      <c r="H331" s="59">
        <f t="shared" si="11"/>
        <v>0</v>
      </c>
    </row>
    <row r="332" spans="1:8" x14ac:dyDescent="0.3">
      <c r="A332" t="s">
        <v>2205</v>
      </c>
      <c r="B332" t="s">
        <v>2206</v>
      </c>
      <c r="C332">
        <v>29031.5</v>
      </c>
      <c r="D332">
        <v>25460</v>
      </c>
      <c r="E332">
        <v>3571.5</v>
      </c>
      <c r="F332" s="59">
        <f t="shared" si="10"/>
        <v>0</v>
      </c>
      <c r="G332" s="59">
        <v>25460</v>
      </c>
      <c r="H332" s="59">
        <f t="shared" si="11"/>
        <v>0</v>
      </c>
    </row>
    <row r="333" spans="1:8" x14ac:dyDescent="0.3">
      <c r="A333" t="s">
        <v>2209</v>
      </c>
      <c r="B333" t="s">
        <v>2210</v>
      </c>
      <c r="C333">
        <v>8710</v>
      </c>
      <c r="D333">
        <v>5406.9</v>
      </c>
      <c r="E333">
        <v>3303.1000000000004</v>
      </c>
      <c r="F333" s="59">
        <f t="shared" si="10"/>
        <v>0</v>
      </c>
      <c r="G333" s="59">
        <v>5406.9</v>
      </c>
      <c r="H333" s="59">
        <f t="shared" si="11"/>
        <v>0</v>
      </c>
    </row>
    <row r="334" spans="1:8" x14ac:dyDescent="0.3">
      <c r="A334" t="s">
        <v>2212</v>
      </c>
      <c r="B334" t="s">
        <v>2213</v>
      </c>
      <c r="C334">
        <v>5041.5999999999995</v>
      </c>
      <c r="D334">
        <v>4999.3249999999998</v>
      </c>
      <c r="E334">
        <v>42.274999999999636</v>
      </c>
      <c r="F334" s="59">
        <f t="shared" si="10"/>
        <v>0</v>
      </c>
      <c r="G334" s="59">
        <v>4999.3249999999998</v>
      </c>
      <c r="H334" s="59">
        <f t="shared" si="11"/>
        <v>0</v>
      </c>
    </row>
    <row r="335" spans="1:8" x14ac:dyDescent="0.3">
      <c r="A335" t="s">
        <v>2215</v>
      </c>
      <c r="B335" t="s">
        <v>2216</v>
      </c>
      <c r="C335">
        <v>24512.5</v>
      </c>
      <c r="D335">
        <v>24168.35</v>
      </c>
      <c r="E335">
        <v>344.15000000000146</v>
      </c>
      <c r="F335" s="59">
        <f t="shared" si="10"/>
        <v>0</v>
      </c>
      <c r="G335" s="59">
        <v>24168.35</v>
      </c>
      <c r="H335" s="59">
        <f t="shared" si="11"/>
        <v>0</v>
      </c>
    </row>
    <row r="336" spans="1:8" x14ac:dyDescent="0.3">
      <c r="A336" t="s">
        <v>2217</v>
      </c>
      <c r="B336" t="s">
        <v>2218</v>
      </c>
      <c r="C336">
        <v>25456.7</v>
      </c>
      <c r="D336">
        <v>16946.5</v>
      </c>
      <c r="E336">
        <v>8510.2000000000007</v>
      </c>
      <c r="F336" s="59">
        <f t="shared" si="10"/>
        <v>0</v>
      </c>
      <c r="G336" s="59">
        <v>16946.5</v>
      </c>
      <c r="H336" s="59">
        <f t="shared" si="11"/>
        <v>0</v>
      </c>
    </row>
    <row r="337" spans="1:8" x14ac:dyDescent="0.3">
      <c r="A337" t="s">
        <v>2221</v>
      </c>
      <c r="B337" t="s">
        <v>2222</v>
      </c>
      <c r="C337">
        <v>8885</v>
      </c>
      <c r="D337">
        <v>3332.05</v>
      </c>
      <c r="E337">
        <v>5552.95</v>
      </c>
      <c r="F337" s="59">
        <f t="shared" si="10"/>
        <v>0</v>
      </c>
      <c r="G337" s="59">
        <v>3332.05</v>
      </c>
      <c r="H337" s="59">
        <f t="shared" si="11"/>
        <v>0</v>
      </c>
    </row>
    <row r="338" spans="1:8" x14ac:dyDescent="0.3">
      <c r="A338" t="s">
        <v>2224</v>
      </c>
      <c r="B338" t="s">
        <v>2225</v>
      </c>
      <c r="C338">
        <v>11362</v>
      </c>
      <c r="D338">
        <v>11362</v>
      </c>
      <c r="E338">
        <v>0</v>
      </c>
      <c r="F338" s="59">
        <f t="shared" si="10"/>
        <v>0</v>
      </c>
      <c r="G338" s="59">
        <v>11362</v>
      </c>
      <c r="H338" s="59">
        <f t="shared" si="11"/>
        <v>0</v>
      </c>
    </row>
    <row r="339" spans="1:8" x14ac:dyDescent="0.3">
      <c r="A339" t="s">
        <v>2227</v>
      </c>
      <c r="B339" t="s">
        <v>2228</v>
      </c>
      <c r="C339">
        <v>18080</v>
      </c>
      <c r="D339">
        <v>15191.65</v>
      </c>
      <c r="E339">
        <v>2888.3500000000004</v>
      </c>
      <c r="F339" s="59">
        <f t="shared" si="10"/>
        <v>0</v>
      </c>
      <c r="G339" s="59">
        <v>15191.65</v>
      </c>
      <c r="H339" s="59">
        <f t="shared" si="11"/>
        <v>0</v>
      </c>
    </row>
    <row r="340" spans="1:8" x14ac:dyDescent="0.3">
      <c r="A340" t="s">
        <v>2230</v>
      </c>
      <c r="B340" t="s">
        <v>2231</v>
      </c>
      <c r="C340">
        <v>19342</v>
      </c>
      <c r="D340">
        <v>18818.199999999997</v>
      </c>
      <c r="E340">
        <v>523.80000000000291</v>
      </c>
      <c r="F340" s="59">
        <f t="shared" si="10"/>
        <v>0</v>
      </c>
      <c r="G340" s="59">
        <v>18818.199999999997</v>
      </c>
      <c r="H340" s="59">
        <f t="shared" si="11"/>
        <v>0</v>
      </c>
    </row>
    <row r="341" spans="1:8" x14ac:dyDescent="0.3">
      <c r="A341" t="s">
        <v>1073</v>
      </c>
      <c r="B341" t="s">
        <v>1074</v>
      </c>
      <c r="C341">
        <v>41880</v>
      </c>
      <c r="D341">
        <v>38640</v>
      </c>
      <c r="E341">
        <v>3240</v>
      </c>
      <c r="F341" s="59">
        <f t="shared" si="10"/>
        <v>0</v>
      </c>
      <c r="G341" s="59">
        <v>38640</v>
      </c>
      <c r="H341" s="59">
        <f t="shared" si="11"/>
        <v>0</v>
      </c>
    </row>
    <row r="342" spans="1:8" x14ac:dyDescent="0.3">
      <c r="A342" t="s">
        <v>2233</v>
      </c>
      <c r="B342" t="s">
        <v>2236</v>
      </c>
      <c r="C342">
        <v>48203.25</v>
      </c>
      <c r="D342">
        <v>42042.75</v>
      </c>
      <c r="E342">
        <v>6160.5</v>
      </c>
      <c r="F342" s="59">
        <f t="shared" si="10"/>
        <v>0</v>
      </c>
      <c r="G342" s="59">
        <v>42042.75</v>
      </c>
      <c r="H342" s="59">
        <f t="shared" si="11"/>
        <v>0</v>
      </c>
    </row>
    <row r="343" spans="1:8" x14ac:dyDescent="0.3">
      <c r="A343" t="s">
        <v>2237</v>
      </c>
      <c r="B343" t="s">
        <v>2238</v>
      </c>
      <c r="C343">
        <v>4200</v>
      </c>
      <c r="D343">
        <v>3356.6</v>
      </c>
      <c r="E343">
        <v>843.40000000000009</v>
      </c>
      <c r="F343" s="59">
        <f t="shared" si="10"/>
        <v>0</v>
      </c>
      <c r="G343" s="59">
        <v>3356.6</v>
      </c>
      <c r="H343" s="59">
        <f t="shared" si="11"/>
        <v>0</v>
      </c>
    </row>
    <row r="344" spans="1:8" x14ac:dyDescent="0.3">
      <c r="A344" t="s">
        <v>2240</v>
      </c>
      <c r="B344" t="s">
        <v>2241</v>
      </c>
      <c r="C344">
        <v>7562.5</v>
      </c>
      <c r="D344">
        <v>6791.7749999999996</v>
      </c>
      <c r="E344">
        <v>770.72500000000036</v>
      </c>
      <c r="F344" s="59">
        <f t="shared" si="10"/>
        <v>0</v>
      </c>
      <c r="G344" s="59">
        <v>6791.7749999999996</v>
      </c>
      <c r="H344" s="59">
        <f t="shared" si="11"/>
        <v>0</v>
      </c>
    </row>
    <row r="345" spans="1:8" x14ac:dyDescent="0.3">
      <c r="A345" t="s">
        <v>2243</v>
      </c>
      <c r="B345" t="s">
        <v>2244</v>
      </c>
      <c r="C345">
        <v>20828</v>
      </c>
      <c r="D345">
        <v>19537.825000000001</v>
      </c>
      <c r="E345">
        <v>1290.1749999999993</v>
      </c>
      <c r="F345" s="59">
        <f t="shared" si="10"/>
        <v>0</v>
      </c>
      <c r="G345" s="59">
        <v>3474.8249999999998</v>
      </c>
      <c r="H345" s="59">
        <f t="shared" si="11"/>
        <v>-16063</v>
      </c>
    </row>
    <row r="346" spans="1:8" x14ac:dyDescent="0.3">
      <c r="A346" t="s">
        <v>2245</v>
      </c>
      <c r="B346" t="s">
        <v>2247</v>
      </c>
      <c r="C346">
        <v>12451.25</v>
      </c>
      <c r="D346">
        <v>11669.55</v>
      </c>
      <c r="E346">
        <v>781.70000000000073</v>
      </c>
      <c r="F346" s="59">
        <f t="shared" si="10"/>
        <v>0</v>
      </c>
      <c r="G346" s="59">
        <v>11669.55</v>
      </c>
      <c r="H346" s="59">
        <f t="shared" si="11"/>
        <v>0</v>
      </c>
    </row>
    <row r="347" spans="1:8" x14ac:dyDescent="0.3">
      <c r="A347" t="s">
        <v>2248</v>
      </c>
      <c r="B347" t="s">
        <v>2249</v>
      </c>
      <c r="C347">
        <v>13685.349999999999</v>
      </c>
      <c r="D347">
        <v>12562.000000000002</v>
      </c>
      <c r="E347">
        <v>1123.3499999999967</v>
      </c>
      <c r="F347" s="59">
        <f t="shared" si="10"/>
        <v>0</v>
      </c>
      <c r="G347" s="59">
        <v>12562.000000000002</v>
      </c>
      <c r="H347" s="59">
        <f t="shared" si="11"/>
        <v>0</v>
      </c>
    </row>
    <row r="348" spans="1:8" x14ac:dyDescent="0.3">
      <c r="A348" t="s">
        <v>1076</v>
      </c>
      <c r="B348" t="s">
        <v>1077</v>
      </c>
      <c r="C348">
        <v>27599.999999999996</v>
      </c>
      <c r="D348">
        <v>27599.999999999996</v>
      </c>
      <c r="E348">
        <v>0</v>
      </c>
      <c r="F348" s="59">
        <f t="shared" si="10"/>
        <v>0</v>
      </c>
      <c r="G348" s="59">
        <v>27599.999999999996</v>
      </c>
      <c r="H348" s="59">
        <f t="shared" si="11"/>
        <v>0</v>
      </c>
    </row>
    <row r="349" spans="1:8" x14ac:dyDescent="0.3">
      <c r="A349" t="s">
        <v>2251</v>
      </c>
      <c r="B349" t="s">
        <v>2252</v>
      </c>
      <c r="C349">
        <v>8880</v>
      </c>
      <c r="D349">
        <v>3995.95</v>
      </c>
      <c r="E349">
        <v>4884.05</v>
      </c>
      <c r="F349" s="59">
        <f t="shared" si="10"/>
        <v>0</v>
      </c>
      <c r="G349" s="59">
        <v>3995.95</v>
      </c>
      <c r="H349" s="59">
        <f t="shared" si="11"/>
        <v>0</v>
      </c>
    </row>
    <row r="350" spans="1:8" x14ac:dyDescent="0.3">
      <c r="A350" t="s">
        <v>2255</v>
      </c>
      <c r="B350" t="s">
        <v>2256</v>
      </c>
      <c r="C350">
        <v>4826</v>
      </c>
      <c r="D350">
        <v>4446</v>
      </c>
      <c r="E350">
        <v>380</v>
      </c>
      <c r="F350" s="59">
        <f t="shared" si="10"/>
        <v>0</v>
      </c>
      <c r="G350" s="59">
        <v>4446</v>
      </c>
      <c r="H350" s="59">
        <f t="shared" si="11"/>
        <v>0</v>
      </c>
    </row>
    <row r="351" spans="1:8" x14ac:dyDescent="0.3">
      <c r="A351" t="s">
        <v>2258</v>
      </c>
      <c r="B351" t="s">
        <v>2259</v>
      </c>
      <c r="C351">
        <v>4596</v>
      </c>
      <c r="D351">
        <v>4596</v>
      </c>
      <c r="E351">
        <v>0</v>
      </c>
      <c r="F351" s="59">
        <f t="shared" si="10"/>
        <v>0</v>
      </c>
      <c r="G351" s="59">
        <v>4596</v>
      </c>
      <c r="H351" s="59">
        <f t="shared" si="11"/>
        <v>0</v>
      </c>
    </row>
    <row r="352" spans="1:8" x14ac:dyDescent="0.3">
      <c r="A352" t="s">
        <v>2261</v>
      </c>
      <c r="B352" t="s">
        <v>2262</v>
      </c>
      <c r="C352">
        <v>7676.5499999999993</v>
      </c>
      <c r="D352">
        <v>5141.9874999999993</v>
      </c>
      <c r="E352">
        <v>2534.5625</v>
      </c>
      <c r="F352" s="59">
        <f t="shared" si="10"/>
        <v>0</v>
      </c>
      <c r="G352" s="59">
        <v>5141.9874999999993</v>
      </c>
      <c r="H352" s="59">
        <f t="shared" si="11"/>
        <v>0</v>
      </c>
    </row>
    <row r="353" spans="1:8" x14ac:dyDescent="0.3">
      <c r="A353" t="s">
        <v>2264</v>
      </c>
      <c r="B353" t="s">
        <v>2265</v>
      </c>
      <c r="C353">
        <v>40955</v>
      </c>
      <c r="D353">
        <v>40955</v>
      </c>
      <c r="E353">
        <v>0</v>
      </c>
      <c r="F353" s="59">
        <f t="shared" si="10"/>
        <v>0</v>
      </c>
      <c r="G353" s="59">
        <v>40955</v>
      </c>
      <c r="H353" s="59">
        <f t="shared" si="11"/>
        <v>0</v>
      </c>
    </row>
    <row r="354" spans="1:8" x14ac:dyDescent="0.3">
      <c r="A354" t="s">
        <v>2268</v>
      </c>
      <c r="B354" t="s">
        <v>2269</v>
      </c>
      <c r="C354">
        <v>33760.800000000003</v>
      </c>
      <c r="D354">
        <v>37285.449999999997</v>
      </c>
      <c r="E354">
        <v>-3524.6499999999942</v>
      </c>
      <c r="F354" s="59">
        <f t="shared" si="10"/>
        <v>0</v>
      </c>
      <c r="G354" s="59">
        <v>26899.899999999998</v>
      </c>
      <c r="H354" s="59">
        <f t="shared" si="11"/>
        <v>-10385.549999999999</v>
      </c>
    </row>
    <row r="355" spans="1:8" x14ac:dyDescent="0.3">
      <c r="A355" t="s">
        <v>2271</v>
      </c>
      <c r="B355" t="s">
        <v>2272</v>
      </c>
      <c r="C355">
        <v>14381.25</v>
      </c>
      <c r="D355">
        <v>9172.4624999999996</v>
      </c>
      <c r="E355">
        <v>5208.7875000000004</v>
      </c>
      <c r="F355" s="59">
        <f t="shared" si="10"/>
        <v>0</v>
      </c>
      <c r="G355" s="59">
        <v>1204.3</v>
      </c>
      <c r="H355" s="59">
        <f t="shared" si="11"/>
        <v>-7968.1624999999995</v>
      </c>
    </row>
    <row r="356" spans="1:8" x14ac:dyDescent="0.3">
      <c r="A356" t="s">
        <v>1079</v>
      </c>
      <c r="B356" t="s">
        <v>1080</v>
      </c>
      <c r="C356">
        <v>31263.9</v>
      </c>
      <c r="D356">
        <v>26086</v>
      </c>
      <c r="E356">
        <v>5177.9000000000015</v>
      </c>
      <c r="F356" s="59">
        <f t="shared" si="10"/>
        <v>0</v>
      </c>
      <c r="G356" s="59">
        <v>26086</v>
      </c>
      <c r="H356" s="59">
        <f t="shared" si="11"/>
        <v>0</v>
      </c>
    </row>
    <row r="357" spans="1:8" x14ac:dyDescent="0.3">
      <c r="A357" t="s">
        <v>2274</v>
      </c>
      <c r="B357" t="s">
        <v>2275</v>
      </c>
      <c r="C357">
        <v>8595</v>
      </c>
      <c r="D357">
        <v>3085.9874999999997</v>
      </c>
      <c r="E357">
        <v>5509.0125000000007</v>
      </c>
      <c r="F357" s="59">
        <f t="shared" si="10"/>
        <v>0</v>
      </c>
      <c r="G357" s="59">
        <v>3085.9874999999997</v>
      </c>
      <c r="H357" s="59">
        <f t="shared" si="11"/>
        <v>0</v>
      </c>
    </row>
    <row r="358" spans="1:8" x14ac:dyDescent="0.3">
      <c r="A358" t="s">
        <v>2277</v>
      </c>
      <c r="B358" t="s">
        <v>2278</v>
      </c>
      <c r="C358">
        <v>5730</v>
      </c>
      <c r="D358">
        <v>5213.3249999999998</v>
      </c>
      <c r="E358">
        <v>516.67500000000018</v>
      </c>
      <c r="F358" s="59">
        <f t="shared" si="10"/>
        <v>0</v>
      </c>
      <c r="G358" s="59">
        <v>5213.3249999999998</v>
      </c>
      <c r="H358" s="59">
        <f t="shared" si="11"/>
        <v>0</v>
      </c>
    </row>
    <row r="359" spans="1:8" x14ac:dyDescent="0.3">
      <c r="A359" t="s">
        <v>2280</v>
      </c>
      <c r="B359" t="s">
        <v>2281</v>
      </c>
      <c r="C359">
        <v>8880</v>
      </c>
      <c r="D359">
        <v>6574.45</v>
      </c>
      <c r="E359">
        <v>2305.5500000000002</v>
      </c>
      <c r="F359" s="59">
        <f t="shared" si="10"/>
        <v>0</v>
      </c>
      <c r="G359" s="59">
        <v>6574.45</v>
      </c>
      <c r="H359" s="59">
        <f t="shared" si="11"/>
        <v>0</v>
      </c>
    </row>
    <row r="360" spans="1:8" x14ac:dyDescent="0.3">
      <c r="A360" t="s">
        <v>2283</v>
      </c>
      <c r="B360" t="s">
        <v>2284</v>
      </c>
      <c r="C360">
        <v>5296</v>
      </c>
      <c r="D360">
        <v>4613.7000000000007</v>
      </c>
      <c r="E360">
        <v>682.29999999999927</v>
      </c>
      <c r="F360" s="59">
        <f t="shared" si="10"/>
        <v>0</v>
      </c>
      <c r="G360" s="59">
        <v>4613.7000000000007</v>
      </c>
      <c r="H360" s="59">
        <f t="shared" si="11"/>
        <v>0</v>
      </c>
    </row>
    <row r="361" spans="1:8" x14ac:dyDescent="0.3">
      <c r="A361" t="s">
        <v>2286</v>
      </c>
      <c r="B361" t="s">
        <v>2287</v>
      </c>
      <c r="C361">
        <v>43794</v>
      </c>
      <c r="D361">
        <v>13465.1</v>
      </c>
      <c r="E361">
        <v>30328.9</v>
      </c>
      <c r="F361" s="59">
        <f t="shared" si="10"/>
        <v>0</v>
      </c>
      <c r="G361" s="59">
        <v>7249.1</v>
      </c>
      <c r="H361" s="59">
        <f t="shared" si="11"/>
        <v>-6216</v>
      </c>
    </row>
    <row r="362" spans="1:8" x14ac:dyDescent="0.3">
      <c r="A362" t="s">
        <v>2289</v>
      </c>
      <c r="B362" t="s">
        <v>2290</v>
      </c>
      <c r="C362">
        <v>6660</v>
      </c>
      <c r="D362">
        <v>2921.25</v>
      </c>
      <c r="E362">
        <v>3738.75</v>
      </c>
      <c r="F362" s="59">
        <f t="shared" si="10"/>
        <v>0</v>
      </c>
      <c r="G362" s="59">
        <v>2921.25</v>
      </c>
      <c r="H362" s="59">
        <f t="shared" si="11"/>
        <v>0</v>
      </c>
    </row>
    <row r="363" spans="1:8" x14ac:dyDescent="0.3">
      <c r="A363" t="s">
        <v>2292</v>
      </c>
      <c r="B363" t="s">
        <v>2293</v>
      </c>
      <c r="C363">
        <v>18288</v>
      </c>
      <c r="D363">
        <v>11475.45</v>
      </c>
      <c r="E363">
        <v>6812.5499999999993</v>
      </c>
      <c r="F363" s="59">
        <f t="shared" si="10"/>
        <v>0</v>
      </c>
      <c r="G363" s="59">
        <v>11475.45</v>
      </c>
      <c r="H363" s="59">
        <f t="shared" si="11"/>
        <v>0</v>
      </c>
    </row>
    <row r="364" spans="1:8" x14ac:dyDescent="0.3">
      <c r="A364" t="s">
        <v>2295</v>
      </c>
      <c r="B364" t="s">
        <v>2296</v>
      </c>
      <c r="C364">
        <v>4622</v>
      </c>
      <c r="D364">
        <v>1204.3</v>
      </c>
      <c r="E364">
        <v>3417.7</v>
      </c>
      <c r="F364" s="59">
        <f t="shared" si="10"/>
        <v>0</v>
      </c>
      <c r="G364" s="59">
        <v>1204.3</v>
      </c>
      <c r="H364" s="59">
        <f t="shared" si="11"/>
        <v>0</v>
      </c>
    </row>
    <row r="365" spans="1:8" x14ac:dyDescent="0.3">
      <c r="A365" t="s">
        <v>1082</v>
      </c>
      <c r="B365" t="s">
        <v>1083</v>
      </c>
      <c r="C365">
        <v>32763</v>
      </c>
      <c r="D365">
        <v>4333</v>
      </c>
      <c r="E365">
        <v>28430</v>
      </c>
      <c r="F365" s="59">
        <f t="shared" si="10"/>
        <v>0</v>
      </c>
      <c r="G365" s="59">
        <v>4333</v>
      </c>
      <c r="H365" s="59">
        <f t="shared" si="11"/>
        <v>0</v>
      </c>
    </row>
    <row r="366" spans="1:8" x14ac:dyDescent="0.3">
      <c r="A366" t="s">
        <v>2298</v>
      </c>
      <c r="B366" t="s">
        <v>2299</v>
      </c>
      <c r="C366">
        <v>37950</v>
      </c>
      <c r="D366">
        <v>33000</v>
      </c>
      <c r="E366">
        <v>4950</v>
      </c>
      <c r="F366" s="59">
        <f t="shared" si="10"/>
        <v>0</v>
      </c>
      <c r="G366" s="59">
        <v>33000</v>
      </c>
      <c r="H366" s="59">
        <f t="shared" si="11"/>
        <v>0</v>
      </c>
    </row>
    <row r="367" spans="1:8" x14ac:dyDescent="0.3">
      <c r="A367" t="s">
        <v>2302</v>
      </c>
      <c r="B367" t="s">
        <v>2303</v>
      </c>
      <c r="C367">
        <v>23347.699999999997</v>
      </c>
      <c r="D367">
        <v>20648.199999999997</v>
      </c>
      <c r="E367">
        <v>2699.5</v>
      </c>
      <c r="F367" s="59">
        <f t="shared" si="10"/>
        <v>0</v>
      </c>
      <c r="G367" s="59">
        <v>20648.199999999997</v>
      </c>
      <c r="H367" s="59">
        <f t="shared" si="11"/>
        <v>0</v>
      </c>
    </row>
    <row r="368" spans="1:8" x14ac:dyDescent="0.3">
      <c r="A368" t="s">
        <v>2306</v>
      </c>
      <c r="B368" t="s">
        <v>2307</v>
      </c>
      <c r="C368">
        <v>40486.62222222222</v>
      </c>
      <c r="D368">
        <v>31739</v>
      </c>
      <c r="E368">
        <v>8747.6222222222204</v>
      </c>
      <c r="F368" s="59">
        <f t="shared" si="10"/>
        <v>0</v>
      </c>
      <c r="G368" s="59">
        <v>20465</v>
      </c>
      <c r="H368" s="59">
        <f t="shared" si="11"/>
        <v>-11274</v>
      </c>
    </row>
    <row r="369" spans="1:8" x14ac:dyDescent="0.3">
      <c r="A369" t="s">
        <v>2308</v>
      </c>
      <c r="B369" t="s">
        <v>2309</v>
      </c>
      <c r="C369">
        <v>11460</v>
      </c>
      <c r="D369">
        <v>9979</v>
      </c>
      <c r="E369">
        <v>1481</v>
      </c>
      <c r="F369" s="59">
        <f t="shared" si="10"/>
        <v>0</v>
      </c>
      <c r="G369" s="59">
        <v>958.65</v>
      </c>
      <c r="H369" s="59">
        <f t="shared" si="11"/>
        <v>-9020.35</v>
      </c>
    </row>
    <row r="370" spans="1:8" x14ac:dyDescent="0.3">
      <c r="A370" t="s">
        <v>2310</v>
      </c>
      <c r="B370" t="s">
        <v>2311</v>
      </c>
      <c r="C370">
        <v>5730</v>
      </c>
      <c r="D370">
        <v>479.32499999999999</v>
      </c>
      <c r="E370">
        <v>5250.6750000000002</v>
      </c>
      <c r="F370" s="59">
        <f t="shared" si="10"/>
        <v>0</v>
      </c>
      <c r="G370" s="59">
        <v>479.32499999999999</v>
      </c>
      <c r="H370" s="59">
        <f t="shared" si="11"/>
        <v>0</v>
      </c>
    </row>
    <row r="371" spans="1:8" x14ac:dyDescent="0.3">
      <c r="A371" t="s">
        <v>2312</v>
      </c>
      <c r="B371" t="s">
        <v>2313</v>
      </c>
      <c r="C371">
        <v>20943.5</v>
      </c>
      <c r="D371">
        <v>19668.25</v>
      </c>
      <c r="E371">
        <v>1275.25</v>
      </c>
      <c r="F371" s="59">
        <f t="shared" si="10"/>
        <v>0</v>
      </c>
      <c r="G371" s="59">
        <v>2554.65</v>
      </c>
      <c r="H371" s="59">
        <f t="shared" si="11"/>
        <v>-17113.599999999999</v>
      </c>
    </row>
    <row r="372" spans="1:8" x14ac:dyDescent="0.3">
      <c r="A372" t="s">
        <v>3384</v>
      </c>
      <c r="B372" t="s">
        <v>2783</v>
      </c>
      <c r="C372">
        <v>11500</v>
      </c>
      <c r="D372">
        <v>10000</v>
      </c>
      <c r="E372">
        <v>1500</v>
      </c>
      <c r="F372" s="59">
        <f t="shared" si="10"/>
        <v>0</v>
      </c>
      <c r="G372" s="59" t="e">
        <v>#N/A</v>
      </c>
      <c r="H372" s="59" t="e">
        <f t="shared" si="11"/>
        <v>#N/A</v>
      </c>
    </row>
    <row r="373" spans="1:8" x14ac:dyDescent="0.3">
      <c r="A373" t="s">
        <v>3214</v>
      </c>
      <c r="B373" t="s">
        <v>2784</v>
      </c>
      <c r="C373">
        <v>1190750</v>
      </c>
      <c r="D373">
        <v>1127590</v>
      </c>
      <c r="E373">
        <v>63160</v>
      </c>
      <c r="F373" s="59">
        <f t="shared" si="10"/>
        <v>0</v>
      </c>
      <c r="G373" s="59" t="e">
        <v>#N/A</v>
      </c>
      <c r="H373" s="59" t="e">
        <f t="shared" si="11"/>
        <v>#N/A</v>
      </c>
    </row>
    <row r="374" spans="1:8" x14ac:dyDescent="0.3">
      <c r="A374" t="s">
        <v>3215</v>
      </c>
      <c r="B374" t="s">
        <v>2785</v>
      </c>
      <c r="C374">
        <v>24600</v>
      </c>
      <c r="D374">
        <v>21987.5</v>
      </c>
      <c r="E374">
        <v>2612.5</v>
      </c>
      <c r="F374" s="59">
        <f t="shared" si="10"/>
        <v>0</v>
      </c>
      <c r="G374" s="59" t="e">
        <v>#N/A</v>
      </c>
      <c r="H374" s="59" t="e">
        <f t="shared" si="11"/>
        <v>#N/A</v>
      </c>
    </row>
    <row r="375" spans="1:8" x14ac:dyDescent="0.3">
      <c r="A375" t="s">
        <v>1084</v>
      </c>
      <c r="B375" t="s">
        <v>1085</v>
      </c>
      <c r="C375">
        <v>9900</v>
      </c>
      <c r="D375">
        <v>9630</v>
      </c>
      <c r="E375">
        <v>270</v>
      </c>
      <c r="F375" s="59">
        <f t="shared" si="10"/>
        <v>0</v>
      </c>
      <c r="G375" s="59">
        <v>9630</v>
      </c>
      <c r="H375" s="59">
        <f t="shared" si="11"/>
        <v>0</v>
      </c>
    </row>
    <row r="376" spans="1:8" x14ac:dyDescent="0.3">
      <c r="A376" t="s">
        <v>3216</v>
      </c>
      <c r="B376" t="s">
        <v>2786</v>
      </c>
      <c r="C376">
        <v>11055.277777777777</v>
      </c>
      <c r="D376">
        <v>6785</v>
      </c>
      <c r="E376">
        <v>4270.2777777777774</v>
      </c>
      <c r="F376" s="59">
        <f t="shared" si="10"/>
        <v>0</v>
      </c>
      <c r="G376" s="59" t="e">
        <v>#N/A</v>
      </c>
      <c r="H376" s="59" t="e">
        <f t="shared" si="11"/>
        <v>#N/A</v>
      </c>
    </row>
    <row r="377" spans="1:8" x14ac:dyDescent="0.3">
      <c r="A377" t="s">
        <v>3217</v>
      </c>
      <c r="B377" t="s">
        <v>2787</v>
      </c>
      <c r="C377">
        <v>10315.805555555555</v>
      </c>
      <c r="D377">
        <v>4729</v>
      </c>
      <c r="E377">
        <v>5586.8055555555547</v>
      </c>
      <c r="F377" s="59">
        <f t="shared" si="10"/>
        <v>0</v>
      </c>
      <c r="G377" s="59" t="e">
        <v>#N/A</v>
      </c>
      <c r="H377" s="59" t="e">
        <f t="shared" si="11"/>
        <v>#N/A</v>
      </c>
    </row>
    <row r="378" spans="1:8" x14ac:dyDescent="0.3">
      <c r="A378" t="s">
        <v>3218</v>
      </c>
      <c r="B378" t="s">
        <v>2788</v>
      </c>
      <c r="C378">
        <v>20972.222222222223</v>
      </c>
      <c r="D378">
        <v>17812.5</v>
      </c>
      <c r="E378">
        <v>3159.7222222222226</v>
      </c>
      <c r="F378" s="59">
        <f t="shared" si="10"/>
        <v>0</v>
      </c>
      <c r="G378" s="59" t="e">
        <v>#N/A</v>
      </c>
      <c r="H378" s="59" t="e">
        <f t="shared" si="11"/>
        <v>#N/A</v>
      </c>
    </row>
    <row r="379" spans="1:8" x14ac:dyDescent="0.3">
      <c r="A379" t="s">
        <v>3219</v>
      </c>
      <c r="B379" t="s">
        <v>2789</v>
      </c>
      <c r="C379">
        <v>14483</v>
      </c>
      <c r="D379">
        <v>13483</v>
      </c>
      <c r="E379">
        <v>1000</v>
      </c>
      <c r="F379" s="59">
        <f t="shared" si="10"/>
        <v>0</v>
      </c>
      <c r="G379" s="59" t="e">
        <v>#N/A</v>
      </c>
      <c r="H379" s="59" t="e">
        <f t="shared" si="11"/>
        <v>#N/A</v>
      </c>
    </row>
    <row r="380" spans="1:8" x14ac:dyDescent="0.3">
      <c r="A380" t="s">
        <v>3220</v>
      </c>
      <c r="B380" t="s">
        <v>2790</v>
      </c>
      <c r="C380">
        <v>24562</v>
      </c>
      <c r="D380">
        <v>15937</v>
      </c>
      <c r="E380">
        <v>8625</v>
      </c>
      <c r="F380" s="59">
        <f t="shared" si="10"/>
        <v>0</v>
      </c>
      <c r="G380" s="59" t="e">
        <v>#N/A</v>
      </c>
      <c r="H380" s="59" t="e">
        <f t="shared" si="11"/>
        <v>#N/A</v>
      </c>
    </row>
    <row r="381" spans="1:8" x14ac:dyDescent="0.3">
      <c r="A381" t="s">
        <v>3221</v>
      </c>
      <c r="B381" t="s">
        <v>2791</v>
      </c>
      <c r="C381">
        <v>4342.5</v>
      </c>
      <c r="D381">
        <v>4077.8999999999996</v>
      </c>
      <c r="E381">
        <v>264.60000000000036</v>
      </c>
      <c r="F381" s="59">
        <f t="shared" si="10"/>
        <v>0</v>
      </c>
      <c r="G381" s="59" t="e">
        <v>#N/A</v>
      </c>
      <c r="H381" s="59" t="e">
        <f t="shared" si="11"/>
        <v>#N/A</v>
      </c>
    </row>
    <row r="382" spans="1:8" x14ac:dyDescent="0.3">
      <c r="A382" t="s">
        <v>3222</v>
      </c>
      <c r="B382" t="s">
        <v>2792</v>
      </c>
      <c r="C382">
        <v>18268.75</v>
      </c>
      <c r="D382">
        <v>16950.599999999999</v>
      </c>
      <c r="E382">
        <v>1318.1500000000015</v>
      </c>
      <c r="F382" s="59">
        <f t="shared" si="10"/>
        <v>0</v>
      </c>
      <c r="G382" s="59" t="e">
        <v>#N/A</v>
      </c>
      <c r="H382" s="59" t="e">
        <f t="shared" si="11"/>
        <v>#N/A</v>
      </c>
    </row>
    <row r="383" spans="1:8" x14ac:dyDescent="0.3">
      <c r="A383" t="s">
        <v>3223</v>
      </c>
      <c r="B383" t="s">
        <v>2793</v>
      </c>
      <c r="C383">
        <v>13217.5</v>
      </c>
      <c r="D383">
        <v>10627.5</v>
      </c>
      <c r="E383">
        <v>2590</v>
      </c>
      <c r="F383" s="59">
        <f t="shared" si="10"/>
        <v>0</v>
      </c>
      <c r="G383" s="59" t="e">
        <v>#N/A</v>
      </c>
      <c r="H383" s="59" t="e">
        <f t="shared" si="11"/>
        <v>#N/A</v>
      </c>
    </row>
    <row r="384" spans="1:8" x14ac:dyDescent="0.3">
      <c r="A384" t="s">
        <v>3224</v>
      </c>
      <c r="B384" t="s">
        <v>2794</v>
      </c>
      <c r="C384">
        <v>21924</v>
      </c>
      <c r="D384">
        <v>9690.7999999999993</v>
      </c>
      <c r="E384">
        <v>12233.2</v>
      </c>
      <c r="F384" s="59">
        <f t="shared" si="10"/>
        <v>0</v>
      </c>
      <c r="G384" s="59" t="e">
        <v>#N/A</v>
      </c>
      <c r="H384" s="59" t="e">
        <f t="shared" si="11"/>
        <v>#N/A</v>
      </c>
    </row>
    <row r="385" spans="1:8" x14ac:dyDescent="0.3">
      <c r="A385" t="s">
        <v>3225</v>
      </c>
      <c r="B385" t="s">
        <v>2795</v>
      </c>
      <c r="C385">
        <v>19851</v>
      </c>
      <c r="D385">
        <v>12951</v>
      </c>
      <c r="E385">
        <v>6900</v>
      </c>
      <c r="F385" s="59">
        <f t="shared" si="10"/>
        <v>0</v>
      </c>
      <c r="G385" s="59" t="e">
        <v>#N/A</v>
      </c>
      <c r="H385" s="59" t="e">
        <f t="shared" si="11"/>
        <v>#N/A</v>
      </c>
    </row>
    <row r="386" spans="1:8" x14ac:dyDescent="0.3">
      <c r="A386" t="s">
        <v>1087</v>
      </c>
      <c r="B386" t="s">
        <v>1088</v>
      </c>
      <c r="C386">
        <v>31093</v>
      </c>
      <c r="D386">
        <v>29211.625</v>
      </c>
      <c r="E386">
        <v>1881.375</v>
      </c>
      <c r="F386" s="59">
        <f t="shared" si="10"/>
        <v>0</v>
      </c>
      <c r="G386" s="59">
        <v>29211.625</v>
      </c>
      <c r="H386" s="59">
        <f t="shared" si="11"/>
        <v>0</v>
      </c>
    </row>
    <row r="387" spans="1:8" x14ac:dyDescent="0.3">
      <c r="A387" t="s">
        <v>3226</v>
      </c>
      <c r="B387" t="s">
        <v>2796</v>
      </c>
      <c r="C387">
        <v>30668.461111111108</v>
      </c>
      <c r="D387">
        <v>24858.287499999999</v>
      </c>
      <c r="E387">
        <v>5810.1736111111095</v>
      </c>
      <c r="F387" s="59">
        <f t="shared" si="10"/>
        <v>0</v>
      </c>
      <c r="G387" s="59" t="e">
        <v>#N/A</v>
      </c>
      <c r="H387" s="59" t="e">
        <f t="shared" si="11"/>
        <v>#N/A</v>
      </c>
    </row>
    <row r="388" spans="1:8" x14ac:dyDescent="0.3">
      <c r="A388" t="s">
        <v>3227</v>
      </c>
      <c r="B388" t="s">
        <v>2797</v>
      </c>
      <c r="C388">
        <v>18644.666666666664</v>
      </c>
      <c r="D388">
        <v>16866.400000000001</v>
      </c>
      <c r="E388">
        <v>1778.2666666666628</v>
      </c>
      <c r="F388" s="59">
        <f t="shared" si="10"/>
        <v>0</v>
      </c>
      <c r="G388" s="59" t="e">
        <v>#N/A</v>
      </c>
      <c r="H388" s="59" t="e">
        <f t="shared" si="11"/>
        <v>#N/A</v>
      </c>
    </row>
    <row r="389" spans="1:8" x14ac:dyDescent="0.3">
      <c r="A389" t="s">
        <v>3228</v>
      </c>
      <c r="B389" t="s">
        <v>2798</v>
      </c>
      <c r="C389">
        <v>5443</v>
      </c>
      <c r="D389">
        <v>5443</v>
      </c>
      <c r="E389">
        <v>0</v>
      </c>
      <c r="F389" s="59">
        <f t="shared" si="10"/>
        <v>0</v>
      </c>
      <c r="G389" s="59" t="e">
        <v>#N/A</v>
      </c>
      <c r="H389" s="59" t="e">
        <f t="shared" si="11"/>
        <v>#N/A</v>
      </c>
    </row>
    <row r="390" spans="1:8" x14ac:dyDescent="0.3">
      <c r="A390" t="s">
        <v>3229</v>
      </c>
      <c r="B390" t="s">
        <v>2799</v>
      </c>
      <c r="C390">
        <v>27962.799999999999</v>
      </c>
      <c r="D390">
        <v>27962.799999999999</v>
      </c>
      <c r="E390">
        <v>0</v>
      </c>
      <c r="F390" s="59">
        <f t="shared" ref="F390:F453" si="12">C390-D390-E390</f>
        <v>0</v>
      </c>
      <c r="G390" s="59" t="e">
        <v>#N/A</v>
      </c>
      <c r="H390" s="59" t="e">
        <f t="shared" ref="H390:H453" si="13">G390-D390</f>
        <v>#N/A</v>
      </c>
    </row>
    <row r="391" spans="1:8" x14ac:dyDescent="0.3">
      <c r="A391" t="s">
        <v>3230</v>
      </c>
      <c r="B391" t="s">
        <v>2800</v>
      </c>
      <c r="C391">
        <v>21969.170555555553</v>
      </c>
      <c r="D391">
        <v>18810.099999999999</v>
      </c>
      <c r="E391">
        <v>3159.0705555555542</v>
      </c>
      <c r="F391" s="59">
        <f t="shared" si="12"/>
        <v>0</v>
      </c>
      <c r="G391" s="59" t="e">
        <v>#N/A</v>
      </c>
      <c r="H391" s="59" t="e">
        <f t="shared" si="13"/>
        <v>#N/A</v>
      </c>
    </row>
    <row r="392" spans="1:8" x14ac:dyDescent="0.3">
      <c r="A392" t="s">
        <v>3231</v>
      </c>
      <c r="B392" t="s">
        <v>2801</v>
      </c>
      <c r="C392">
        <v>27599.999999999996</v>
      </c>
      <c r="D392">
        <v>27599.999999999996</v>
      </c>
      <c r="E392">
        <v>0</v>
      </c>
      <c r="F392" s="59">
        <f t="shared" si="12"/>
        <v>0</v>
      </c>
      <c r="G392" s="59" t="e">
        <v>#N/A</v>
      </c>
      <c r="H392" s="59" t="e">
        <f t="shared" si="13"/>
        <v>#N/A</v>
      </c>
    </row>
    <row r="393" spans="1:8" x14ac:dyDescent="0.3">
      <c r="A393" t="s">
        <v>3232</v>
      </c>
      <c r="B393" t="s">
        <v>2802</v>
      </c>
      <c r="C393">
        <v>32844</v>
      </c>
      <c r="D393">
        <v>32844</v>
      </c>
      <c r="E393">
        <v>0</v>
      </c>
      <c r="F393" s="59">
        <f t="shared" si="12"/>
        <v>0</v>
      </c>
      <c r="G393" s="59" t="e">
        <v>#N/A</v>
      </c>
      <c r="H393" s="59" t="e">
        <f t="shared" si="13"/>
        <v>#N/A</v>
      </c>
    </row>
    <row r="394" spans="1:8" x14ac:dyDescent="0.3">
      <c r="A394" t="s">
        <v>3233</v>
      </c>
      <c r="B394" t="s">
        <v>2803</v>
      </c>
      <c r="C394">
        <v>49812.6</v>
      </c>
      <c r="D394">
        <v>49812.6</v>
      </c>
      <c r="E394">
        <v>0</v>
      </c>
      <c r="F394" s="59">
        <f t="shared" si="12"/>
        <v>0</v>
      </c>
      <c r="G394" s="59" t="e">
        <v>#N/A</v>
      </c>
      <c r="H394" s="59" t="e">
        <f t="shared" si="13"/>
        <v>#N/A</v>
      </c>
    </row>
    <row r="395" spans="1:8" x14ac:dyDescent="0.3">
      <c r="A395" t="s">
        <v>3234</v>
      </c>
      <c r="B395" t="s">
        <v>2804</v>
      </c>
      <c r="C395">
        <v>13583.9</v>
      </c>
      <c r="D395">
        <v>13583.9</v>
      </c>
      <c r="E395">
        <v>0</v>
      </c>
      <c r="F395" s="59">
        <f t="shared" si="12"/>
        <v>0</v>
      </c>
      <c r="G395" s="59" t="e">
        <v>#N/A</v>
      </c>
      <c r="H395" s="59" t="e">
        <f t="shared" si="13"/>
        <v>#N/A</v>
      </c>
    </row>
    <row r="396" spans="1:8" x14ac:dyDescent="0.3">
      <c r="A396" t="s">
        <v>3235</v>
      </c>
      <c r="B396" t="s">
        <v>2805</v>
      </c>
      <c r="C396">
        <v>21909.027777777777</v>
      </c>
      <c r="D396">
        <v>16631.25</v>
      </c>
      <c r="E396">
        <v>5277.7777777777774</v>
      </c>
      <c r="F396" s="59">
        <f t="shared" si="12"/>
        <v>0</v>
      </c>
      <c r="G396" s="59" t="e">
        <v>#N/A</v>
      </c>
      <c r="H396" s="59" t="e">
        <f t="shared" si="13"/>
        <v>#N/A</v>
      </c>
    </row>
    <row r="397" spans="1:8" x14ac:dyDescent="0.3">
      <c r="A397" t="s">
        <v>1090</v>
      </c>
      <c r="B397" t="s">
        <v>1091</v>
      </c>
      <c r="C397">
        <v>75207</v>
      </c>
      <c r="D397">
        <v>73901</v>
      </c>
      <c r="E397">
        <v>1306</v>
      </c>
      <c r="F397" s="59">
        <f t="shared" si="12"/>
        <v>0</v>
      </c>
      <c r="G397" s="59">
        <v>73901</v>
      </c>
      <c r="H397" s="59">
        <f t="shared" si="13"/>
        <v>0</v>
      </c>
    </row>
    <row r="398" spans="1:8" x14ac:dyDescent="0.3">
      <c r="A398" t="s">
        <v>3238</v>
      </c>
      <c r="B398" t="s">
        <v>2807</v>
      </c>
      <c r="C398">
        <v>49108.75</v>
      </c>
      <c r="D398">
        <v>43228.850000000006</v>
      </c>
      <c r="E398">
        <v>5879.8999999999942</v>
      </c>
      <c r="F398" s="59">
        <f t="shared" si="12"/>
        <v>0</v>
      </c>
      <c r="G398" s="59" t="e">
        <v>#N/A</v>
      </c>
      <c r="H398" s="59" t="e">
        <f t="shared" si="13"/>
        <v>#N/A</v>
      </c>
    </row>
    <row r="399" spans="1:8" x14ac:dyDescent="0.3">
      <c r="A399" t="s">
        <v>3239</v>
      </c>
      <c r="B399" t="s">
        <v>2808</v>
      </c>
      <c r="C399">
        <v>38000</v>
      </c>
      <c r="D399">
        <v>38000</v>
      </c>
      <c r="E399">
        <v>0</v>
      </c>
      <c r="F399" s="59">
        <f t="shared" si="12"/>
        <v>0</v>
      </c>
      <c r="G399" s="59" t="e">
        <v>#N/A</v>
      </c>
      <c r="H399" s="59" t="e">
        <f t="shared" si="13"/>
        <v>#N/A</v>
      </c>
    </row>
    <row r="400" spans="1:8" x14ac:dyDescent="0.3">
      <c r="A400" t="s">
        <v>3241</v>
      </c>
      <c r="B400" t="s">
        <v>2811</v>
      </c>
      <c r="C400">
        <v>16061</v>
      </c>
      <c r="D400">
        <v>15923.19</v>
      </c>
      <c r="E400">
        <v>137.80999999999949</v>
      </c>
      <c r="F400" s="59">
        <f t="shared" si="12"/>
        <v>0</v>
      </c>
      <c r="G400" s="59" t="e">
        <v>#N/A</v>
      </c>
      <c r="H400" s="59" t="e">
        <f t="shared" si="13"/>
        <v>#N/A</v>
      </c>
    </row>
    <row r="401" spans="1:8" x14ac:dyDescent="0.3">
      <c r="A401" t="s">
        <v>3242</v>
      </c>
      <c r="B401" t="s">
        <v>2812</v>
      </c>
      <c r="C401">
        <v>10130.833333333334</v>
      </c>
      <c r="D401">
        <v>5950</v>
      </c>
      <c r="E401">
        <v>4180.8333333333339</v>
      </c>
      <c r="F401" s="59">
        <f t="shared" si="12"/>
        <v>0</v>
      </c>
      <c r="G401" s="59" t="e">
        <v>#N/A</v>
      </c>
      <c r="H401" s="59" t="e">
        <f t="shared" si="13"/>
        <v>#N/A</v>
      </c>
    </row>
    <row r="402" spans="1:8" x14ac:dyDescent="0.3">
      <c r="A402" t="s">
        <v>3243</v>
      </c>
      <c r="B402" t="s">
        <v>2813</v>
      </c>
      <c r="C402">
        <v>4784</v>
      </c>
      <c r="D402">
        <v>4782.67</v>
      </c>
      <c r="E402">
        <v>1.3299999999999272</v>
      </c>
      <c r="F402" s="59">
        <f t="shared" si="12"/>
        <v>0</v>
      </c>
      <c r="G402" s="59" t="e">
        <v>#N/A</v>
      </c>
      <c r="H402" s="59" t="e">
        <f t="shared" si="13"/>
        <v>#N/A</v>
      </c>
    </row>
    <row r="403" spans="1:8" x14ac:dyDescent="0.3">
      <c r="A403" t="s">
        <v>3244</v>
      </c>
      <c r="B403" t="s">
        <v>2814</v>
      </c>
      <c r="C403">
        <v>9297.2000000000007</v>
      </c>
      <c r="D403">
        <v>9297.2000000000007</v>
      </c>
      <c r="E403">
        <v>0</v>
      </c>
      <c r="F403" s="59">
        <f t="shared" si="12"/>
        <v>0</v>
      </c>
      <c r="G403" s="59" t="e">
        <v>#N/A</v>
      </c>
      <c r="H403" s="59" t="e">
        <f t="shared" si="13"/>
        <v>#N/A</v>
      </c>
    </row>
    <row r="404" spans="1:8" x14ac:dyDescent="0.3">
      <c r="A404" t="s">
        <v>1094</v>
      </c>
      <c r="B404" t="s">
        <v>1095</v>
      </c>
      <c r="C404">
        <v>24429</v>
      </c>
      <c r="D404">
        <v>9970.9</v>
      </c>
      <c r="E404">
        <v>14458.1</v>
      </c>
      <c r="F404" s="59">
        <f t="shared" si="12"/>
        <v>0</v>
      </c>
      <c r="G404" s="59">
        <v>9970.9</v>
      </c>
      <c r="H404" s="59">
        <f t="shared" si="13"/>
        <v>0</v>
      </c>
    </row>
    <row r="405" spans="1:8" x14ac:dyDescent="0.3">
      <c r="A405" t="s">
        <v>3245</v>
      </c>
      <c r="B405" t="s">
        <v>2815</v>
      </c>
      <c r="C405">
        <v>10945</v>
      </c>
      <c r="D405">
        <v>10238.799999999999</v>
      </c>
      <c r="E405">
        <v>706.20000000000073</v>
      </c>
      <c r="F405" s="59">
        <f t="shared" si="12"/>
        <v>0</v>
      </c>
      <c r="G405" s="59" t="e">
        <v>#N/A</v>
      </c>
      <c r="H405" s="59" t="e">
        <f t="shared" si="13"/>
        <v>#N/A</v>
      </c>
    </row>
    <row r="406" spans="1:8" x14ac:dyDescent="0.3">
      <c r="A406" t="s">
        <v>3246</v>
      </c>
      <c r="B406" t="s">
        <v>2816</v>
      </c>
      <c r="C406">
        <v>9251</v>
      </c>
      <c r="D406">
        <v>9221.5625</v>
      </c>
      <c r="E406">
        <v>29.4375</v>
      </c>
      <c r="F406" s="59">
        <f t="shared" si="12"/>
        <v>0</v>
      </c>
      <c r="G406" s="59" t="e">
        <v>#N/A</v>
      </c>
      <c r="H406" s="59" t="e">
        <f t="shared" si="13"/>
        <v>#N/A</v>
      </c>
    </row>
    <row r="407" spans="1:8" x14ac:dyDescent="0.3">
      <c r="A407" t="s">
        <v>3247</v>
      </c>
      <c r="B407" t="s">
        <v>2817</v>
      </c>
      <c r="C407">
        <v>17808.666666666664</v>
      </c>
      <c r="D407">
        <v>9368.4249999999993</v>
      </c>
      <c r="E407">
        <v>8440.241666666665</v>
      </c>
      <c r="F407" s="59">
        <f t="shared" si="12"/>
        <v>0</v>
      </c>
      <c r="G407" s="59" t="e">
        <v>#N/A</v>
      </c>
      <c r="H407" s="59" t="e">
        <f t="shared" si="13"/>
        <v>#N/A</v>
      </c>
    </row>
    <row r="408" spans="1:8" x14ac:dyDescent="0.3">
      <c r="A408" t="s">
        <v>3248</v>
      </c>
      <c r="B408" t="s">
        <v>2818</v>
      </c>
      <c r="C408">
        <v>20832</v>
      </c>
      <c r="D408">
        <v>12913.625</v>
      </c>
      <c r="E408">
        <v>7918.375</v>
      </c>
      <c r="F408" s="59">
        <f t="shared" si="12"/>
        <v>0</v>
      </c>
      <c r="G408" s="59" t="e">
        <v>#N/A</v>
      </c>
      <c r="H408" s="59" t="e">
        <f t="shared" si="13"/>
        <v>#N/A</v>
      </c>
    </row>
    <row r="409" spans="1:8" x14ac:dyDescent="0.3">
      <c r="A409" t="s">
        <v>3249</v>
      </c>
      <c r="B409" t="s">
        <v>2819</v>
      </c>
      <c r="C409">
        <v>9297</v>
      </c>
      <c r="D409">
        <v>9189.1</v>
      </c>
      <c r="E409">
        <v>107.89999999999964</v>
      </c>
      <c r="F409" s="59">
        <f t="shared" si="12"/>
        <v>0</v>
      </c>
      <c r="G409" s="59" t="e">
        <v>#N/A</v>
      </c>
      <c r="H409" s="59" t="e">
        <f t="shared" si="13"/>
        <v>#N/A</v>
      </c>
    </row>
    <row r="410" spans="1:8" x14ac:dyDescent="0.3">
      <c r="A410" t="s">
        <v>3250</v>
      </c>
      <c r="B410" t="s">
        <v>2820</v>
      </c>
      <c r="C410">
        <v>22270</v>
      </c>
      <c r="D410">
        <v>15371.487499999997</v>
      </c>
      <c r="E410">
        <v>6898.5125000000025</v>
      </c>
      <c r="F410" s="59">
        <f t="shared" si="12"/>
        <v>0</v>
      </c>
      <c r="G410" s="59" t="e">
        <v>#N/A</v>
      </c>
      <c r="H410" s="59" t="e">
        <f t="shared" si="13"/>
        <v>#N/A</v>
      </c>
    </row>
    <row r="411" spans="1:8" x14ac:dyDescent="0.3">
      <c r="A411" t="s">
        <v>3251</v>
      </c>
      <c r="B411" t="s">
        <v>2821</v>
      </c>
      <c r="C411">
        <v>7570.45</v>
      </c>
      <c r="D411">
        <v>6261.2999999999993</v>
      </c>
      <c r="E411">
        <v>1309.1500000000005</v>
      </c>
      <c r="F411" s="59">
        <f t="shared" si="12"/>
        <v>0</v>
      </c>
      <c r="G411" s="59" t="e">
        <v>#N/A</v>
      </c>
      <c r="H411" s="59" t="e">
        <f t="shared" si="13"/>
        <v>#N/A</v>
      </c>
    </row>
    <row r="412" spans="1:8" x14ac:dyDescent="0.3">
      <c r="A412" t="s">
        <v>3252</v>
      </c>
      <c r="B412" t="s">
        <v>2822</v>
      </c>
      <c r="C412">
        <v>20578.099999999999</v>
      </c>
      <c r="D412">
        <v>16037.9</v>
      </c>
      <c r="E412">
        <v>4540.1999999999989</v>
      </c>
      <c r="F412" s="59">
        <f t="shared" si="12"/>
        <v>0</v>
      </c>
      <c r="G412" s="59" t="e">
        <v>#N/A</v>
      </c>
      <c r="H412" s="59" t="e">
        <f t="shared" si="13"/>
        <v>#N/A</v>
      </c>
    </row>
    <row r="413" spans="1:8" x14ac:dyDescent="0.3">
      <c r="A413" t="s">
        <v>3253</v>
      </c>
      <c r="B413" t="s">
        <v>2823</v>
      </c>
      <c r="C413">
        <v>27362.5</v>
      </c>
      <c r="D413">
        <v>25597</v>
      </c>
      <c r="E413">
        <v>1765.5</v>
      </c>
      <c r="F413" s="59">
        <f t="shared" si="12"/>
        <v>0</v>
      </c>
      <c r="G413" s="59" t="e">
        <v>#N/A</v>
      </c>
      <c r="H413" s="59" t="e">
        <f t="shared" si="13"/>
        <v>#N/A</v>
      </c>
    </row>
    <row r="414" spans="1:8" x14ac:dyDescent="0.3">
      <c r="A414" t="s">
        <v>3254</v>
      </c>
      <c r="B414" t="s">
        <v>2824</v>
      </c>
      <c r="C414">
        <v>9432.3333333333321</v>
      </c>
      <c r="D414">
        <v>6099</v>
      </c>
      <c r="E414">
        <v>3333.3333333333321</v>
      </c>
      <c r="F414" s="59">
        <f t="shared" si="12"/>
        <v>0</v>
      </c>
      <c r="G414" s="59" t="e">
        <v>#N/A</v>
      </c>
      <c r="H414" s="59" t="e">
        <f t="shared" si="13"/>
        <v>#N/A</v>
      </c>
    </row>
    <row r="415" spans="1:8" x14ac:dyDescent="0.3">
      <c r="A415" t="s">
        <v>945</v>
      </c>
      <c r="B415" t="s">
        <v>946</v>
      </c>
      <c r="C415">
        <v>40065</v>
      </c>
      <c r="D415">
        <v>14109</v>
      </c>
      <c r="E415">
        <v>25956</v>
      </c>
      <c r="F415" s="59">
        <f t="shared" si="12"/>
        <v>0</v>
      </c>
      <c r="G415" s="59">
        <v>14109</v>
      </c>
      <c r="H415" s="59">
        <f t="shared" si="13"/>
        <v>0</v>
      </c>
    </row>
    <row r="416" spans="1:8" x14ac:dyDescent="0.3">
      <c r="A416" t="s">
        <v>1097</v>
      </c>
      <c r="B416" t="s">
        <v>1098</v>
      </c>
      <c r="C416">
        <v>15236</v>
      </c>
      <c r="D416">
        <v>5232</v>
      </c>
      <c r="E416">
        <v>10004</v>
      </c>
      <c r="F416" s="59">
        <f t="shared" si="12"/>
        <v>0</v>
      </c>
      <c r="G416" s="59">
        <v>5232</v>
      </c>
      <c r="H416" s="59">
        <f t="shared" si="13"/>
        <v>0</v>
      </c>
    </row>
    <row r="417" spans="1:8" x14ac:dyDescent="0.3">
      <c r="A417" t="s">
        <v>3255</v>
      </c>
      <c r="B417" t="s">
        <v>2825</v>
      </c>
      <c r="C417">
        <v>9179.3333333333339</v>
      </c>
      <c r="D417">
        <v>6420</v>
      </c>
      <c r="E417">
        <v>2759.3333333333339</v>
      </c>
      <c r="F417" s="59">
        <f t="shared" si="12"/>
        <v>0</v>
      </c>
      <c r="G417" s="59" t="e">
        <v>#N/A</v>
      </c>
      <c r="H417" s="59" t="e">
        <f t="shared" si="13"/>
        <v>#N/A</v>
      </c>
    </row>
    <row r="418" spans="1:8" x14ac:dyDescent="0.3">
      <c r="A418" t="s">
        <v>3256</v>
      </c>
      <c r="B418" t="s">
        <v>2826</v>
      </c>
      <c r="C418">
        <v>9200</v>
      </c>
      <c r="D418">
        <v>9200</v>
      </c>
      <c r="E418">
        <v>0</v>
      </c>
      <c r="F418" s="59">
        <f t="shared" si="12"/>
        <v>0</v>
      </c>
      <c r="G418" s="59" t="e">
        <v>#N/A</v>
      </c>
      <c r="H418" s="59" t="e">
        <f t="shared" si="13"/>
        <v>#N/A</v>
      </c>
    </row>
    <row r="419" spans="1:8" x14ac:dyDescent="0.3">
      <c r="A419" t="s">
        <v>3257</v>
      </c>
      <c r="B419" t="s">
        <v>2827</v>
      </c>
      <c r="C419">
        <v>8461</v>
      </c>
      <c r="D419">
        <v>8458.4500000000007</v>
      </c>
      <c r="E419">
        <v>2.5499999999992724</v>
      </c>
      <c r="F419" s="59">
        <f t="shared" si="12"/>
        <v>0</v>
      </c>
      <c r="G419" s="59" t="e">
        <v>#N/A</v>
      </c>
      <c r="H419" s="59" t="e">
        <f t="shared" si="13"/>
        <v>#N/A</v>
      </c>
    </row>
    <row r="420" spans="1:8" x14ac:dyDescent="0.3">
      <c r="A420" t="s">
        <v>3258</v>
      </c>
      <c r="B420" t="s">
        <v>2828</v>
      </c>
      <c r="C420">
        <v>8587</v>
      </c>
      <c r="D420">
        <v>8585.5</v>
      </c>
      <c r="E420">
        <v>1.5</v>
      </c>
      <c r="F420" s="59">
        <f t="shared" si="12"/>
        <v>0</v>
      </c>
      <c r="G420" s="59" t="e">
        <v>#N/A</v>
      </c>
      <c r="H420" s="59" t="e">
        <f t="shared" si="13"/>
        <v>#N/A</v>
      </c>
    </row>
    <row r="421" spans="1:8" x14ac:dyDescent="0.3">
      <c r="A421" t="s">
        <v>3259</v>
      </c>
      <c r="B421" t="s">
        <v>2829</v>
      </c>
      <c r="C421">
        <v>18376.666666666664</v>
      </c>
      <c r="D421">
        <v>10963</v>
      </c>
      <c r="E421">
        <v>7413.6666666666642</v>
      </c>
      <c r="F421" s="59">
        <f t="shared" si="12"/>
        <v>0</v>
      </c>
      <c r="G421" s="59" t="e">
        <v>#N/A</v>
      </c>
      <c r="H421" s="59" t="e">
        <f t="shared" si="13"/>
        <v>#N/A</v>
      </c>
    </row>
    <row r="422" spans="1:8" x14ac:dyDescent="0.3">
      <c r="A422" t="s">
        <v>3260</v>
      </c>
      <c r="B422" t="s">
        <v>3389</v>
      </c>
      <c r="C422">
        <v>62000</v>
      </c>
      <c r="D422">
        <v>62000</v>
      </c>
      <c r="E422">
        <v>0</v>
      </c>
      <c r="F422" s="59">
        <f t="shared" si="12"/>
        <v>0</v>
      </c>
      <c r="G422" s="59" t="e">
        <v>#N/A</v>
      </c>
      <c r="H422" s="59" t="e">
        <f t="shared" si="13"/>
        <v>#N/A</v>
      </c>
    </row>
    <row r="423" spans="1:8" x14ac:dyDescent="0.3">
      <c r="A423" t="s">
        <v>3261</v>
      </c>
      <c r="B423" t="s">
        <v>2830</v>
      </c>
      <c r="C423">
        <v>24943.333333333332</v>
      </c>
      <c r="D423">
        <v>19610</v>
      </c>
      <c r="E423">
        <v>5333.3333333333321</v>
      </c>
      <c r="F423" s="59">
        <f t="shared" si="12"/>
        <v>0</v>
      </c>
      <c r="G423" s="59" t="e">
        <v>#N/A</v>
      </c>
      <c r="H423" s="59" t="e">
        <f t="shared" si="13"/>
        <v>#N/A</v>
      </c>
    </row>
    <row r="424" spans="1:8" x14ac:dyDescent="0.3">
      <c r="A424" t="s">
        <v>1100</v>
      </c>
      <c r="B424" t="s">
        <v>1101</v>
      </c>
      <c r="C424">
        <v>13630</v>
      </c>
      <c r="D424">
        <v>8560</v>
      </c>
      <c r="E424">
        <v>5070</v>
      </c>
      <c r="F424" s="59">
        <f t="shared" si="12"/>
        <v>0</v>
      </c>
      <c r="G424" s="59">
        <v>8560</v>
      </c>
      <c r="H424" s="59">
        <f t="shared" si="13"/>
        <v>0</v>
      </c>
    </row>
    <row r="425" spans="1:8" x14ac:dyDescent="0.3">
      <c r="A425" t="s">
        <v>3262</v>
      </c>
      <c r="B425" t="s">
        <v>3390</v>
      </c>
      <c r="C425">
        <v>8300</v>
      </c>
      <c r="D425">
        <v>5000</v>
      </c>
      <c r="E425">
        <v>3300</v>
      </c>
      <c r="F425" s="59">
        <f t="shared" si="12"/>
        <v>0</v>
      </c>
      <c r="G425" s="59" t="e">
        <v>#N/A</v>
      </c>
      <c r="H425" s="59" t="e">
        <f t="shared" si="13"/>
        <v>#N/A</v>
      </c>
    </row>
    <row r="426" spans="1:8" x14ac:dyDescent="0.3">
      <c r="A426" t="s">
        <v>3263</v>
      </c>
      <c r="B426" t="s">
        <v>3391</v>
      </c>
      <c r="C426">
        <v>13333.333333333332</v>
      </c>
      <c r="D426">
        <v>9900</v>
      </c>
      <c r="E426">
        <v>3433.3333333333321</v>
      </c>
      <c r="F426" s="59">
        <f t="shared" si="12"/>
        <v>0</v>
      </c>
      <c r="G426" s="59" t="e">
        <v>#N/A</v>
      </c>
      <c r="H426" s="59" t="e">
        <f t="shared" si="13"/>
        <v>#N/A</v>
      </c>
    </row>
    <row r="427" spans="1:8" x14ac:dyDescent="0.3">
      <c r="A427" t="s">
        <v>3264</v>
      </c>
      <c r="B427" t="s">
        <v>2831</v>
      </c>
      <c r="C427">
        <v>34442.5</v>
      </c>
      <c r="D427">
        <v>27600</v>
      </c>
      <c r="E427">
        <v>6842.5</v>
      </c>
      <c r="F427" s="59">
        <f t="shared" si="12"/>
        <v>0</v>
      </c>
      <c r="G427" s="59" t="e">
        <v>#N/A</v>
      </c>
      <c r="H427" s="59" t="e">
        <f t="shared" si="13"/>
        <v>#N/A</v>
      </c>
    </row>
    <row r="428" spans="1:8" x14ac:dyDescent="0.3">
      <c r="A428" t="s">
        <v>3265</v>
      </c>
      <c r="B428" t="s">
        <v>2832</v>
      </c>
      <c r="C428">
        <v>19550</v>
      </c>
      <c r="D428">
        <v>19550</v>
      </c>
      <c r="E428">
        <v>0</v>
      </c>
      <c r="F428" s="59">
        <f t="shared" si="12"/>
        <v>0</v>
      </c>
      <c r="G428" s="59" t="e">
        <v>#N/A</v>
      </c>
      <c r="H428" s="59" t="e">
        <f t="shared" si="13"/>
        <v>#N/A</v>
      </c>
    </row>
    <row r="429" spans="1:8" x14ac:dyDescent="0.3">
      <c r="A429" t="s">
        <v>3266</v>
      </c>
      <c r="B429" t="s">
        <v>2833</v>
      </c>
      <c r="C429">
        <v>10350</v>
      </c>
      <c r="D429">
        <v>9200</v>
      </c>
      <c r="E429">
        <v>1150</v>
      </c>
      <c r="F429" s="59">
        <f t="shared" si="12"/>
        <v>0</v>
      </c>
      <c r="G429" s="59" t="e">
        <v>#N/A</v>
      </c>
      <c r="H429" s="59" t="e">
        <f t="shared" si="13"/>
        <v>#N/A</v>
      </c>
    </row>
    <row r="430" spans="1:8" x14ac:dyDescent="0.3">
      <c r="A430" t="s">
        <v>3267</v>
      </c>
      <c r="B430" t="s">
        <v>2834</v>
      </c>
      <c r="C430">
        <v>13548</v>
      </c>
      <c r="D430">
        <v>13092</v>
      </c>
      <c r="E430">
        <v>456</v>
      </c>
      <c r="F430" s="59">
        <f t="shared" si="12"/>
        <v>0</v>
      </c>
      <c r="G430" s="59" t="e">
        <v>#N/A</v>
      </c>
      <c r="H430" s="59" t="e">
        <f t="shared" si="13"/>
        <v>#N/A</v>
      </c>
    </row>
    <row r="431" spans="1:8" x14ac:dyDescent="0.3">
      <c r="A431" t="s">
        <v>3268</v>
      </c>
      <c r="B431" t="s">
        <v>2835</v>
      </c>
      <c r="C431">
        <v>130000</v>
      </c>
      <c r="D431">
        <v>124000</v>
      </c>
      <c r="E431">
        <v>6000</v>
      </c>
      <c r="F431" s="59">
        <f t="shared" si="12"/>
        <v>0</v>
      </c>
      <c r="G431" s="59" t="e">
        <v>#N/A</v>
      </c>
      <c r="H431" s="59" t="e">
        <f t="shared" si="13"/>
        <v>#N/A</v>
      </c>
    </row>
    <row r="432" spans="1:8" x14ac:dyDescent="0.3">
      <c r="A432" t="s">
        <v>3269</v>
      </c>
      <c r="B432" t="s">
        <v>2836</v>
      </c>
      <c r="C432">
        <v>20438.5</v>
      </c>
      <c r="D432">
        <v>19085.36</v>
      </c>
      <c r="E432">
        <v>1353.1399999999994</v>
      </c>
      <c r="F432" s="59">
        <f t="shared" si="12"/>
        <v>0</v>
      </c>
      <c r="G432" s="59" t="e">
        <v>#N/A</v>
      </c>
      <c r="H432" s="59" t="e">
        <f t="shared" si="13"/>
        <v>#N/A</v>
      </c>
    </row>
    <row r="433" spans="1:8" x14ac:dyDescent="0.3">
      <c r="A433" t="s">
        <v>1102</v>
      </c>
      <c r="B433" t="s">
        <v>1103</v>
      </c>
      <c r="C433">
        <v>23800</v>
      </c>
      <c r="D433">
        <v>10792.5</v>
      </c>
      <c r="E433">
        <v>13007.5</v>
      </c>
      <c r="F433" s="59">
        <f t="shared" si="12"/>
        <v>0</v>
      </c>
      <c r="G433" s="59">
        <v>10792.5</v>
      </c>
      <c r="H433" s="59">
        <f t="shared" si="13"/>
        <v>0</v>
      </c>
    </row>
    <row r="434" spans="1:8" x14ac:dyDescent="0.3">
      <c r="A434" t="s">
        <v>3270</v>
      </c>
      <c r="B434" t="s">
        <v>2837</v>
      </c>
      <c r="C434">
        <v>35438</v>
      </c>
      <c r="D434">
        <v>21792.65</v>
      </c>
      <c r="E434">
        <v>13645.349999999999</v>
      </c>
      <c r="F434" s="59">
        <f t="shared" si="12"/>
        <v>0</v>
      </c>
      <c r="G434" s="59" t="e">
        <v>#N/A</v>
      </c>
      <c r="H434" s="59" t="e">
        <f t="shared" si="13"/>
        <v>#N/A</v>
      </c>
    </row>
    <row r="435" spans="1:8" x14ac:dyDescent="0.3">
      <c r="A435" t="s">
        <v>3271</v>
      </c>
      <c r="B435" t="s">
        <v>2838</v>
      </c>
      <c r="C435">
        <v>7468</v>
      </c>
      <c r="D435">
        <v>7254</v>
      </c>
      <c r="E435">
        <v>214</v>
      </c>
      <c r="F435" s="59">
        <f t="shared" si="12"/>
        <v>0</v>
      </c>
      <c r="G435" s="59" t="e">
        <v>#N/A</v>
      </c>
      <c r="H435" s="59" t="e">
        <f t="shared" si="13"/>
        <v>#N/A</v>
      </c>
    </row>
    <row r="436" spans="1:8" x14ac:dyDescent="0.3">
      <c r="A436" t="s">
        <v>3272</v>
      </c>
      <c r="B436" t="s">
        <v>2839</v>
      </c>
      <c r="C436">
        <v>10726</v>
      </c>
      <c r="D436">
        <v>8012.2999999999993</v>
      </c>
      <c r="E436">
        <v>2713.7000000000007</v>
      </c>
      <c r="F436" s="59">
        <f t="shared" si="12"/>
        <v>0</v>
      </c>
      <c r="G436" s="59" t="e">
        <v>#N/A</v>
      </c>
      <c r="H436" s="59" t="e">
        <f t="shared" si="13"/>
        <v>#N/A</v>
      </c>
    </row>
    <row r="437" spans="1:8" x14ac:dyDescent="0.3">
      <c r="A437" t="s">
        <v>3273</v>
      </c>
      <c r="B437" t="s">
        <v>2840</v>
      </c>
      <c r="C437">
        <v>9990</v>
      </c>
      <c r="D437">
        <v>9776</v>
      </c>
      <c r="E437">
        <v>214</v>
      </c>
      <c r="F437" s="59">
        <f t="shared" si="12"/>
        <v>0</v>
      </c>
      <c r="G437" s="59" t="e">
        <v>#N/A</v>
      </c>
      <c r="H437" s="59" t="e">
        <f t="shared" si="13"/>
        <v>#N/A</v>
      </c>
    </row>
    <row r="438" spans="1:8" x14ac:dyDescent="0.3">
      <c r="A438" t="s">
        <v>3274</v>
      </c>
      <c r="B438" t="s">
        <v>2841</v>
      </c>
      <c r="C438">
        <v>16565</v>
      </c>
      <c r="D438">
        <v>16315.33</v>
      </c>
      <c r="E438">
        <v>249.67000000000007</v>
      </c>
      <c r="F438" s="59">
        <f t="shared" si="12"/>
        <v>0</v>
      </c>
      <c r="G438" s="59" t="e">
        <v>#N/A</v>
      </c>
      <c r="H438" s="59" t="e">
        <f t="shared" si="13"/>
        <v>#N/A</v>
      </c>
    </row>
    <row r="439" spans="1:8" x14ac:dyDescent="0.3">
      <c r="A439" t="s">
        <v>3275</v>
      </c>
      <c r="B439" t="s">
        <v>2842</v>
      </c>
      <c r="C439">
        <v>14111</v>
      </c>
      <c r="D439">
        <v>10652.7</v>
      </c>
      <c r="E439">
        <v>3458.2999999999993</v>
      </c>
      <c r="F439" s="59">
        <f t="shared" si="12"/>
        <v>0</v>
      </c>
      <c r="G439" s="59" t="e">
        <v>#N/A</v>
      </c>
      <c r="H439" s="59" t="e">
        <f t="shared" si="13"/>
        <v>#N/A</v>
      </c>
    </row>
    <row r="440" spans="1:8" x14ac:dyDescent="0.3">
      <c r="A440" t="s">
        <v>3276</v>
      </c>
      <c r="B440" t="s">
        <v>2843</v>
      </c>
      <c r="C440">
        <v>7850</v>
      </c>
      <c r="D440">
        <v>7304.8499999999995</v>
      </c>
      <c r="E440">
        <v>545.15000000000055</v>
      </c>
      <c r="F440" s="59">
        <f t="shared" si="12"/>
        <v>0</v>
      </c>
      <c r="G440" s="59" t="e">
        <v>#N/A</v>
      </c>
      <c r="H440" s="59" t="e">
        <f t="shared" si="13"/>
        <v>#N/A</v>
      </c>
    </row>
    <row r="441" spans="1:8" x14ac:dyDescent="0.3">
      <c r="A441" t="s">
        <v>3277</v>
      </c>
      <c r="B441" t="s">
        <v>2844</v>
      </c>
      <c r="C441">
        <v>10400</v>
      </c>
      <c r="D441">
        <v>10394.65</v>
      </c>
      <c r="E441">
        <v>5.3500000000003638</v>
      </c>
      <c r="F441" s="59">
        <f t="shared" si="12"/>
        <v>0</v>
      </c>
      <c r="G441" s="59" t="e">
        <v>#N/A</v>
      </c>
      <c r="H441" s="59" t="e">
        <f t="shared" si="13"/>
        <v>#N/A</v>
      </c>
    </row>
    <row r="442" spans="1:8" x14ac:dyDescent="0.3">
      <c r="A442" t="s">
        <v>3278</v>
      </c>
      <c r="B442" t="s">
        <v>2845</v>
      </c>
      <c r="C442">
        <v>12642</v>
      </c>
      <c r="D442">
        <v>5120.25</v>
      </c>
      <c r="E442">
        <v>7521.75</v>
      </c>
      <c r="F442" s="59">
        <f t="shared" si="12"/>
        <v>0</v>
      </c>
      <c r="G442" s="59" t="e">
        <v>#N/A</v>
      </c>
      <c r="H442" s="59" t="e">
        <f t="shared" si="13"/>
        <v>#N/A</v>
      </c>
    </row>
    <row r="443" spans="1:8" x14ac:dyDescent="0.3">
      <c r="A443" t="s">
        <v>3279</v>
      </c>
      <c r="B443" t="s">
        <v>2846</v>
      </c>
      <c r="C443">
        <v>6407.7999999999993</v>
      </c>
      <c r="D443">
        <v>1657.6</v>
      </c>
      <c r="E443">
        <v>4750.1999999999989</v>
      </c>
      <c r="F443" s="59">
        <f t="shared" si="12"/>
        <v>0</v>
      </c>
      <c r="G443" s="59" t="e">
        <v>#N/A</v>
      </c>
      <c r="H443" s="59" t="e">
        <f t="shared" si="13"/>
        <v>#N/A</v>
      </c>
    </row>
    <row r="444" spans="1:8" x14ac:dyDescent="0.3">
      <c r="A444" t="s">
        <v>1104</v>
      </c>
      <c r="B444" t="s">
        <v>1105</v>
      </c>
      <c r="C444">
        <v>27179.599999999999</v>
      </c>
      <c r="D444">
        <v>26560.1</v>
      </c>
      <c r="E444">
        <v>619.5</v>
      </c>
      <c r="F444" s="59">
        <f t="shared" si="12"/>
        <v>0</v>
      </c>
      <c r="G444" s="59">
        <v>26560.1</v>
      </c>
      <c r="H444" s="59">
        <f t="shared" si="13"/>
        <v>0</v>
      </c>
    </row>
    <row r="445" spans="1:8" x14ac:dyDescent="0.3">
      <c r="A445" t="s">
        <v>3280</v>
      </c>
      <c r="B445" t="s">
        <v>2847</v>
      </c>
      <c r="C445">
        <v>555.55555555555554</v>
      </c>
      <c r="D445">
        <v>535</v>
      </c>
      <c r="E445">
        <v>20.555555555555543</v>
      </c>
      <c r="F445" s="59">
        <f t="shared" si="12"/>
        <v>0</v>
      </c>
      <c r="G445" s="59" t="e">
        <v>#N/A</v>
      </c>
      <c r="H445" s="59" t="e">
        <f t="shared" si="13"/>
        <v>#N/A</v>
      </c>
    </row>
    <row r="446" spans="1:8" x14ac:dyDescent="0.3">
      <c r="A446" t="s">
        <v>3281</v>
      </c>
      <c r="B446" t="s">
        <v>2848</v>
      </c>
      <c r="C446">
        <v>7730</v>
      </c>
      <c r="D446">
        <v>6387.6</v>
      </c>
      <c r="E446">
        <v>1342.3999999999996</v>
      </c>
      <c r="F446" s="59">
        <f t="shared" si="12"/>
        <v>0</v>
      </c>
      <c r="G446" s="59" t="e">
        <v>#N/A</v>
      </c>
      <c r="H446" s="59" t="e">
        <f t="shared" si="13"/>
        <v>#N/A</v>
      </c>
    </row>
    <row r="447" spans="1:8" x14ac:dyDescent="0.3">
      <c r="A447" t="s">
        <v>3282</v>
      </c>
      <c r="B447" t="s">
        <v>2849</v>
      </c>
      <c r="C447">
        <v>5111</v>
      </c>
      <c r="D447">
        <v>4826</v>
      </c>
      <c r="E447">
        <v>285</v>
      </c>
      <c r="F447" s="59">
        <f t="shared" si="12"/>
        <v>0</v>
      </c>
      <c r="G447" s="59" t="e">
        <v>#N/A</v>
      </c>
      <c r="H447" s="59" t="e">
        <f t="shared" si="13"/>
        <v>#N/A</v>
      </c>
    </row>
    <row r="448" spans="1:8" x14ac:dyDescent="0.3">
      <c r="A448" t="s">
        <v>3283</v>
      </c>
      <c r="B448" t="s">
        <v>2850</v>
      </c>
      <c r="C448">
        <v>3865</v>
      </c>
      <c r="D448">
        <v>3583.25</v>
      </c>
      <c r="E448">
        <v>281.75</v>
      </c>
      <c r="F448" s="59">
        <f t="shared" si="12"/>
        <v>0</v>
      </c>
      <c r="G448" s="59" t="e">
        <v>#N/A</v>
      </c>
      <c r="H448" s="59" t="e">
        <f t="shared" si="13"/>
        <v>#N/A</v>
      </c>
    </row>
    <row r="449" spans="1:8" x14ac:dyDescent="0.3">
      <c r="A449" t="s">
        <v>3284</v>
      </c>
      <c r="B449" t="s">
        <v>2851</v>
      </c>
      <c r="C449">
        <v>8972.5</v>
      </c>
      <c r="D449">
        <v>4280</v>
      </c>
      <c r="E449">
        <v>4692.5</v>
      </c>
      <c r="F449" s="59">
        <f t="shared" si="12"/>
        <v>0</v>
      </c>
      <c r="G449" s="59" t="e">
        <v>#N/A</v>
      </c>
      <c r="H449" s="59" t="e">
        <f t="shared" si="13"/>
        <v>#N/A</v>
      </c>
    </row>
    <row r="450" spans="1:8" x14ac:dyDescent="0.3">
      <c r="A450" t="s">
        <v>3285</v>
      </c>
      <c r="B450" t="s">
        <v>2852</v>
      </c>
      <c r="C450">
        <v>7350</v>
      </c>
      <c r="D450">
        <v>6469.95</v>
      </c>
      <c r="E450">
        <v>880.05000000000018</v>
      </c>
      <c r="F450" s="59">
        <f t="shared" si="12"/>
        <v>0</v>
      </c>
      <c r="G450" s="59" t="e">
        <v>#N/A</v>
      </c>
      <c r="H450" s="59" t="e">
        <f t="shared" si="13"/>
        <v>#N/A</v>
      </c>
    </row>
    <row r="451" spans="1:8" x14ac:dyDescent="0.3">
      <c r="A451" t="s">
        <v>3286</v>
      </c>
      <c r="B451" t="s">
        <v>2853</v>
      </c>
      <c r="C451">
        <v>54491.5</v>
      </c>
      <c r="D451">
        <v>41674.949999999997</v>
      </c>
      <c r="E451">
        <v>12816.550000000003</v>
      </c>
      <c r="F451" s="59">
        <f t="shared" si="12"/>
        <v>0</v>
      </c>
      <c r="G451" s="59" t="e">
        <v>#N/A</v>
      </c>
      <c r="H451" s="59" t="e">
        <f t="shared" si="13"/>
        <v>#N/A</v>
      </c>
    </row>
    <row r="452" spans="1:8" x14ac:dyDescent="0.3">
      <c r="A452" t="s">
        <v>3287</v>
      </c>
      <c r="B452" t="s">
        <v>2854</v>
      </c>
      <c r="C452">
        <v>7475</v>
      </c>
      <c r="D452">
        <v>5739</v>
      </c>
      <c r="E452">
        <v>1736</v>
      </c>
      <c r="F452" s="59">
        <f t="shared" si="12"/>
        <v>0</v>
      </c>
      <c r="G452" s="59" t="e">
        <v>#N/A</v>
      </c>
      <c r="H452" s="59" t="e">
        <f t="shared" si="13"/>
        <v>#N/A</v>
      </c>
    </row>
    <row r="453" spans="1:8" x14ac:dyDescent="0.3">
      <c r="A453" t="s">
        <v>3288</v>
      </c>
      <c r="B453" t="s">
        <v>2855</v>
      </c>
      <c r="C453">
        <v>5262.5</v>
      </c>
      <c r="D453">
        <v>3985.25</v>
      </c>
      <c r="E453">
        <v>1277.25</v>
      </c>
      <c r="F453" s="59">
        <f t="shared" si="12"/>
        <v>0</v>
      </c>
      <c r="G453" s="59" t="e">
        <v>#N/A</v>
      </c>
      <c r="H453" s="59" t="e">
        <f t="shared" si="13"/>
        <v>#N/A</v>
      </c>
    </row>
    <row r="454" spans="1:8" x14ac:dyDescent="0.3">
      <c r="A454" t="s">
        <v>3289</v>
      </c>
      <c r="B454" t="s">
        <v>2856</v>
      </c>
      <c r="C454">
        <v>16057.5</v>
      </c>
      <c r="D454">
        <v>14007.399999999998</v>
      </c>
      <c r="E454">
        <v>2050.1000000000022</v>
      </c>
      <c r="F454" s="59">
        <f t="shared" ref="F454:F515" si="14">C454-D454-E454</f>
        <v>0</v>
      </c>
      <c r="G454" s="59" t="e">
        <v>#N/A</v>
      </c>
      <c r="H454" s="59" t="e">
        <f t="shared" ref="H454:H515" si="15">G454-D454</f>
        <v>#N/A</v>
      </c>
    </row>
    <row r="455" spans="1:8" x14ac:dyDescent="0.3">
      <c r="A455" t="s">
        <v>1107</v>
      </c>
      <c r="B455" t="s">
        <v>1108</v>
      </c>
      <c r="C455">
        <v>10907.5</v>
      </c>
      <c r="D455">
        <v>8705.5750000000007</v>
      </c>
      <c r="E455">
        <v>2201.9249999999993</v>
      </c>
      <c r="F455" s="59">
        <f t="shared" si="14"/>
        <v>0</v>
      </c>
      <c r="G455" s="59">
        <v>8705.5750000000007</v>
      </c>
      <c r="H455" s="59">
        <f t="shared" si="15"/>
        <v>0</v>
      </c>
    </row>
    <row r="456" spans="1:8" x14ac:dyDescent="0.3">
      <c r="A456" t="s">
        <v>3290</v>
      </c>
      <c r="B456" t="s">
        <v>2857</v>
      </c>
      <c r="C456">
        <v>15540</v>
      </c>
      <c r="D456">
        <v>2220</v>
      </c>
      <c r="E456">
        <v>13320</v>
      </c>
      <c r="F456" s="59">
        <f t="shared" si="14"/>
        <v>0</v>
      </c>
      <c r="G456" s="59" t="e">
        <v>#N/A</v>
      </c>
      <c r="H456" s="59" t="e">
        <f t="shared" si="15"/>
        <v>#N/A</v>
      </c>
    </row>
    <row r="457" spans="1:8" x14ac:dyDescent="0.3">
      <c r="A457" t="s">
        <v>3291</v>
      </c>
      <c r="B457" t="s">
        <v>2858</v>
      </c>
      <c r="C457">
        <v>6660</v>
      </c>
      <c r="D457">
        <v>3697.4</v>
      </c>
      <c r="E457">
        <v>2962.6</v>
      </c>
      <c r="F457" s="59">
        <f t="shared" si="14"/>
        <v>0</v>
      </c>
      <c r="G457" s="59" t="e">
        <v>#N/A</v>
      </c>
      <c r="H457" s="59" t="e">
        <f t="shared" si="15"/>
        <v>#N/A</v>
      </c>
    </row>
    <row r="458" spans="1:8" x14ac:dyDescent="0.3">
      <c r="A458" t="s">
        <v>3292</v>
      </c>
      <c r="B458" t="s">
        <v>2859</v>
      </c>
      <c r="C458">
        <v>22314.55</v>
      </c>
      <c r="D458">
        <v>19949.599999999999</v>
      </c>
      <c r="E458">
        <v>2364.9500000000007</v>
      </c>
      <c r="F458" s="59">
        <f t="shared" si="14"/>
        <v>0</v>
      </c>
      <c r="G458" s="59" t="e">
        <v>#N/A</v>
      </c>
      <c r="H458" s="59" t="e">
        <f t="shared" si="15"/>
        <v>#N/A</v>
      </c>
    </row>
    <row r="459" spans="1:8" x14ac:dyDescent="0.3">
      <c r="A459" t="s">
        <v>3293</v>
      </c>
      <c r="B459" t="s">
        <v>3301</v>
      </c>
      <c r="C459">
        <v>33880</v>
      </c>
      <c r="D459">
        <v>15256</v>
      </c>
      <c r="E459">
        <v>18624</v>
      </c>
      <c r="F459" s="59">
        <f t="shared" si="14"/>
        <v>0</v>
      </c>
      <c r="G459" s="59" t="e">
        <v>#N/A</v>
      </c>
      <c r="H459" s="59" t="e">
        <f t="shared" si="15"/>
        <v>#N/A</v>
      </c>
    </row>
    <row r="460" spans="1:8" x14ac:dyDescent="0.3">
      <c r="A460" t="s">
        <v>3294</v>
      </c>
      <c r="B460" t="s">
        <v>3302</v>
      </c>
      <c r="C460">
        <v>22480.399999999998</v>
      </c>
      <c r="D460">
        <v>20039</v>
      </c>
      <c r="E460">
        <v>2441.3999999999978</v>
      </c>
      <c r="F460" s="59">
        <f t="shared" si="14"/>
        <v>0</v>
      </c>
      <c r="G460" s="59" t="e">
        <v>#N/A</v>
      </c>
      <c r="H460" s="59" t="e">
        <f t="shared" si="15"/>
        <v>#N/A</v>
      </c>
    </row>
    <row r="461" spans="1:8" x14ac:dyDescent="0.3">
      <c r="A461" t="s">
        <v>3295</v>
      </c>
      <c r="B461" t="s">
        <v>2860</v>
      </c>
      <c r="C461">
        <v>14240</v>
      </c>
      <c r="D461">
        <v>11620.2</v>
      </c>
      <c r="E461">
        <v>2619.7999999999993</v>
      </c>
      <c r="F461" s="59">
        <f t="shared" si="14"/>
        <v>0</v>
      </c>
      <c r="G461" s="59" t="e">
        <v>#N/A</v>
      </c>
      <c r="H461" s="59" t="e">
        <f t="shared" si="15"/>
        <v>#N/A</v>
      </c>
    </row>
    <row r="462" spans="1:8" x14ac:dyDescent="0.3">
      <c r="A462" t="s">
        <v>3296</v>
      </c>
      <c r="B462" t="s">
        <v>2861</v>
      </c>
      <c r="C462">
        <v>50674.2</v>
      </c>
      <c r="D462">
        <v>37878.75</v>
      </c>
      <c r="E462">
        <v>12795.449999999997</v>
      </c>
      <c r="F462" s="59">
        <f t="shared" si="14"/>
        <v>0</v>
      </c>
      <c r="G462" s="59" t="e">
        <v>#N/A</v>
      </c>
      <c r="H462" s="59" t="e">
        <f t="shared" si="15"/>
        <v>#N/A</v>
      </c>
    </row>
    <row r="463" spans="1:8" x14ac:dyDescent="0.3">
      <c r="A463" t="s">
        <v>3297</v>
      </c>
      <c r="B463" t="s">
        <v>2862</v>
      </c>
      <c r="C463">
        <v>42649</v>
      </c>
      <c r="D463">
        <v>40640</v>
      </c>
      <c r="E463">
        <v>2009</v>
      </c>
      <c r="F463" s="59">
        <f t="shared" si="14"/>
        <v>0</v>
      </c>
      <c r="G463" s="59" t="e">
        <v>#N/A</v>
      </c>
      <c r="H463" s="59" t="e">
        <f t="shared" si="15"/>
        <v>#N/A</v>
      </c>
    </row>
    <row r="464" spans="1:8" x14ac:dyDescent="0.3">
      <c r="A464" t="s">
        <v>3298</v>
      </c>
      <c r="B464" t="s">
        <v>2863</v>
      </c>
      <c r="C464">
        <v>4201.25</v>
      </c>
      <c r="D464">
        <v>3196.1</v>
      </c>
      <c r="E464">
        <v>1005.1500000000001</v>
      </c>
      <c r="F464" s="59">
        <f t="shared" si="14"/>
        <v>0</v>
      </c>
      <c r="G464" s="59" t="e">
        <v>#N/A</v>
      </c>
      <c r="H464" s="59" t="e">
        <f t="shared" si="15"/>
        <v>#N/A</v>
      </c>
    </row>
    <row r="465" spans="1:8" x14ac:dyDescent="0.3">
      <c r="A465" t="s">
        <v>3299</v>
      </c>
      <c r="B465" t="s">
        <v>2864</v>
      </c>
      <c r="C465">
        <v>12774.2</v>
      </c>
      <c r="D465">
        <v>6092</v>
      </c>
      <c r="E465">
        <v>6682.2000000000007</v>
      </c>
      <c r="F465" s="59">
        <f t="shared" si="14"/>
        <v>0</v>
      </c>
      <c r="G465" s="59" t="e">
        <v>#N/A</v>
      </c>
      <c r="H465" s="59" t="e">
        <f t="shared" si="15"/>
        <v>#N/A</v>
      </c>
    </row>
    <row r="466" spans="1:8" x14ac:dyDescent="0.3">
      <c r="A466" t="s">
        <v>1110</v>
      </c>
      <c r="B466" t="s">
        <v>1111</v>
      </c>
      <c r="C466">
        <v>18180</v>
      </c>
      <c r="D466">
        <v>16490</v>
      </c>
      <c r="E466">
        <v>1690</v>
      </c>
      <c r="F466" s="59">
        <f t="shared" si="14"/>
        <v>0</v>
      </c>
      <c r="G466" s="59">
        <v>16490</v>
      </c>
      <c r="H466" s="59">
        <f t="shared" si="15"/>
        <v>0</v>
      </c>
    </row>
    <row r="467" spans="1:8" x14ac:dyDescent="0.3">
      <c r="A467" t="s">
        <v>3300</v>
      </c>
      <c r="B467" t="s">
        <v>2865</v>
      </c>
      <c r="C467">
        <v>7465</v>
      </c>
      <c r="D467">
        <v>5474.7999999999993</v>
      </c>
      <c r="E467">
        <v>1990.2000000000007</v>
      </c>
      <c r="F467" s="59">
        <f t="shared" si="14"/>
        <v>0</v>
      </c>
      <c r="G467" s="59" t="e">
        <v>#N/A</v>
      </c>
      <c r="H467" s="59" t="e">
        <f t="shared" si="15"/>
        <v>#N/A</v>
      </c>
    </row>
    <row r="468" spans="1:8" x14ac:dyDescent="0.3">
      <c r="A468" t="s">
        <v>1113</v>
      </c>
      <c r="B468" t="s">
        <v>1114</v>
      </c>
      <c r="C468">
        <v>48549.100000000006</v>
      </c>
      <c r="D468">
        <v>46872.4</v>
      </c>
      <c r="E468">
        <v>1676.7000000000044</v>
      </c>
      <c r="F468" s="59">
        <f t="shared" si="14"/>
        <v>0</v>
      </c>
      <c r="G468" s="59">
        <v>46872.4</v>
      </c>
      <c r="H468" s="59">
        <f t="shared" si="15"/>
        <v>0</v>
      </c>
    </row>
    <row r="469" spans="1:8" x14ac:dyDescent="0.3">
      <c r="A469" t="s">
        <v>1116</v>
      </c>
      <c r="B469" t="s">
        <v>1117</v>
      </c>
      <c r="C469">
        <v>30935</v>
      </c>
      <c r="D469">
        <v>13805</v>
      </c>
      <c r="E469">
        <v>17130</v>
      </c>
      <c r="F469" s="59">
        <f t="shared" si="14"/>
        <v>0</v>
      </c>
      <c r="G469" s="59">
        <v>13805</v>
      </c>
      <c r="H469" s="59">
        <f t="shared" si="15"/>
        <v>0</v>
      </c>
    </row>
    <row r="470" spans="1:8" x14ac:dyDescent="0.3">
      <c r="A470" t="s">
        <v>1119</v>
      </c>
      <c r="B470" t="s">
        <v>1120</v>
      </c>
      <c r="C470">
        <v>20610</v>
      </c>
      <c r="D470">
        <v>14735</v>
      </c>
      <c r="E470">
        <v>5875</v>
      </c>
      <c r="F470" s="59">
        <f t="shared" si="14"/>
        <v>0</v>
      </c>
      <c r="G470" s="59">
        <v>14735</v>
      </c>
      <c r="H470" s="59">
        <f t="shared" si="15"/>
        <v>0</v>
      </c>
    </row>
    <row r="471" spans="1:8" x14ac:dyDescent="0.3">
      <c r="A471" t="s">
        <v>1121</v>
      </c>
      <c r="B471" t="s">
        <v>1122</v>
      </c>
      <c r="C471">
        <v>24925.200000000001</v>
      </c>
      <c r="D471">
        <v>24925.200000000001</v>
      </c>
      <c r="E471">
        <v>0</v>
      </c>
      <c r="F471" s="59">
        <f t="shared" si="14"/>
        <v>0</v>
      </c>
      <c r="G471" s="59">
        <v>24925.200000000001</v>
      </c>
      <c r="H471" s="59">
        <f t="shared" si="15"/>
        <v>0</v>
      </c>
    </row>
    <row r="472" spans="1:8" x14ac:dyDescent="0.3">
      <c r="A472" t="s">
        <v>951</v>
      </c>
      <c r="B472" t="s">
        <v>952</v>
      </c>
      <c r="C472">
        <v>5520</v>
      </c>
      <c r="D472">
        <v>4800</v>
      </c>
      <c r="E472">
        <v>720</v>
      </c>
      <c r="F472" s="59">
        <f t="shared" si="14"/>
        <v>0</v>
      </c>
      <c r="G472" s="59">
        <v>4800</v>
      </c>
      <c r="H472" s="59">
        <f t="shared" si="15"/>
        <v>0</v>
      </c>
    </row>
    <row r="473" spans="1:8" x14ac:dyDescent="0.3">
      <c r="A473" t="s">
        <v>1124</v>
      </c>
      <c r="B473" t="s">
        <v>1125</v>
      </c>
      <c r="C473">
        <v>18183</v>
      </c>
      <c r="D473">
        <v>7159.3</v>
      </c>
      <c r="E473">
        <v>11023.7</v>
      </c>
      <c r="F473" s="59">
        <f t="shared" si="14"/>
        <v>0</v>
      </c>
      <c r="G473" s="59">
        <v>7159.3</v>
      </c>
      <c r="H473" s="59">
        <f t="shared" si="15"/>
        <v>0</v>
      </c>
    </row>
    <row r="474" spans="1:8" x14ac:dyDescent="0.3">
      <c r="A474" t="s">
        <v>1127</v>
      </c>
      <c r="B474" t="s">
        <v>1128</v>
      </c>
      <c r="C474">
        <v>24612.7</v>
      </c>
      <c r="D474">
        <v>23823.1</v>
      </c>
      <c r="E474">
        <v>789.60000000000218</v>
      </c>
      <c r="F474" s="59">
        <f t="shared" si="14"/>
        <v>0</v>
      </c>
      <c r="G474" s="59">
        <v>23823.1</v>
      </c>
      <c r="H474" s="59">
        <f t="shared" si="15"/>
        <v>0</v>
      </c>
    </row>
    <row r="475" spans="1:8" x14ac:dyDescent="0.3">
      <c r="A475" t="s">
        <v>1130</v>
      </c>
      <c r="B475" t="s">
        <v>1131</v>
      </c>
      <c r="C475">
        <v>18485</v>
      </c>
      <c r="D475">
        <v>3815</v>
      </c>
      <c r="E475">
        <v>14670</v>
      </c>
      <c r="F475" s="59">
        <f t="shared" si="14"/>
        <v>0</v>
      </c>
      <c r="G475" s="59">
        <v>3815</v>
      </c>
      <c r="H475" s="59">
        <f t="shared" si="15"/>
        <v>0</v>
      </c>
    </row>
    <row r="476" spans="1:8" x14ac:dyDescent="0.3">
      <c r="A476" t="s">
        <v>1133</v>
      </c>
      <c r="B476" t="s">
        <v>1134</v>
      </c>
      <c r="C476">
        <v>22080</v>
      </c>
      <c r="D476">
        <v>22080</v>
      </c>
      <c r="E476">
        <v>0</v>
      </c>
      <c r="F476" s="59">
        <f t="shared" si="14"/>
        <v>0</v>
      </c>
      <c r="G476" s="59">
        <v>22080</v>
      </c>
      <c r="H476" s="59">
        <f t="shared" si="15"/>
        <v>0</v>
      </c>
    </row>
    <row r="477" spans="1:8" x14ac:dyDescent="0.3">
      <c r="A477" t="s">
        <v>1136</v>
      </c>
      <c r="B477" t="s">
        <v>1137</v>
      </c>
      <c r="C477">
        <v>22080</v>
      </c>
      <c r="D477">
        <v>22080</v>
      </c>
      <c r="E477">
        <v>0</v>
      </c>
      <c r="F477" s="59">
        <f t="shared" si="14"/>
        <v>0</v>
      </c>
      <c r="G477" s="59">
        <v>22080</v>
      </c>
      <c r="H477" s="59">
        <f t="shared" si="15"/>
        <v>0</v>
      </c>
    </row>
    <row r="478" spans="1:8" x14ac:dyDescent="0.3">
      <c r="A478" t="s">
        <v>1139</v>
      </c>
      <c r="B478" t="s">
        <v>1140</v>
      </c>
      <c r="C478">
        <v>34500</v>
      </c>
      <c r="D478">
        <v>34500</v>
      </c>
      <c r="E478">
        <v>0</v>
      </c>
      <c r="F478" s="59">
        <f t="shared" si="14"/>
        <v>0</v>
      </c>
      <c r="G478" s="59">
        <v>34500</v>
      </c>
      <c r="H478" s="59">
        <f t="shared" si="15"/>
        <v>0</v>
      </c>
    </row>
    <row r="479" spans="1:8" x14ac:dyDescent="0.3">
      <c r="A479" t="s">
        <v>1142</v>
      </c>
      <c r="B479" t="s">
        <v>1143</v>
      </c>
      <c r="C479">
        <v>41400</v>
      </c>
      <c r="D479">
        <v>41400</v>
      </c>
      <c r="E479">
        <v>0</v>
      </c>
      <c r="F479" s="59">
        <f t="shared" si="14"/>
        <v>0</v>
      </c>
      <c r="G479" s="59">
        <v>41400</v>
      </c>
      <c r="H479" s="59">
        <f t="shared" si="15"/>
        <v>0</v>
      </c>
    </row>
    <row r="480" spans="1:8" x14ac:dyDescent="0.3">
      <c r="A480" t="s">
        <v>1145</v>
      </c>
      <c r="B480" t="s">
        <v>1146</v>
      </c>
      <c r="C480">
        <v>56632.9</v>
      </c>
      <c r="D480">
        <v>54671.612500000003</v>
      </c>
      <c r="E480">
        <v>1961.2874999999985</v>
      </c>
      <c r="F480" s="59">
        <f t="shared" si="14"/>
        <v>0</v>
      </c>
      <c r="G480" s="59">
        <v>54671.612500000003</v>
      </c>
      <c r="H480" s="59">
        <f t="shared" si="15"/>
        <v>0</v>
      </c>
    </row>
    <row r="481" spans="1:8" x14ac:dyDescent="0.3">
      <c r="A481" t="s">
        <v>1149</v>
      </c>
      <c r="B481" t="s">
        <v>1150</v>
      </c>
      <c r="C481">
        <v>23670</v>
      </c>
      <c r="D481">
        <v>23175</v>
      </c>
      <c r="E481">
        <v>495</v>
      </c>
      <c r="F481" s="59">
        <f t="shared" si="14"/>
        <v>0</v>
      </c>
      <c r="G481" s="59">
        <v>23175</v>
      </c>
      <c r="H481" s="59">
        <f t="shared" si="15"/>
        <v>0</v>
      </c>
    </row>
    <row r="482" spans="1:8" x14ac:dyDescent="0.3">
      <c r="A482" t="s">
        <v>1152</v>
      </c>
      <c r="B482" t="s">
        <v>1153</v>
      </c>
      <c r="C482">
        <v>22080</v>
      </c>
      <c r="D482">
        <v>22080</v>
      </c>
      <c r="E482">
        <v>0</v>
      </c>
      <c r="F482" s="59">
        <f t="shared" si="14"/>
        <v>0</v>
      </c>
      <c r="G482" s="59">
        <v>22080</v>
      </c>
      <c r="H482" s="59">
        <f t="shared" si="15"/>
        <v>0</v>
      </c>
    </row>
    <row r="483" spans="1:8" x14ac:dyDescent="0.3">
      <c r="A483" t="s">
        <v>955</v>
      </c>
      <c r="B483" t="s">
        <v>956</v>
      </c>
      <c r="C483">
        <v>6094.9999999999991</v>
      </c>
      <c r="D483">
        <v>6094.9999999999991</v>
      </c>
      <c r="E483">
        <v>0</v>
      </c>
      <c r="F483" s="59">
        <f t="shared" si="14"/>
        <v>0</v>
      </c>
      <c r="G483" s="59">
        <v>6094.9999999999991</v>
      </c>
      <c r="H483" s="59">
        <f t="shared" si="15"/>
        <v>0</v>
      </c>
    </row>
    <row r="484" spans="1:8" x14ac:dyDescent="0.3">
      <c r="A484" t="s">
        <v>1155</v>
      </c>
      <c r="B484" t="s">
        <v>1156</v>
      </c>
      <c r="C484">
        <v>19633</v>
      </c>
      <c r="D484">
        <v>14980.975</v>
      </c>
      <c r="E484">
        <v>4652.0249999999996</v>
      </c>
      <c r="F484" s="59">
        <f t="shared" si="14"/>
        <v>0</v>
      </c>
      <c r="G484" s="59">
        <v>14980.975</v>
      </c>
      <c r="H484" s="59">
        <f t="shared" si="15"/>
        <v>0</v>
      </c>
    </row>
    <row r="485" spans="1:8" x14ac:dyDescent="0.3">
      <c r="A485" t="s">
        <v>1158</v>
      </c>
      <c r="B485" t="s">
        <v>1159</v>
      </c>
      <c r="C485">
        <v>31450</v>
      </c>
      <c r="D485">
        <v>28000</v>
      </c>
      <c r="E485">
        <v>3450</v>
      </c>
      <c r="F485" s="59">
        <f t="shared" si="14"/>
        <v>0</v>
      </c>
      <c r="G485" s="59">
        <v>28000</v>
      </c>
      <c r="H485" s="59">
        <f t="shared" si="15"/>
        <v>0</v>
      </c>
    </row>
    <row r="486" spans="1:8" x14ac:dyDescent="0.3">
      <c r="A486" t="s">
        <v>1161</v>
      </c>
      <c r="B486" t="s">
        <v>1162</v>
      </c>
      <c r="C486">
        <v>50795</v>
      </c>
      <c r="D486">
        <v>47600.799999999996</v>
      </c>
      <c r="E486">
        <v>3194.2000000000044</v>
      </c>
      <c r="F486" s="59">
        <f t="shared" si="14"/>
        <v>0</v>
      </c>
      <c r="G486" s="59">
        <v>47600.799999999996</v>
      </c>
      <c r="H486" s="59">
        <f t="shared" si="15"/>
        <v>0</v>
      </c>
    </row>
    <row r="487" spans="1:8" x14ac:dyDescent="0.3">
      <c r="A487" t="s">
        <v>1165</v>
      </c>
      <c r="B487" t="s">
        <v>1166</v>
      </c>
      <c r="C487">
        <v>23992.5</v>
      </c>
      <c r="D487">
        <v>22813.5</v>
      </c>
      <c r="E487">
        <v>1179</v>
      </c>
      <c r="F487" s="59">
        <f t="shared" si="14"/>
        <v>0</v>
      </c>
      <c r="G487" s="59">
        <v>22813.5</v>
      </c>
      <c r="H487" s="59">
        <f t="shared" si="15"/>
        <v>0</v>
      </c>
    </row>
    <row r="488" spans="1:8" x14ac:dyDescent="0.3">
      <c r="A488" t="s">
        <v>1169</v>
      </c>
      <c r="B488" t="s">
        <v>1170</v>
      </c>
      <c r="C488">
        <v>35665</v>
      </c>
      <c r="D488">
        <v>34765</v>
      </c>
      <c r="E488">
        <v>900</v>
      </c>
      <c r="F488" s="59">
        <f t="shared" si="14"/>
        <v>0</v>
      </c>
      <c r="G488" s="59">
        <v>34765</v>
      </c>
      <c r="H488" s="59">
        <f t="shared" si="15"/>
        <v>0</v>
      </c>
    </row>
    <row r="489" spans="1:8" x14ac:dyDescent="0.3">
      <c r="A489" t="s">
        <v>1171</v>
      </c>
      <c r="B489" t="s">
        <v>1172</v>
      </c>
      <c r="C489">
        <v>10366</v>
      </c>
      <c r="D489">
        <v>6077</v>
      </c>
      <c r="E489">
        <v>4289</v>
      </c>
      <c r="F489" s="59">
        <f t="shared" si="14"/>
        <v>0</v>
      </c>
      <c r="G489" s="59">
        <v>6077</v>
      </c>
      <c r="H489" s="59">
        <f t="shared" si="15"/>
        <v>0</v>
      </c>
    </row>
    <row r="490" spans="1:8" x14ac:dyDescent="0.3">
      <c r="A490" t="s">
        <v>1174</v>
      </c>
      <c r="B490" t="s">
        <v>1175</v>
      </c>
      <c r="C490">
        <v>15120</v>
      </c>
      <c r="D490">
        <v>13625.1</v>
      </c>
      <c r="E490">
        <v>1494.8999999999996</v>
      </c>
      <c r="F490" s="59">
        <f t="shared" si="14"/>
        <v>0</v>
      </c>
      <c r="G490" s="59">
        <v>13625.1</v>
      </c>
      <c r="H490" s="59">
        <f t="shared" si="15"/>
        <v>0</v>
      </c>
    </row>
    <row r="491" spans="1:8" x14ac:dyDescent="0.3">
      <c r="A491" t="s">
        <v>1177</v>
      </c>
      <c r="B491" t="s">
        <v>1178</v>
      </c>
      <c r="C491">
        <v>14130.25</v>
      </c>
      <c r="D491">
        <v>10616.712500000001</v>
      </c>
      <c r="E491">
        <v>3513.5374999999985</v>
      </c>
      <c r="F491" s="59">
        <f t="shared" si="14"/>
        <v>0</v>
      </c>
      <c r="G491" s="59">
        <v>10616.712500000001</v>
      </c>
      <c r="H491" s="59">
        <f t="shared" si="15"/>
        <v>0</v>
      </c>
    </row>
    <row r="492" spans="1:8" x14ac:dyDescent="0.3">
      <c r="A492" t="s">
        <v>1180</v>
      </c>
      <c r="B492" t="s">
        <v>1181</v>
      </c>
      <c r="C492">
        <v>11584</v>
      </c>
      <c r="D492">
        <v>9894</v>
      </c>
      <c r="E492">
        <v>1690</v>
      </c>
      <c r="F492" s="59">
        <f t="shared" si="14"/>
        <v>0</v>
      </c>
      <c r="G492" s="59">
        <v>9894</v>
      </c>
      <c r="H492" s="59">
        <f t="shared" si="15"/>
        <v>0</v>
      </c>
    </row>
    <row r="493" spans="1:8" x14ac:dyDescent="0.3">
      <c r="A493" t="s">
        <v>1184</v>
      </c>
      <c r="B493" t="s">
        <v>1185</v>
      </c>
      <c r="C493">
        <v>7194.9999999999991</v>
      </c>
      <c r="D493">
        <v>6290</v>
      </c>
      <c r="E493">
        <v>904.99999999999909</v>
      </c>
      <c r="F493" s="59">
        <f t="shared" si="14"/>
        <v>0</v>
      </c>
      <c r="G493" s="59">
        <v>6290</v>
      </c>
      <c r="H493" s="59">
        <f t="shared" si="15"/>
        <v>0</v>
      </c>
    </row>
    <row r="494" spans="1:8" x14ac:dyDescent="0.3">
      <c r="A494" t="s">
        <v>1187</v>
      </c>
      <c r="B494" t="s">
        <v>1188</v>
      </c>
      <c r="C494">
        <v>16765</v>
      </c>
      <c r="D494">
        <v>4497</v>
      </c>
      <c r="E494">
        <v>12268</v>
      </c>
      <c r="F494" s="59">
        <f t="shared" si="14"/>
        <v>0</v>
      </c>
      <c r="G494" s="59">
        <v>4497</v>
      </c>
      <c r="H494" s="59">
        <f t="shared" si="15"/>
        <v>0</v>
      </c>
    </row>
    <row r="495" spans="1:8" x14ac:dyDescent="0.3">
      <c r="A495" t="s">
        <v>1190</v>
      </c>
      <c r="B495" t="s">
        <v>1191</v>
      </c>
      <c r="C495">
        <v>16560</v>
      </c>
      <c r="D495">
        <v>16560</v>
      </c>
      <c r="E495">
        <v>0</v>
      </c>
      <c r="F495" s="59">
        <f t="shared" si="14"/>
        <v>0</v>
      </c>
      <c r="G495" s="59">
        <v>16560</v>
      </c>
      <c r="H495" s="59">
        <f t="shared" si="15"/>
        <v>0</v>
      </c>
    </row>
    <row r="496" spans="1:8" x14ac:dyDescent="0.3">
      <c r="A496" t="s">
        <v>1193</v>
      </c>
      <c r="B496" t="s">
        <v>1196</v>
      </c>
      <c r="C496">
        <v>10165</v>
      </c>
      <c r="D496">
        <v>6540</v>
      </c>
      <c r="E496">
        <v>3625</v>
      </c>
      <c r="F496" s="59">
        <f t="shared" si="14"/>
        <v>0</v>
      </c>
      <c r="G496" s="59">
        <v>6540</v>
      </c>
      <c r="H496" s="59">
        <f t="shared" si="15"/>
        <v>0</v>
      </c>
    </row>
    <row r="497" spans="1:8" x14ac:dyDescent="0.3">
      <c r="A497" t="s">
        <v>1197</v>
      </c>
      <c r="B497" t="s">
        <v>1198</v>
      </c>
      <c r="C497">
        <v>8745</v>
      </c>
      <c r="D497">
        <v>8634</v>
      </c>
      <c r="E497">
        <v>111</v>
      </c>
      <c r="F497" s="59">
        <f t="shared" si="14"/>
        <v>0</v>
      </c>
      <c r="G497" s="59">
        <v>8634</v>
      </c>
      <c r="H497" s="59">
        <f t="shared" si="15"/>
        <v>0</v>
      </c>
    </row>
    <row r="498" spans="1:8" x14ac:dyDescent="0.3">
      <c r="A498" t="s">
        <v>1201</v>
      </c>
      <c r="B498" t="s">
        <v>1202</v>
      </c>
      <c r="C498">
        <v>9130</v>
      </c>
      <c r="D498">
        <v>3164.7599999999998</v>
      </c>
      <c r="E498">
        <v>5965.24</v>
      </c>
      <c r="F498" s="59">
        <f t="shared" si="14"/>
        <v>0</v>
      </c>
      <c r="G498" s="59">
        <v>3164.7599999999998</v>
      </c>
      <c r="H498" s="59">
        <f t="shared" si="15"/>
        <v>0</v>
      </c>
    </row>
    <row r="499" spans="1:8" x14ac:dyDescent="0.3">
      <c r="A499" t="s">
        <v>1204</v>
      </c>
      <c r="B499" t="s">
        <v>1205</v>
      </c>
      <c r="C499">
        <v>12260</v>
      </c>
      <c r="D499">
        <v>11558.76</v>
      </c>
      <c r="E499">
        <v>701.23999999999978</v>
      </c>
      <c r="F499" s="59">
        <f t="shared" si="14"/>
        <v>0</v>
      </c>
      <c r="G499" s="59">
        <v>11558.76</v>
      </c>
      <c r="H499" s="59">
        <f t="shared" si="15"/>
        <v>0</v>
      </c>
    </row>
    <row r="500" spans="1:8" x14ac:dyDescent="0.3">
      <c r="A500" t="s">
        <v>1207</v>
      </c>
      <c r="B500" t="s">
        <v>1208</v>
      </c>
      <c r="C500">
        <v>7800</v>
      </c>
      <c r="D500">
        <v>5981.9759999999997</v>
      </c>
      <c r="E500">
        <v>1818.0240000000003</v>
      </c>
      <c r="F500" s="59">
        <f t="shared" si="14"/>
        <v>0</v>
      </c>
      <c r="G500" s="59">
        <v>5981.9759999999997</v>
      </c>
      <c r="H500" s="59">
        <f t="shared" si="15"/>
        <v>0</v>
      </c>
    </row>
    <row r="501" spans="1:8" x14ac:dyDescent="0.3">
      <c r="A501" t="s">
        <v>1210</v>
      </c>
      <c r="B501" t="s">
        <v>1211</v>
      </c>
      <c r="C501">
        <v>41988</v>
      </c>
      <c r="D501">
        <v>39858.684000000001</v>
      </c>
      <c r="E501">
        <v>2129.3159999999989</v>
      </c>
      <c r="F501" s="59">
        <f t="shared" si="14"/>
        <v>0</v>
      </c>
      <c r="G501" s="59">
        <v>39858.684000000001</v>
      </c>
      <c r="H501" s="59">
        <f t="shared" si="15"/>
        <v>0</v>
      </c>
    </row>
    <row r="502" spans="1:8" x14ac:dyDescent="0.3">
      <c r="A502" t="s">
        <v>1214</v>
      </c>
      <c r="B502" t="s">
        <v>1215</v>
      </c>
      <c r="C502">
        <v>10069.200000000001</v>
      </c>
      <c r="D502">
        <v>9206.2000000000007</v>
      </c>
      <c r="E502">
        <v>863</v>
      </c>
      <c r="F502" s="59">
        <f t="shared" si="14"/>
        <v>0</v>
      </c>
      <c r="G502" s="59">
        <v>9206.2000000000007</v>
      </c>
      <c r="H502" s="59">
        <f t="shared" si="15"/>
        <v>0</v>
      </c>
    </row>
    <row r="503" spans="1:8" x14ac:dyDescent="0.3">
      <c r="A503" t="s">
        <v>1217</v>
      </c>
      <c r="B503" t="s">
        <v>1218</v>
      </c>
      <c r="C503">
        <v>16800</v>
      </c>
      <c r="D503">
        <v>12884.255999999999</v>
      </c>
      <c r="E503">
        <v>3915.7440000000006</v>
      </c>
      <c r="F503" s="59">
        <f t="shared" si="14"/>
        <v>0</v>
      </c>
      <c r="G503" s="59">
        <v>12884.255999999999</v>
      </c>
      <c r="H503" s="59">
        <f t="shared" si="15"/>
        <v>0</v>
      </c>
    </row>
    <row r="504" spans="1:8" x14ac:dyDescent="0.3">
      <c r="A504" t="s">
        <v>960</v>
      </c>
      <c r="B504" t="s">
        <v>961</v>
      </c>
      <c r="C504">
        <v>15010</v>
      </c>
      <c r="D504">
        <v>2796</v>
      </c>
      <c r="E504">
        <v>12214</v>
      </c>
      <c r="F504" s="59">
        <f t="shared" si="14"/>
        <v>0</v>
      </c>
      <c r="G504" s="59">
        <v>2796</v>
      </c>
      <c r="H504" s="59">
        <f t="shared" si="15"/>
        <v>0</v>
      </c>
    </row>
    <row r="505" spans="1:8" x14ac:dyDescent="0.3">
      <c r="A505" t="s">
        <v>1220</v>
      </c>
      <c r="B505" t="s">
        <v>1221</v>
      </c>
      <c r="C505">
        <v>10460</v>
      </c>
      <c r="D505">
        <v>8120.66</v>
      </c>
      <c r="E505">
        <v>2339.34</v>
      </c>
      <c r="F505" s="59">
        <f t="shared" si="14"/>
        <v>0</v>
      </c>
      <c r="G505" s="59">
        <v>8120.66</v>
      </c>
      <c r="H505" s="59">
        <f t="shared" si="15"/>
        <v>0</v>
      </c>
    </row>
    <row r="506" spans="1:8" x14ac:dyDescent="0.3">
      <c r="A506" t="s">
        <v>1223</v>
      </c>
      <c r="B506" t="s">
        <v>1224</v>
      </c>
      <c r="C506">
        <v>8371.1999999999989</v>
      </c>
      <c r="D506">
        <v>8022.4</v>
      </c>
      <c r="E506">
        <v>348.79999999999927</v>
      </c>
      <c r="F506" s="59">
        <f t="shared" si="14"/>
        <v>0</v>
      </c>
      <c r="G506" s="59">
        <v>8022.4</v>
      </c>
      <c r="H506" s="59">
        <f t="shared" si="15"/>
        <v>0</v>
      </c>
    </row>
    <row r="507" spans="1:8" x14ac:dyDescent="0.3">
      <c r="A507" t="s">
        <v>1226</v>
      </c>
      <c r="B507" t="s">
        <v>1227</v>
      </c>
      <c r="C507">
        <v>3240</v>
      </c>
      <c r="D507">
        <v>2160</v>
      </c>
      <c r="E507">
        <v>1080</v>
      </c>
      <c r="F507" s="59">
        <f t="shared" si="14"/>
        <v>0</v>
      </c>
      <c r="G507" s="59">
        <v>2160</v>
      </c>
      <c r="H507" s="59">
        <f t="shared" si="15"/>
        <v>0</v>
      </c>
    </row>
    <row r="508" spans="1:8" x14ac:dyDescent="0.3">
      <c r="A508" t="s">
        <v>1229</v>
      </c>
      <c r="B508" t="s">
        <v>1230</v>
      </c>
      <c r="C508">
        <v>35904</v>
      </c>
      <c r="D508">
        <v>22384</v>
      </c>
      <c r="E508">
        <v>13520</v>
      </c>
      <c r="F508" s="59">
        <f t="shared" si="14"/>
        <v>0</v>
      </c>
      <c r="G508" s="59">
        <v>22384</v>
      </c>
      <c r="H508" s="59">
        <f t="shared" si="15"/>
        <v>0</v>
      </c>
    </row>
    <row r="509" spans="1:8" x14ac:dyDescent="0.3">
      <c r="A509" t="s">
        <v>1232</v>
      </c>
      <c r="B509" t="s">
        <v>1233</v>
      </c>
      <c r="C509">
        <v>18640</v>
      </c>
      <c r="D509">
        <v>16678.759999999998</v>
      </c>
      <c r="E509">
        <v>1961.2400000000016</v>
      </c>
      <c r="F509" s="59">
        <f t="shared" si="14"/>
        <v>0</v>
      </c>
      <c r="G509" s="59">
        <v>16678.759999999998</v>
      </c>
      <c r="H509" s="59">
        <f t="shared" si="15"/>
        <v>0</v>
      </c>
    </row>
    <row r="510" spans="1:8" x14ac:dyDescent="0.3">
      <c r="A510" t="s">
        <v>1238</v>
      </c>
      <c r="B510" t="s">
        <v>1239</v>
      </c>
      <c r="C510">
        <v>75452</v>
      </c>
      <c r="D510">
        <v>75287</v>
      </c>
      <c r="E510">
        <v>165</v>
      </c>
      <c r="F510" s="59">
        <f t="shared" si="14"/>
        <v>0</v>
      </c>
      <c r="G510" s="59">
        <v>75287</v>
      </c>
      <c r="H510" s="59">
        <f t="shared" si="15"/>
        <v>0</v>
      </c>
    </row>
    <row r="511" spans="1:8" x14ac:dyDescent="0.3">
      <c r="A511" t="s">
        <v>1243</v>
      </c>
      <c r="B511" t="s">
        <v>1244</v>
      </c>
      <c r="C511">
        <v>2808</v>
      </c>
      <c r="D511">
        <v>2782</v>
      </c>
      <c r="E511">
        <v>26</v>
      </c>
      <c r="F511" s="59">
        <f t="shared" si="14"/>
        <v>0</v>
      </c>
      <c r="G511" s="59">
        <v>2782</v>
      </c>
      <c r="H511" s="59">
        <f t="shared" si="15"/>
        <v>0</v>
      </c>
    </row>
    <row r="512" spans="1:8" x14ac:dyDescent="0.3">
      <c r="A512" t="s">
        <v>1246</v>
      </c>
      <c r="B512" t="s">
        <v>1247</v>
      </c>
      <c r="C512">
        <v>9803.7999999999993</v>
      </c>
      <c r="D512">
        <v>8185.7624999999998</v>
      </c>
      <c r="E512">
        <v>1618.0374999999995</v>
      </c>
      <c r="F512" s="59">
        <f t="shared" si="14"/>
        <v>0</v>
      </c>
      <c r="G512" s="59">
        <v>8185.7624999999998</v>
      </c>
      <c r="H512" s="59">
        <f t="shared" si="15"/>
        <v>0</v>
      </c>
    </row>
    <row r="513" spans="1:8" x14ac:dyDescent="0.3">
      <c r="A513" t="s">
        <v>1249</v>
      </c>
      <c r="B513" t="s">
        <v>1250</v>
      </c>
      <c r="C513">
        <v>11933.9</v>
      </c>
      <c r="D513">
        <v>11060.075000000001</v>
      </c>
      <c r="E513">
        <v>873.82499999999891</v>
      </c>
      <c r="F513" s="59">
        <f t="shared" si="14"/>
        <v>0</v>
      </c>
      <c r="G513" s="59">
        <v>11060.075000000001</v>
      </c>
      <c r="H513" s="59">
        <f t="shared" si="15"/>
        <v>0</v>
      </c>
    </row>
    <row r="514" spans="1:8" x14ac:dyDescent="0.3">
      <c r="A514" t="s">
        <v>1252</v>
      </c>
      <c r="B514" t="s">
        <v>1253</v>
      </c>
      <c r="C514">
        <v>25584</v>
      </c>
      <c r="D514">
        <v>24379.875</v>
      </c>
      <c r="E514">
        <v>1204.125</v>
      </c>
      <c r="F514" s="59">
        <f t="shared" si="14"/>
        <v>0</v>
      </c>
      <c r="G514" s="59">
        <v>24379.875</v>
      </c>
      <c r="H514" s="59">
        <f t="shared" si="15"/>
        <v>0</v>
      </c>
    </row>
    <row r="515" spans="1:8" x14ac:dyDescent="0.3">
      <c r="A515" t="s">
        <v>3340</v>
      </c>
      <c r="C515">
        <v>14410103.126166668</v>
      </c>
      <c r="D515">
        <v>11397916.137477778</v>
      </c>
      <c r="E515">
        <v>3012186.9886888918</v>
      </c>
      <c r="F515" s="59">
        <f t="shared" si="14"/>
        <v>0</v>
      </c>
      <c r="G515" s="59">
        <v>8799612.4999777805</v>
      </c>
      <c r="H515" s="59">
        <f t="shared" si="15"/>
        <v>-2598303.6374999974</v>
      </c>
    </row>
  </sheetData>
  <autoFilter ref="F4:H526" xr:uid="{E5C2C608-B68B-4935-875E-60CE27AEB28F}"/>
  <phoneticPr fontId="3" type="noConversion"/>
  <conditionalFormatting sqref="C1:C4 C519:C1048576">
    <cfRule type="duplicateValues" dxfId="6" priority="6"/>
  </conditionalFormatting>
  <conditionalFormatting sqref="C1:C4 C517:C1048576">
    <cfRule type="duplicateValues" dxfId="5" priority="5"/>
  </conditionalFormatting>
  <conditionalFormatting sqref="C1:C4 C516:C1048576">
    <cfRule type="duplicateValues" dxfId="4" priority="4"/>
  </conditionalFormatting>
  <conditionalFormatting sqref="B1:B1048576">
    <cfRule type="duplicateValues" dxfId="3" priority="2"/>
    <cfRule type="duplicateValues" dxfId="2" priority="3"/>
  </conditionalFormatting>
  <conditionalFormatting sqref="A1:A1048576">
    <cfRule type="duplicateValues" dxfId="1"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E80CB-850D-468A-87C7-AD5AEF22C801}">
  <dimension ref="A1:F130"/>
  <sheetViews>
    <sheetView topLeftCell="A40" workbookViewId="0">
      <selection activeCell="F1" sqref="F1:F1048576"/>
    </sheetView>
  </sheetViews>
  <sheetFormatPr defaultRowHeight="14.25" x14ac:dyDescent="0.3"/>
  <cols>
    <col min="1" max="1" width="40" bestFit="1" customWidth="1"/>
    <col min="2" max="2" width="20.140625" customWidth="1"/>
    <col min="3" max="3" width="22" bestFit="1" customWidth="1"/>
    <col min="4" max="4" width="21" bestFit="1" customWidth="1"/>
    <col min="5" max="5" width="19.7109375" bestFit="1" customWidth="1"/>
    <col min="6" max="6" width="17.42578125" bestFit="1" customWidth="1"/>
  </cols>
  <sheetData>
    <row r="1" spans="1:6" x14ac:dyDescent="0.3">
      <c r="A1" t="s">
        <v>3418</v>
      </c>
      <c r="B1" t="s">
        <v>3405</v>
      </c>
      <c r="C1" t="s">
        <v>3406</v>
      </c>
      <c r="D1" t="s">
        <v>3407</v>
      </c>
      <c r="E1" t="s">
        <v>3408</v>
      </c>
      <c r="F1" t="s">
        <v>3409</v>
      </c>
    </row>
    <row r="2" spans="1:6" x14ac:dyDescent="0.3">
      <c r="A2" s="33" t="str">
        <f>表1[[#This Row],[一级类目]]&amp;表1[[#This Row],[二级类目]]&amp;表1[[#This Row],[三级类目]]</f>
        <v>户外投放（非地产）地铁投放费用</v>
      </c>
      <c r="B2">
        <v>4</v>
      </c>
      <c r="C2" s="33" t="s">
        <v>4</v>
      </c>
      <c r="D2" s="33" t="s">
        <v>5</v>
      </c>
      <c r="E2" s="33" t="s">
        <v>6</v>
      </c>
      <c r="F2">
        <v>1</v>
      </c>
    </row>
    <row r="3" spans="1:6" x14ac:dyDescent="0.3">
      <c r="A3" s="33" t="str">
        <f>表1[[#This Row],[一级类目]]&amp;表1[[#This Row],[二级类目]]&amp;表1[[#This Row],[三级类目]]</f>
        <v>户外投放（非地产）地铁制作费用</v>
      </c>
      <c r="B3">
        <v>5</v>
      </c>
      <c r="C3" s="33" t="s">
        <v>4</v>
      </c>
      <c r="D3" s="33" t="s">
        <v>5</v>
      </c>
      <c r="E3" s="33" t="s">
        <v>9</v>
      </c>
      <c r="F3">
        <v>1</v>
      </c>
    </row>
    <row r="4" spans="1:6" x14ac:dyDescent="0.3">
      <c r="A4" s="33" t="str">
        <f>表1[[#This Row],[一级类目]]&amp;表1[[#This Row],[二级类目]]&amp;表1[[#This Row],[三级类目]]</f>
        <v>户外投放（非地产）机场投放费用</v>
      </c>
      <c r="B4">
        <v>7</v>
      </c>
      <c r="C4" s="33" t="s">
        <v>4</v>
      </c>
      <c r="D4" s="33" t="s">
        <v>10</v>
      </c>
      <c r="E4" s="33" t="s">
        <v>6</v>
      </c>
      <c r="F4">
        <v>1</v>
      </c>
    </row>
    <row r="5" spans="1:6" x14ac:dyDescent="0.3">
      <c r="A5" s="33" t="str">
        <f>表1[[#This Row],[一级类目]]&amp;表1[[#This Row],[二级类目]]&amp;表1[[#This Row],[三级类目]]</f>
        <v>户外投放（非地产）机场制作费用</v>
      </c>
      <c r="B5">
        <v>8</v>
      </c>
      <c r="C5" s="33" t="s">
        <v>4</v>
      </c>
      <c r="D5" s="33" t="s">
        <v>10</v>
      </c>
      <c r="E5" s="33" t="s">
        <v>9</v>
      </c>
      <c r="F5">
        <v>1</v>
      </c>
    </row>
    <row r="6" spans="1:6" x14ac:dyDescent="0.3">
      <c r="A6" s="33" t="str">
        <f>表1[[#This Row],[一级类目]]&amp;表1[[#This Row],[二级类目]]&amp;表1[[#This Row],[三级类目]]</f>
        <v>户外投放（非地产）楼宇LED大屏</v>
      </c>
      <c r="B6">
        <v>9</v>
      </c>
      <c r="C6" s="33" t="s">
        <v>4</v>
      </c>
      <c r="D6" s="33" t="s">
        <v>15</v>
      </c>
      <c r="E6" s="33"/>
      <c r="F6">
        <v>1</v>
      </c>
    </row>
    <row r="7" spans="1:6" x14ac:dyDescent="0.3">
      <c r="A7" s="33" t="str">
        <f>表1[[#This Row],[一级类目]]&amp;表1[[#This Row],[二级类目]]&amp;表1[[#This Row],[三级类目]]</f>
        <v>户外投放（地产）LED投放</v>
      </c>
      <c r="B7">
        <v>10</v>
      </c>
      <c r="C7" s="33" t="s">
        <v>16</v>
      </c>
      <c r="D7" s="33" t="s">
        <v>17</v>
      </c>
      <c r="E7" s="33"/>
      <c r="F7">
        <v>1</v>
      </c>
    </row>
    <row r="8" spans="1:6" x14ac:dyDescent="0.3">
      <c r="A8" s="33" t="str">
        <f>表1[[#This Row],[一级类目]]&amp;表1[[#This Row],[二级类目]]&amp;表1[[#This Row],[三级类目]]</f>
        <v>户外投放（地产）灯箱投放</v>
      </c>
      <c r="B8">
        <v>11</v>
      </c>
      <c r="C8" s="33" t="s">
        <v>16</v>
      </c>
      <c r="D8" s="33" t="s">
        <v>19</v>
      </c>
      <c r="E8" s="33"/>
      <c r="F8">
        <v>1</v>
      </c>
    </row>
    <row r="9" spans="1:6" x14ac:dyDescent="0.3">
      <c r="A9" s="33" t="str">
        <f>表1[[#This Row],[一级类目]]&amp;表1[[#This Row],[二级类目]]&amp;表1[[#This Row],[三级类目]]</f>
        <v>户外投放（地产）闸道投放</v>
      </c>
      <c r="B9">
        <v>12</v>
      </c>
      <c r="C9" s="33" t="s">
        <v>16</v>
      </c>
      <c r="D9" s="33" t="s">
        <v>20</v>
      </c>
      <c r="E9" s="33"/>
      <c r="F9">
        <v>1</v>
      </c>
    </row>
    <row r="10" spans="1:6" x14ac:dyDescent="0.3">
      <c r="A10" s="33" t="str">
        <f>表1[[#This Row],[一级类目]]&amp;表1[[#This Row],[二级类目]]&amp;表1[[#This Row],[三级类目]]</f>
        <v>户外投放（地产）其他投放</v>
      </c>
      <c r="B10">
        <v>13</v>
      </c>
      <c r="C10" s="33" t="s">
        <v>16</v>
      </c>
      <c r="D10" s="33" t="s">
        <v>867</v>
      </c>
      <c r="E10" s="33"/>
      <c r="F10">
        <v>1</v>
      </c>
    </row>
    <row r="11" spans="1:6" x14ac:dyDescent="0.3">
      <c r="A11" s="33" t="str">
        <f>表1[[#This Row],[一级类目]]&amp;表1[[#This Row],[二级类目]]&amp;表1[[#This Row],[三级类目]]</f>
        <v>明星/嘉宾邀请曾黎</v>
      </c>
      <c r="B11">
        <v>15</v>
      </c>
      <c r="C11" s="33" t="s">
        <v>22</v>
      </c>
      <c r="D11" s="33" t="s">
        <v>23</v>
      </c>
      <c r="E11" s="33"/>
      <c r="F11">
        <v>1</v>
      </c>
    </row>
    <row r="12" spans="1:6" x14ac:dyDescent="0.3">
      <c r="A12" s="33" t="str">
        <f>表1[[#This Row],[一级类目]]&amp;表1[[#This Row],[二级类目]]&amp;表1[[#This Row],[三级类目]]</f>
        <v>明星/嘉宾邀请陈铭</v>
      </c>
      <c r="B12">
        <v>16</v>
      </c>
      <c r="C12" s="33" t="s">
        <v>22</v>
      </c>
      <c r="D12" s="33" t="s">
        <v>24</v>
      </c>
      <c r="E12" s="33"/>
      <c r="F12">
        <v>1</v>
      </c>
    </row>
    <row r="13" spans="1:6" x14ac:dyDescent="0.3">
      <c r="A13" s="33" t="str">
        <f>表1[[#This Row],[一级类目]]&amp;表1[[#This Row],[二级类目]]&amp;表1[[#This Row],[三级类目]]</f>
        <v>明星/嘉宾邀请陈正飞</v>
      </c>
      <c r="B13">
        <v>17</v>
      </c>
      <c r="C13" s="33" t="s">
        <v>22</v>
      </c>
      <c r="D13" s="33" t="s">
        <v>25</v>
      </c>
      <c r="E13" s="33"/>
      <c r="F13">
        <v>1</v>
      </c>
    </row>
    <row r="14" spans="1:6" x14ac:dyDescent="0.3">
      <c r="A14" s="33" t="str">
        <f>表1[[#This Row],[一级类目]]&amp;表1[[#This Row],[二级类目]]&amp;表1[[#This Row],[三级类目]]</f>
        <v>明星/嘉宾邀请范志毅</v>
      </c>
      <c r="B14">
        <v>18</v>
      </c>
      <c r="C14" s="33" t="s">
        <v>22</v>
      </c>
      <c r="D14" s="33" t="s">
        <v>26</v>
      </c>
      <c r="E14" s="33"/>
      <c r="F14">
        <v>1</v>
      </c>
    </row>
    <row r="15" spans="1:6" x14ac:dyDescent="0.3">
      <c r="A15" s="33" t="str">
        <f>表1[[#This Row],[一级类目]]&amp;表1[[#This Row],[二级类目]]&amp;表1[[#This Row],[三级类目]]</f>
        <v>明星/嘉宾邀请韩东</v>
      </c>
      <c r="B15">
        <v>19</v>
      </c>
      <c r="C15" s="33" t="s">
        <v>22</v>
      </c>
      <c r="D15" s="33" t="s">
        <v>27</v>
      </c>
      <c r="E15" s="33"/>
      <c r="F15">
        <v>1</v>
      </c>
    </row>
    <row r="16" spans="1:6" x14ac:dyDescent="0.3">
      <c r="A16" s="33" t="str">
        <f>表1[[#This Row],[一级类目]]&amp;表1[[#This Row],[二级类目]]&amp;表1[[#This Row],[三级类目]]</f>
        <v>明星/嘉宾邀请韩雪</v>
      </c>
      <c r="B16">
        <v>20</v>
      </c>
      <c r="C16" s="33" t="s">
        <v>22</v>
      </c>
      <c r="D16" s="33" t="s">
        <v>28</v>
      </c>
      <c r="E16" s="33"/>
      <c r="F16">
        <v>1</v>
      </c>
    </row>
    <row r="17" spans="1:6" x14ac:dyDescent="0.3">
      <c r="A17" s="33" t="str">
        <f>表1[[#This Row],[一级类目]]&amp;表1[[#This Row],[二级类目]]&amp;表1[[#This Row],[三级类目]]</f>
        <v>明星/嘉宾邀请嘉宾邀请</v>
      </c>
      <c r="B17">
        <v>21</v>
      </c>
      <c r="C17" s="33" t="s">
        <v>22</v>
      </c>
      <c r="D17" s="33" t="s">
        <v>56</v>
      </c>
      <c r="E17" s="33"/>
      <c r="F17">
        <v>1</v>
      </c>
    </row>
    <row r="18" spans="1:6" x14ac:dyDescent="0.3">
      <c r="A18" s="33" t="str">
        <f>表1[[#This Row],[一级类目]]&amp;表1[[#This Row],[二级类目]]&amp;表1[[#This Row],[三级类目]]</f>
        <v>明星/嘉宾邀请姜思达</v>
      </c>
      <c r="B18">
        <v>22</v>
      </c>
      <c r="C18" s="33" t="s">
        <v>22</v>
      </c>
      <c r="D18" s="33" t="s">
        <v>29</v>
      </c>
      <c r="E18" s="33"/>
      <c r="F18">
        <v>1</v>
      </c>
    </row>
    <row r="19" spans="1:6" x14ac:dyDescent="0.3">
      <c r="A19" s="33" t="str">
        <f>表1[[#This Row],[一级类目]]&amp;表1[[#This Row],[二级类目]]&amp;表1[[#This Row],[三级类目]]</f>
        <v>明星/嘉宾邀请蒋方舟</v>
      </c>
      <c r="B19">
        <v>23</v>
      </c>
      <c r="C19" s="33" t="s">
        <v>22</v>
      </c>
      <c r="D19" s="33" t="s">
        <v>30</v>
      </c>
      <c r="E19" s="33"/>
      <c r="F19">
        <v>1</v>
      </c>
    </row>
    <row r="20" spans="1:6" x14ac:dyDescent="0.3">
      <c r="A20" s="33" t="str">
        <f>表1[[#This Row],[一级类目]]&amp;表1[[#This Row],[二级类目]]&amp;表1[[#This Row],[三级类目]]</f>
        <v>明星/嘉宾邀请黎贝卡</v>
      </c>
      <c r="B20">
        <v>24</v>
      </c>
      <c r="C20" s="33" t="s">
        <v>22</v>
      </c>
      <c r="D20" s="33" t="s">
        <v>31</v>
      </c>
      <c r="E20" s="33"/>
      <c r="F20">
        <v>1</v>
      </c>
    </row>
    <row r="21" spans="1:6" x14ac:dyDescent="0.3">
      <c r="A21" s="33" t="str">
        <f>表1[[#This Row],[一级类目]]&amp;表1[[#This Row],[二级类目]]&amp;表1[[#This Row],[三级类目]]</f>
        <v>明星/嘉宾邀请李大霄</v>
      </c>
      <c r="B21">
        <v>25</v>
      </c>
      <c r="C21" s="33" t="s">
        <v>22</v>
      </c>
      <c r="D21" s="33" t="s">
        <v>32</v>
      </c>
      <c r="E21" s="33"/>
      <c r="F21">
        <v>1</v>
      </c>
    </row>
    <row r="22" spans="1:6" x14ac:dyDescent="0.3">
      <c r="A22" s="33" t="str">
        <f>表1[[#This Row],[一级类目]]&amp;表1[[#This Row],[二级类目]]&amp;表1[[#This Row],[三级类目]]</f>
        <v>明星/嘉宾邀请李乐皓</v>
      </c>
      <c r="B22">
        <v>26</v>
      </c>
      <c r="C22" s="33" t="s">
        <v>22</v>
      </c>
      <c r="D22" s="33" t="s">
        <v>33</v>
      </c>
      <c r="E22" s="33"/>
      <c r="F22">
        <v>1</v>
      </c>
    </row>
    <row r="23" spans="1:6" x14ac:dyDescent="0.3">
      <c r="A23" s="33" t="str">
        <f>表1[[#This Row],[一级类目]]&amp;表1[[#This Row],[二级类目]]&amp;表1[[#This Row],[三级类目]]</f>
        <v>明星/嘉宾邀请李锐</v>
      </c>
      <c r="B23">
        <v>27</v>
      </c>
      <c r="C23" s="33" t="s">
        <v>22</v>
      </c>
      <c r="D23" s="33" t="s">
        <v>34</v>
      </c>
      <c r="E23" s="33"/>
      <c r="F23">
        <v>1</v>
      </c>
    </row>
    <row r="24" spans="1:6" x14ac:dyDescent="0.3">
      <c r="A24" s="33" t="str">
        <f>表1[[#This Row],[一级类目]]&amp;表1[[#This Row],[二级类目]]&amp;表1[[#This Row],[三级类目]]</f>
        <v>明星/嘉宾邀请梁文道</v>
      </c>
      <c r="B24">
        <v>28</v>
      </c>
      <c r="C24" s="33" t="s">
        <v>22</v>
      </c>
      <c r="D24" s="33" t="s">
        <v>35</v>
      </c>
      <c r="E24" s="33"/>
      <c r="F24">
        <v>1</v>
      </c>
    </row>
    <row r="25" spans="1:6" x14ac:dyDescent="0.3">
      <c r="A25" s="33" t="str">
        <f>表1[[#This Row],[一级类目]]&amp;表1[[#This Row],[二级类目]]&amp;表1[[#This Row],[三级类目]]</f>
        <v>明星/嘉宾邀请卢正雨</v>
      </c>
      <c r="B25">
        <v>29</v>
      </c>
      <c r="C25" s="33" t="s">
        <v>22</v>
      </c>
      <c r="D25" s="33" t="s">
        <v>36</v>
      </c>
      <c r="E25" s="33"/>
      <c r="F25">
        <v>1</v>
      </c>
    </row>
    <row r="26" spans="1:6" x14ac:dyDescent="0.3">
      <c r="A26" s="33" t="str">
        <f>表1[[#This Row],[一级类目]]&amp;表1[[#This Row],[二级类目]]&amp;表1[[#This Row],[三级类目]]</f>
        <v>明星/嘉宾邀请穆衫伯男</v>
      </c>
      <c r="B26">
        <v>30</v>
      </c>
      <c r="C26" s="33" t="s">
        <v>22</v>
      </c>
      <c r="D26" s="33" t="s">
        <v>37</v>
      </c>
      <c r="E26" s="33"/>
      <c r="F26">
        <v>1</v>
      </c>
    </row>
    <row r="27" spans="1:6" x14ac:dyDescent="0.3">
      <c r="A27" s="33" t="str">
        <f>表1[[#This Row],[一级类目]]&amp;表1[[#This Row],[二级类目]]&amp;表1[[#This Row],[三级类目]]</f>
        <v>明星/嘉宾邀请潘怡良</v>
      </c>
      <c r="B27">
        <v>31</v>
      </c>
      <c r="C27" s="33" t="s">
        <v>22</v>
      </c>
      <c r="D27" s="33" t="s">
        <v>38</v>
      </c>
      <c r="E27" s="33"/>
      <c r="F27">
        <v>1</v>
      </c>
    </row>
    <row r="28" spans="1:6" x14ac:dyDescent="0.3">
      <c r="A28" s="33" t="str">
        <f>表1[[#This Row],[一级类目]]&amp;表1[[#This Row],[二级类目]]&amp;表1[[#This Row],[三级类目]]</f>
        <v>明星/嘉宾邀请潘粤明</v>
      </c>
      <c r="B28">
        <v>32</v>
      </c>
      <c r="C28" s="33" t="s">
        <v>22</v>
      </c>
      <c r="D28" s="33" t="s">
        <v>39</v>
      </c>
      <c r="E28" s="33"/>
      <c r="F28">
        <v>1</v>
      </c>
    </row>
    <row r="29" spans="1:6" x14ac:dyDescent="0.3">
      <c r="A29" s="33" t="str">
        <f>表1[[#This Row],[一级类目]]&amp;表1[[#This Row],[二级类目]]&amp;表1[[#This Row],[三级类目]]</f>
        <v>明星/嘉宾邀请其他嘉宾</v>
      </c>
      <c r="B29">
        <v>33</v>
      </c>
      <c r="C29" s="33" t="s">
        <v>22</v>
      </c>
      <c r="D29" s="33" t="s">
        <v>40</v>
      </c>
      <c r="E29" s="33"/>
      <c r="F29">
        <v>1</v>
      </c>
    </row>
    <row r="30" spans="1:6" x14ac:dyDescent="0.3">
      <c r="A30" s="33" t="str">
        <f>表1[[#This Row],[一级类目]]&amp;表1[[#This Row],[二级类目]]&amp;表1[[#This Row],[三级类目]]</f>
        <v>明星/嘉宾邀请其他嘉宾公司（非地产）</v>
      </c>
      <c r="B30">
        <v>251</v>
      </c>
      <c r="C30" s="33" t="s">
        <v>22</v>
      </c>
      <c r="D30" s="33" t="s">
        <v>40</v>
      </c>
      <c r="E30" s="33" t="s">
        <v>2744</v>
      </c>
      <c r="F30">
        <v>1</v>
      </c>
    </row>
    <row r="31" spans="1:6" x14ac:dyDescent="0.3">
      <c r="A31" s="33" t="str">
        <f>表1[[#This Row],[一级类目]]&amp;表1[[#This Row],[二级类目]]&amp;表1[[#This Row],[三级类目]]</f>
        <v>明星/嘉宾邀请其他嘉宾个人（非地产）</v>
      </c>
      <c r="B31">
        <v>252</v>
      </c>
      <c r="C31" s="33" t="s">
        <v>22</v>
      </c>
      <c r="D31" s="33" t="s">
        <v>40</v>
      </c>
      <c r="E31" s="33" t="s">
        <v>2752</v>
      </c>
      <c r="F31">
        <v>1</v>
      </c>
    </row>
    <row r="32" spans="1:6" x14ac:dyDescent="0.3">
      <c r="A32" s="33" t="str">
        <f>表1[[#This Row],[一级类目]]&amp;表1[[#This Row],[二级类目]]&amp;表1[[#This Row],[三级类目]]</f>
        <v>明星/嘉宾邀请其他嘉宾公司（地产）</v>
      </c>
      <c r="B32">
        <v>253</v>
      </c>
      <c r="C32" s="33" t="s">
        <v>22</v>
      </c>
      <c r="D32" s="33" t="s">
        <v>40</v>
      </c>
      <c r="E32" s="33" t="s">
        <v>3118</v>
      </c>
      <c r="F32">
        <v>1</v>
      </c>
    </row>
    <row r="33" spans="1:6" x14ac:dyDescent="0.3">
      <c r="A33" s="33" t="str">
        <f>表1[[#This Row],[一级类目]]&amp;表1[[#This Row],[二级类目]]&amp;表1[[#This Row],[三级类目]]</f>
        <v>明星/嘉宾邀请其他嘉宾个人（地产）</v>
      </c>
      <c r="B33">
        <v>254</v>
      </c>
      <c r="C33" s="33" t="s">
        <v>22</v>
      </c>
      <c r="D33" s="33" t="s">
        <v>40</v>
      </c>
      <c r="E33" s="33" t="s">
        <v>3410</v>
      </c>
      <c r="F33">
        <v>1</v>
      </c>
    </row>
    <row r="34" spans="1:6" x14ac:dyDescent="0.3">
      <c r="A34" s="33" t="str">
        <f>表1[[#This Row],[一级类目]]&amp;表1[[#This Row],[二级类目]]&amp;表1[[#This Row],[三级类目]]</f>
        <v>明星/嘉宾邀请青山周平</v>
      </c>
      <c r="B34">
        <v>34</v>
      </c>
      <c r="C34" s="33" t="s">
        <v>22</v>
      </c>
      <c r="D34" s="33" t="s">
        <v>41</v>
      </c>
      <c r="E34" s="33"/>
      <c r="F34">
        <v>1</v>
      </c>
    </row>
    <row r="35" spans="1:6" x14ac:dyDescent="0.3">
      <c r="A35" s="33" t="str">
        <f>表1[[#This Row],[一级类目]]&amp;表1[[#This Row],[二级类目]]&amp;表1[[#This Row],[三级类目]]</f>
        <v>明星/嘉宾邀请瞿广慈</v>
      </c>
      <c r="B35">
        <v>35</v>
      </c>
      <c r="C35" s="33" t="s">
        <v>22</v>
      </c>
      <c r="D35" s="33" t="s">
        <v>42</v>
      </c>
      <c r="E35" s="33"/>
      <c r="F35">
        <v>1</v>
      </c>
    </row>
    <row r="36" spans="1:6" x14ac:dyDescent="0.3">
      <c r="A36" s="33" t="str">
        <f>表1[[#This Row],[一级类目]]&amp;表1[[#This Row],[二级类目]]&amp;表1[[#This Row],[三级类目]]</f>
        <v>明星/嘉宾邀请史航</v>
      </c>
      <c r="B36">
        <v>36</v>
      </c>
      <c r="C36" s="33" t="s">
        <v>22</v>
      </c>
      <c r="D36" s="33" t="s">
        <v>43</v>
      </c>
      <c r="E36" s="33"/>
      <c r="F36">
        <v>1</v>
      </c>
    </row>
    <row r="37" spans="1:6" x14ac:dyDescent="0.3">
      <c r="A37" s="33" t="str">
        <f>表1[[#This Row],[一级类目]]&amp;表1[[#This Row],[二级类目]]&amp;表1[[#This Row],[三级类目]]</f>
        <v>明星/嘉宾邀请苏恋雅</v>
      </c>
      <c r="B37">
        <v>37</v>
      </c>
      <c r="C37" s="33" t="s">
        <v>22</v>
      </c>
      <c r="D37" s="33" t="s">
        <v>44</v>
      </c>
      <c r="E37" s="33"/>
      <c r="F37">
        <v>1</v>
      </c>
    </row>
    <row r="38" spans="1:6" x14ac:dyDescent="0.3">
      <c r="A38" s="33" t="str">
        <f>表1[[#This Row],[一级类目]]&amp;表1[[#This Row],[二级类目]]&amp;表1[[#This Row],[三级类目]]</f>
        <v>明星/嘉宾邀请王琳凯</v>
      </c>
      <c r="B38">
        <v>38</v>
      </c>
      <c r="C38" s="33" t="s">
        <v>22</v>
      </c>
      <c r="D38" s="33" t="s">
        <v>45</v>
      </c>
      <c r="E38" s="33"/>
      <c r="F38">
        <v>1</v>
      </c>
    </row>
    <row r="39" spans="1:6" x14ac:dyDescent="0.3">
      <c r="A39" s="33" t="str">
        <f>表1[[#This Row],[一级类目]]&amp;表1[[#This Row],[二级类目]]&amp;表1[[#This Row],[三级类目]]</f>
        <v>明星/嘉宾邀请王潇</v>
      </c>
      <c r="B39">
        <v>39</v>
      </c>
      <c r="C39" s="33" t="s">
        <v>22</v>
      </c>
      <c r="D39" s="33" t="s">
        <v>46</v>
      </c>
      <c r="E39" s="33"/>
      <c r="F39">
        <v>1</v>
      </c>
    </row>
    <row r="40" spans="1:6" x14ac:dyDescent="0.3">
      <c r="A40" s="33" t="str">
        <f>表1[[#This Row],[一级类目]]&amp;表1[[#This Row],[二级类目]]&amp;表1[[#This Row],[三级类目]]</f>
        <v>明星/嘉宾邀请王筱沫</v>
      </c>
      <c r="B40">
        <v>40</v>
      </c>
      <c r="C40" s="33" t="s">
        <v>22</v>
      </c>
      <c r="D40" s="33" t="s">
        <v>47</v>
      </c>
      <c r="E40" s="33"/>
      <c r="F40">
        <v>1</v>
      </c>
    </row>
    <row r="41" spans="1:6" x14ac:dyDescent="0.3">
      <c r="A41" s="33" t="str">
        <f>表1[[#This Row],[一级类目]]&amp;表1[[#This Row],[二级类目]]&amp;表1[[#This Row],[三级类目]]</f>
        <v>明星/嘉宾邀请王自如</v>
      </c>
      <c r="B41">
        <v>41</v>
      </c>
      <c r="C41" s="33" t="s">
        <v>22</v>
      </c>
      <c r="D41" s="33" t="s">
        <v>48</v>
      </c>
      <c r="E41" s="33"/>
      <c r="F41">
        <v>1</v>
      </c>
    </row>
    <row r="42" spans="1:6" x14ac:dyDescent="0.3">
      <c r="A42" s="33" t="str">
        <f>表1[[#This Row],[一级类目]]&amp;表1[[#This Row],[二级类目]]&amp;表1[[#This Row],[三级类目]]</f>
        <v>明星/嘉宾邀请魏坤琳（Dr.魏）</v>
      </c>
      <c r="B42">
        <v>42</v>
      </c>
      <c r="C42" s="33" t="s">
        <v>22</v>
      </c>
      <c r="D42" s="33" t="s">
        <v>49</v>
      </c>
      <c r="E42" s="33"/>
      <c r="F42">
        <v>1</v>
      </c>
    </row>
    <row r="43" spans="1:6" x14ac:dyDescent="0.3">
      <c r="A43" s="33" t="str">
        <f>表1[[#This Row],[一级类目]]&amp;表1[[#This Row],[二级类目]]&amp;表1[[#This Row],[三级类目]]</f>
        <v>明星/嘉宾邀请吴伯凡</v>
      </c>
      <c r="B43">
        <v>43</v>
      </c>
      <c r="C43" s="33" t="s">
        <v>22</v>
      </c>
      <c r="D43" s="33" t="s">
        <v>50</v>
      </c>
      <c r="E43" s="33"/>
      <c r="F43">
        <v>1</v>
      </c>
    </row>
    <row r="44" spans="1:6" x14ac:dyDescent="0.3">
      <c r="A44" s="33" t="str">
        <f>表1[[#This Row],[一级类目]]&amp;表1[[#This Row],[二级类目]]&amp;表1[[#This Row],[三级类目]]</f>
        <v>明星/嘉宾邀请吴晓波</v>
      </c>
      <c r="B44">
        <v>44</v>
      </c>
      <c r="C44" s="33" t="s">
        <v>22</v>
      </c>
      <c r="D44" s="33" t="s">
        <v>51</v>
      </c>
      <c r="E44" s="33"/>
      <c r="F44">
        <v>1</v>
      </c>
    </row>
    <row r="45" spans="1:6" x14ac:dyDescent="0.3">
      <c r="A45" s="33" t="str">
        <f>表1[[#This Row],[一级类目]]&amp;表1[[#This Row],[二级类目]]&amp;表1[[#This Row],[三级类目]]</f>
        <v>明星/嘉宾邀请武大靖</v>
      </c>
      <c r="B45">
        <v>45</v>
      </c>
      <c r="C45" s="33" t="s">
        <v>22</v>
      </c>
      <c r="D45" s="33" t="s">
        <v>52</v>
      </c>
      <c r="E45" s="33"/>
      <c r="F45">
        <v>1</v>
      </c>
    </row>
    <row r="46" spans="1:6" x14ac:dyDescent="0.3">
      <c r="A46" s="33" t="str">
        <f>表1[[#This Row],[一级类目]]&amp;表1[[#This Row],[二级类目]]&amp;表1[[#This Row],[三级类目]]</f>
        <v>明星/嘉宾邀请袁硕</v>
      </c>
      <c r="B46">
        <v>46</v>
      </c>
      <c r="C46" s="33" t="s">
        <v>22</v>
      </c>
      <c r="D46" s="33" t="s">
        <v>53</v>
      </c>
      <c r="E46" s="33"/>
      <c r="F46">
        <v>1</v>
      </c>
    </row>
    <row r="47" spans="1:6" x14ac:dyDescent="0.3">
      <c r="A47" s="33" t="str">
        <f>表1[[#This Row],[一级类目]]&amp;表1[[#This Row],[二级类目]]&amp;表1[[#This Row],[三级类目]]</f>
        <v>明星/嘉宾邀请在峰&amp;黄莺</v>
      </c>
      <c r="B47">
        <v>47</v>
      </c>
      <c r="C47" s="33" t="s">
        <v>22</v>
      </c>
      <c r="D47" s="33" t="s">
        <v>54</v>
      </c>
      <c r="E47" s="33"/>
      <c r="F47">
        <v>1</v>
      </c>
    </row>
    <row r="48" spans="1:6" x14ac:dyDescent="0.3">
      <c r="A48" s="33" t="str">
        <f>表1[[#This Row],[一级类目]]&amp;表1[[#This Row],[二级类目]]&amp;表1[[#This Row],[三级类目]]</f>
        <v>明星/嘉宾邀请张梓琳</v>
      </c>
      <c r="B48">
        <v>48</v>
      </c>
      <c r="C48" s="33" t="s">
        <v>22</v>
      </c>
      <c r="D48" s="33" t="s">
        <v>55</v>
      </c>
      <c r="E48" s="33"/>
      <c r="F48">
        <v>1</v>
      </c>
    </row>
    <row r="49" spans="1:6" x14ac:dyDescent="0.3">
      <c r="A49" s="33" t="str">
        <f>表1[[#This Row],[一级类目]]&amp;表1[[#This Row],[二级类目]]&amp;表1[[#This Row],[三级类目]]</f>
        <v>明星/嘉宾邀请魏大勋</v>
      </c>
      <c r="B49">
        <v>301</v>
      </c>
      <c r="C49" s="33" t="s">
        <v>22</v>
      </c>
      <c r="D49" s="33" t="s">
        <v>3411</v>
      </c>
      <c r="E49" s="33"/>
      <c r="F49">
        <v>1</v>
      </c>
    </row>
    <row r="50" spans="1:6" x14ac:dyDescent="0.3">
      <c r="A50" s="33" t="str">
        <f>表1[[#This Row],[一级类目]]&amp;表1[[#This Row],[二级类目]]&amp;表1[[#This Row],[三级类目]]</f>
        <v>明星/嘉宾邀请吴谨言</v>
      </c>
      <c r="B50">
        <v>302</v>
      </c>
      <c r="C50" s="33" t="s">
        <v>22</v>
      </c>
      <c r="D50" s="33" t="s">
        <v>3412</v>
      </c>
      <c r="E50" s="33"/>
      <c r="F50">
        <v>1</v>
      </c>
    </row>
    <row r="51" spans="1:6" x14ac:dyDescent="0.3">
      <c r="A51" s="33" t="str">
        <f>表1[[#This Row],[一级类目]]&amp;表1[[#This Row],[二级类目]]&amp;表1[[#This Row],[三级类目]]</f>
        <v>明星/嘉宾邀请吉克隽逸</v>
      </c>
      <c r="B51">
        <v>303</v>
      </c>
      <c r="C51" s="33" t="s">
        <v>22</v>
      </c>
      <c r="D51" s="33" t="s">
        <v>3413</v>
      </c>
      <c r="E51" s="33"/>
      <c r="F51">
        <v>1</v>
      </c>
    </row>
    <row r="52" spans="1:6" x14ac:dyDescent="0.3">
      <c r="A52" s="33" t="str">
        <f>表1[[#This Row],[一级类目]]&amp;表1[[#This Row],[二级类目]]&amp;表1[[#This Row],[三级类目]]</f>
        <v>明星/嘉宾邀请谢海山</v>
      </c>
      <c r="B52">
        <v>351</v>
      </c>
      <c r="C52" s="33" t="s">
        <v>22</v>
      </c>
      <c r="D52" s="33" t="s">
        <v>3414</v>
      </c>
      <c r="E52" s="33"/>
      <c r="F52">
        <v>1</v>
      </c>
    </row>
    <row r="53" spans="1:6" x14ac:dyDescent="0.3">
      <c r="A53" s="33" t="str">
        <f>表1[[#This Row],[一级类目]]&amp;表1[[#This Row],[二级类目]]&amp;表1[[#This Row],[三级类目]]</f>
        <v>明星/嘉宾邀请赵丽颖</v>
      </c>
      <c r="B53">
        <v>501</v>
      </c>
      <c r="C53" s="33" t="s">
        <v>22</v>
      </c>
      <c r="D53" s="33" t="s">
        <v>3415</v>
      </c>
      <c r="E53" s="33"/>
      <c r="F53">
        <v>0</v>
      </c>
    </row>
    <row r="54" spans="1:6" x14ac:dyDescent="0.3">
      <c r="A54" s="33" t="str">
        <f>表1[[#This Row],[一级类目]]&amp;表1[[#This Row],[二级类目]]&amp;表1[[#This Row],[三级类目]]</f>
        <v>明星/嘉宾邀请金瀚</v>
      </c>
      <c r="B54">
        <v>551</v>
      </c>
      <c r="C54" s="33" t="s">
        <v>22</v>
      </c>
      <c r="D54" s="33" t="s">
        <v>3416</v>
      </c>
      <c r="E54" s="33"/>
      <c r="F54">
        <v>1</v>
      </c>
    </row>
    <row r="55" spans="1:6" x14ac:dyDescent="0.3">
      <c r="A55" s="33" t="str">
        <f>表1[[#This Row],[一级类目]]&amp;表1[[#This Row],[二级类目]]&amp;表1[[#This Row],[三级类目]]</f>
        <v>明星/嘉宾邀请俞灏明</v>
      </c>
      <c r="B55">
        <v>552</v>
      </c>
      <c r="C55" s="33" t="s">
        <v>22</v>
      </c>
      <c r="D55" s="33" t="s">
        <v>3417</v>
      </c>
      <c r="E55" s="33"/>
      <c r="F55">
        <v>1</v>
      </c>
    </row>
    <row r="56" spans="1:6" x14ac:dyDescent="0.3">
      <c r="A56" s="33" t="str">
        <f>表1[[#This Row],[一级类目]]&amp;表1[[#This Row],[二级类目]]&amp;表1[[#This Row],[三级类目]]</f>
        <v>商品采购活动物料考拉物料</v>
      </c>
      <c r="B56">
        <v>51</v>
      </c>
      <c r="C56" s="33" t="s">
        <v>57</v>
      </c>
      <c r="D56" s="33" t="s">
        <v>58</v>
      </c>
      <c r="E56" s="33" t="s">
        <v>875</v>
      </c>
      <c r="F56">
        <v>1</v>
      </c>
    </row>
    <row r="57" spans="1:6" x14ac:dyDescent="0.3">
      <c r="A57" s="33" t="str">
        <f>表1[[#This Row],[一级类目]]&amp;表1[[#This Row],[二级类目]]&amp;表1[[#This Row],[三级类目]]</f>
        <v>商品采购活动物料味央物料</v>
      </c>
      <c r="B57">
        <v>52</v>
      </c>
      <c r="C57" s="33" t="s">
        <v>57</v>
      </c>
      <c r="D57" s="33" t="s">
        <v>58</v>
      </c>
      <c r="E57" s="33" t="s">
        <v>870</v>
      </c>
      <c r="F57">
        <v>1</v>
      </c>
    </row>
    <row r="58" spans="1:6" x14ac:dyDescent="0.3">
      <c r="A58" s="33" t="str">
        <f>表1[[#This Row],[一级类目]]&amp;表1[[#This Row],[二级类目]]&amp;表1[[#This Row],[三级类目]]</f>
        <v>商品采购活动物料严选物料</v>
      </c>
      <c r="B58">
        <v>53</v>
      </c>
      <c r="C58" s="33" t="s">
        <v>57</v>
      </c>
      <c r="D58" s="33" t="s">
        <v>58</v>
      </c>
      <c r="E58" s="33" t="s">
        <v>876</v>
      </c>
      <c r="F58">
        <v>1</v>
      </c>
    </row>
    <row r="59" spans="1:6" x14ac:dyDescent="0.3">
      <c r="A59" s="33" t="str">
        <f>表1[[#This Row],[一级类目]]&amp;表1[[#This Row],[二级类目]]&amp;表1[[#This Row],[三级类目]]</f>
        <v>商品采购活动物料其他物料</v>
      </c>
      <c r="B59">
        <v>54</v>
      </c>
      <c r="C59" s="33" t="s">
        <v>57</v>
      </c>
      <c r="D59" s="33" t="s">
        <v>58</v>
      </c>
      <c r="E59" s="33" t="s">
        <v>301</v>
      </c>
      <c r="F59">
        <v>1</v>
      </c>
    </row>
    <row r="60" spans="1:6" x14ac:dyDescent="0.3">
      <c r="A60" s="33" t="str">
        <f>表1[[#This Row],[一级类目]]&amp;表1[[#This Row],[二级类目]]&amp;表1[[#This Row],[三级类目]]</f>
        <v>商品采购礼品考拉礼品</v>
      </c>
      <c r="B60">
        <v>56</v>
      </c>
      <c r="C60" s="33" t="s">
        <v>57</v>
      </c>
      <c r="D60" s="33" t="s">
        <v>64</v>
      </c>
      <c r="E60" s="33" t="s">
        <v>866</v>
      </c>
      <c r="F60">
        <v>1</v>
      </c>
    </row>
    <row r="61" spans="1:6" x14ac:dyDescent="0.3">
      <c r="A61" s="33" t="str">
        <f>表1[[#This Row],[一级类目]]&amp;表1[[#This Row],[二级类目]]&amp;表1[[#This Row],[三级类目]]</f>
        <v>商品采购礼品王三三周边</v>
      </c>
      <c r="B61">
        <v>57</v>
      </c>
      <c r="C61" s="33" t="s">
        <v>57</v>
      </c>
      <c r="D61" s="33" t="s">
        <v>64</v>
      </c>
      <c r="E61" s="33" t="s">
        <v>627</v>
      </c>
      <c r="F61">
        <v>1</v>
      </c>
    </row>
    <row r="62" spans="1:6" x14ac:dyDescent="0.3">
      <c r="A62" s="33" t="str">
        <f>表1[[#This Row],[一级类目]]&amp;表1[[#This Row],[二级类目]]&amp;表1[[#This Row],[三级类目]]</f>
        <v>商品采购礼品味央礼品</v>
      </c>
      <c r="B62">
        <v>58</v>
      </c>
      <c r="C62" s="33" t="s">
        <v>57</v>
      </c>
      <c r="D62" s="33" t="s">
        <v>64</v>
      </c>
      <c r="E62" s="33" t="s">
        <v>671</v>
      </c>
      <c r="F62">
        <v>1</v>
      </c>
    </row>
    <row r="63" spans="1:6" x14ac:dyDescent="0.3">
      <c r="A63" s="33" t="str">
        <f>表1[[#This Row],[一级类目]]&amp;表1[[#This Row],[二级类目]]&amp;表1[[#This Row],[三级类目]]</f>
        <v>商品采购礼品严选礼品</v>
      </c>
      <c r="B63">
        <v>59</v>
      </c>
      <c r="C63" s="33" t="s">
        <v>57</v>
      </c>
      <c r="D63" s="33" t="s">
        <v>64</v>
      </c>
      <c r="E63" s="33" t="s">
        <v>323</v>
      </c>
      <c r="F63">
        <v>1</v>
      </c>
    </row>
    <row r="64" spans="1:6" x14ac:dyDescent="0.3">
      <c r="A64" s="33" t="str">
        <f>表1[[#This Row],[一级类目]]&amp;表1[[#This Row],[二级类目]]&amp;表1[[#This Row],[三级类目]]</f>
        <v>商品采购礼品其他礼品</v>
      </c>
      <c r="B64">
        <v>60</v>
      </c>
      <c r="C64" s="33" t="s">
        <v>57</v>
      </c>
      <c r="D64" s="33" t="s">
        <v>64</v>
      </c>
      <c r="E64" s="33" t="s">
        <v>449</v>
      </c>
      <c r="F64">
        <v>1</v>
      </c>
    </row>
    <row r="65" spans="1:6" x14ac:dyDescent="0.3">
      <c r="A65" s="33" t="str">
        <f>表1[[#This Row],[一级类目]]&amp;表1[[#This Row],[二级类目]]&amp;表1[[#This Row],[三级类目]]</f>
        <v>奖金/红包奖金</v>
      </c>
      <c r="B65">
        <v>62</v>
      </c>
      <c r="C65" s="33" t="s">
        <v>73</v>
      </c>
      <c r="D65" s="33" t="s">
        <v>74</v>
      </c>
      <c r="E65" s="33"/>
      <c r="F65">
        <v>1</v>
      </c>
    </row>
    <row r="66" spans="1:6" x14ac:dyDescent="0.3">
      <c r="A66" s="33" t="str">
        <f>表1[[#This Row],[一级类目]]&amp;表1[[#This Row],[二级类目]]&amp;表1[[#This Row],[三级类目]]</f>
        <v>线下活动（地产）案场活动风水</v>
      </c>
      <c r="B66">
        <v>94</v>
      </c>
      <c r="C66" s="33" t="s">
        <v>102</v>
      </c>
      <c r="D66" s="33" t="s">
        <v>103</v>
      </c>
      <c r="E66" s="33" t="s">
        <v>104</v>
      </c>
      <c r="F66">
        <v>1</v>
      </c>
    </row>
    <row r="67" spans="1:6" x14ac:dyDescent="0.3">
      <c r="A67" s="33" t="str">
        <f>表1[[#This Row],[一级类目]]&amp;表1[[#This Row],[二级类目]]&amp;表1[[#This Row],[三级类目]]</f>
        <v>线下活动（地产）案场活动购物市场</v>
      </c>
      <c r="B67">
        <v>95</v>
      </c>
      <c r="C67" s="33" t="s">
        <v>102</v>
      </c>
      <c r="D67" s="33" t="s">
        <v>103</v>
      </c>
      <c r="E67" s="33" t="s">
        <v>105</v>
      </c>
      <c r="F67">
        <v>1</v>
      </c>
    </row>
    <row r="68" spans="1:6" x14ac:dyDescent="0.3">
      <c r="A68" s="33" t="str">
        <f>表1[[#This Row],[一级类目]]&amp;表1[[#This Row],[二级类目]]&amp;表1[[#This Row],[三级类目]]</f>
        <v>线下活动（地产）案场活动瓜果采摘</v>
      </c>
      <c r="B68">
        <v>96</v>
      </c>
      <c r="C68" s="33" t="s">
        <v>102</v>
      </c>
      <c r="D68" s="33" t="s">
        <v>103</v>
      </c>
      <c r="E68" s="33" t="s">
        <v>106</v>
      </c>
      <c r="F68">
        <v>1</v>
      </c>
    </row>
    <row r="69" spans="1:6" x14ac:dyDescent="0.3">
      <c r="A69" s="33" t="str">
        <f>表1[[#This Row],[一级类目]]&amp;表1[[#This Row],[二级类目]]&amp;表1[[#This Row],[三级类目]]</f>
        <v>线下活动（地产）案场活动户外运动</v>
      </c>
      <c r="B69">
        <v>97</v>
      </c>
      <c r="C69" s="33" t="s">
        <v>102</v>
      </c>
      <c r="D69" s="33" t="s">
        <v>103</v>
      </c>
      <c r="E69" s="33" t="s">
        <v>107</v>
      </c>
      <c r="F69">
        <v>1</v>
      </c>
    </row>
    <row r="70" spans="1:6" x14ac:dyDescent="0.3">
      <c r="A70" s="33" t="str">
        <f>表1[[#This Row],[一级类目]]&amp;表1[[#This Row],[二级类目]]&amp;表1[[#This Row],[三级类目]]</f>
        <v>线下活动（地产）案场活动精致生活体验系列</v>
      </c>
      <c r="B70">
        <v>98</v>
      </c>
      <c r="C70" s="33" t="s">
        <v>102</v>
      </c>
      <c r="D70" s="33" t="s">
        <v>103</v>
      </c>
      <c r="E70" s="33" t="s">
        <v>108</v>
      </c>
      <c r="F70">
        <v>1</v>
      </c>
    </row>
    <row r="71" spans="1:6" x14ac:dyDescent="0.3">
      <c r="A71" s="33" t="str">
        <f>表1[[#This Row],[一级类目]]&amp;表1[[#This Row],[二级类目]]&amp;表1[[#This Row],[三级类目]]</f>
        <v>线下活动（地产）案场活动咖啡品鉴</v>
      </c>
      <c r="B71">
        <v>99</v>
      </c>
      <c r="C71" s="33" t="s">
        <v>102</v>
      </c>
      <c r="D71" s="33" t="s">
        <v>103</v>
      </c>
      <c r="E71" s="33" t="s">
        <v>109</v>
      </c>
      <c r="F71">
        <v>1</v>
      </c>
    </row>
    <row r="72" spans="1:6" x14ac:dyDescent="0.3">
      <c r="A72" s="33" t="str">
        <f>表1[[#This Row],[一级类目]]&amp;表1[[#This Row],[二级类目]]&amp;表1[[#This Row],[三级类目]]</f>
        <v>线下活动（地产）案场活动论坛</v>
      </c>
      <c r="B72">
        <v>100</v>
      </c>
      <c r="C72" s="33" t="s">
        <v>102</v>
      </c>
      <c r="D72" s="33" t="s">
        <v>103</v>
      </c>
      <c r="E72" s="33" t="s">
        <v>110</v>
      </c>
      <c r="F72">
        <v>1</v>
      </c>
    </row>
    <row r="73" spans="1:6" x14ac:dyDescent="0.3">
      <c r="A73" s="33" t="str">
        <f>表1[[#This Row],[一级类目]]&amp;表1[[#This Row],[二级类目]]&amp;表1[[#This Row],[三级类目]]</f>
        <v>线下活动（地产）案场活动绿植花艺</v>
      </c>
      <c r="B73">
        <v>101</v>
      </c>
      <c r="C73" s="33" t="s">
        <v>102</v>
      </c>
      <c r="D73" s="33" t="s">
        <v>103</v>
      </c>
      <c r="E73" s="33" t="s">
        <v>111</v>
      </c>
      <c r="F73">
        <v>1</v>
      </c>
    </row>
    <row r="74" spans="1:6" x14ac:dyDescent="0.3">
      <c r="A74" s="33" t="str">
        <f>表1[[#This Row],[一级类目]]&amp;表1[[#This Row],[二级类目]]&amp;表1[[#This Row],[三级类目]]</f>
        <v>线下活动（地产）案场活动其他</v>
      </c>
      <c r="B74">
        <v>102</v>
      </c>
      <c r="C74" s="33" t="s">
        <v>102</v>
      </c>
      <c r="D74" s="33" t="s">
        <v>103</v>
      </c>
      <c r="E74" s="33" t="s">
        <v>112</v>
      </c>
      <c r="F74">
        <v>1</v>
      </c>
    </row>
    <row r="75" spans="1:6" x14ac:dyDescent="0.3">
      <c r="A75" s="33" t="str">
        <f>表1[[#This Row],[一级类目]]&amp;表1[[#This Row],[二级类目]]&amp;表1[[#This Row],[三级类目]]</f>
        <v>线下活动（地产）案场活动亲子活动</v>
      </c>
      <c r="B75">
        <v>103</v>
      </c>
      <c r="C75" s="33" t="s">
        <v>102</v>
      </c>
      <c r="D75" s="33" t="s">
        <v>103</v>
      </c>
      <c r="E75" s="33" t="s">
        <v>113</v>
      </c>
      <c r="F75">
        <v>1</v>
      </c>
    </row>
    <row r="76" spans="1:6" x14ac:dyDescent="0.3">
      <c r="A76" s="33" t="str">
        <f>表1[[#This Row],[一级类目]]&amp;表1[[#This Row],[二级类目]]&amp;表1[[#This Row],[三级类目]]</f>
        <v>线下活动（地产）案场活动味央私宴</v>
      </c>
      <c r="B76">
        <v>104</v>
      </c>
      <c r="C76" s="33" t="s">
        <v>102</v>
      </c>
      <c r="D76" s="33" t="s">
        <v>103</v>
      </c>
      <c r="E76" s="33" t="s">
        <v>114</v>
      </c>
      <c r="F76">
        <v>1</v>
      </c>
    </row>
    <row r="77" spans="1:6" x14ac:dyDescent="0.3">
      <c r="A77" s="33" t="str">
        <f>表1[[#This Row],[一级类目]]&amp;表1[[#This Row],[二级类目]]&amp;表1[[#This Row],[三级类目]]</f>
        <v>线下活动（地产）案场活动艺术活动</v>
      </c>
      <c r="B77">
        <v>105</v>
      </c>
      <c r="C77" s="33" t="s">
        <v>102</v>
      </c>
      <c r="D77" s="33" t="s">
        <v>103</v>
      </c>
      <c r="E77" s="33" t="s">
        <v>115</v>
      </c>
      <c r="F77">
        <v>1</v>
      </c>
    </row>
    <row r="78" spans="1:6" x14ac:dyDescent="0.3">
      <c r="A78" s="33" t="str">
        <f>表1[[#This Row],[一级类目]]&amp;表1[[#This Row],[二级类目]]&amp;表1[[#This Row],[三级类目]]</f>
        <v>线下活动（地产）案场活动易起回家</v>
      </c>
      <c r="B78">
        <v>106</v>
      </c>
      <c r="C78" s="33" t="s">
        <v>102</v>
      </c>
      <c r="D78" s="33" t="s">
        <v>103</v>
      </c>
      <c r="E78" s="33" t="s">
        <v>116</v>
      </c>
      <c r="F78">
        <v>1</v>
      </c>
    </row>
    <row r="79" spans="1:6" x14ac:dyDescent="0.3">
      <c r="A79" s="33" t="str">
        <f>表1[[#This Row],[一级类目]]&amp;表1[[#This Row],[二级类目]]&amp;表1[[#This Row],[三级类目]]</f>
        <v>线下活动（地产）案场活动音乐活动</v>
      </c>
      <c r="B79">
        <v>107</v>
      </c>
      <c r="C79" s="33" t="s">
        <v>102</v>
      </c>
      <c r="D79" s="33" t="s">
        <v>103</v>
      </c>
      <c r="E79" s="33" t="s">
        <v>117</v>
      </c>
      <c r="F79">
        <v>1</v>
      </c>
    </row>
    <row r="80" spans="1:6" x14ac:dyDescent="0.3">
      <c r="A80" s="33" t="str">
        <f>表1[[#This Row],[一级类目]]&amp;表1[[#This Row],[二级类目]]&amp;表1[[#This Row],[三级类目]]</f>
        <v>线下活动（地产）案场活动主题沙龙</v>
      </c>
      <c r="B80">
        <v>108</v>
      </c>
      <c r="C80" s="33" t="s">
        <v>102</v>
      </c>
      <c r="D80" s="33" t="s">
        <v>103</v>
      </c>
      <c r="E80" s="33" t="s">
        <v>118</v>
      </c>
      <c r="F80">
        <v>1</v>
      </c>
    </row>
    <row r="81" spans="1:6" x14ac:dyDescent="0.3">
      <c r="A81" s="33" t="str">
        <f>表1[[#This Row],[一级类目]]&amp;表1[[#This Row],[二级类目]]&amp;表1[[#This Row],[三级类目]]</f>
        <v>线下活动（地产）案场活动节日活动</v>
      </c>
      <c r="B81">
        <v>151</v>
      </c>
      <c r="C81" s="33" t="s">
        <v>102</v>
      </c>
      <c r="D81" s="33" t="s">
        <v>103</v>
      </c>
      <c r="E81" s="33" t="s">
        <v>3112</v>
      </c>
      <c r="F81">
        <v>1</v>
      </c>
    </row>
    <row r="82" spans="1:6" x14ac:dyDescent="0.3">
      <c r="A82" s="33" t="str">
        <f>表1[[#This Row],[一级类目]]&amp;表1[[#This Row],[二级类目]]&amp;表1[[#This Row],[三级类目]]</f>
        <v>线下活动（地产）进驻餐点下午茶</v>
      </c>
      <c r="B82">
        <v>110</v>
      </c>
      <c r="C82" s="33" t="s">
        <v>102</v>
      </c>
      <c r="D82" s="33" t="s">
        <v>119</v>
      </c>
      <c r="E82" s="33" t="s">
        <v>120</v>
      </c>
      <c r="F82">
        <v>1</v>
      </c>
    </row>
    <row r="83" spans="1:6" x14ac:dyDescent="0.3">
      <c r="A83" s="33" t="str">
        <f>表1[[#This Row],[一级类目]]&amp;表1[[#This Row],[二级类目]]&amp;表1[[#This Row],[三级类目]]</f>
        <v>线下活动（地产）进驻餐点早餐</v>
      </c>
      <c r="B83">
        <v>111</v>
      </c>
      <c r="C83" s="33" t="s">
        <v>102</v>
      </c>
      <c r="D83" s="33" t="s">
        <v>119</v>
      </c>
      <c r="E83" s="33" t="s">
        <v>121</v>
      </c>
      <c r="F83">
        <v>1</v>
      </c>
    </row>
    <row r="84" spans="1:6" x14ac:dyDescent="0.3">
      <c r="A84" s="33" t="str">
        <f>表1[[#This Row],[一级类目]]&amp;表1[[#This Row],[二级类目]]&amp;表1[[#This Row],[三级类目]]</f>
        <v>线下活动（地产）进驻费企业</v>
      </c>
      <c r="B84">
        <v>113</v>
      </c>
      <c r="C84" s="33" t="s">
        <v>102</v>
      </c>
      <c r="D84" s="33" t="s">
        <v>122</v>
      </c>
      <c r="E84" s="33" t="s">
        <v>123</v>
      </c>
      <c r="F84">
        <v>1</v>
      </c>
    </row>
    <row r="85" spans="1:6" x14ac:dyDescent="0.3">
      <c r="A85" s="33" t="str">
        <f>表1[[#This Row],[一级类目]]&amp;表1[[#This Row],[二级类目]]&amp;表1[[#This Row],[三级类目]]</f>
        <v>线下活动（地产）进驻费商超</v>
      </c>
      <c r="B85">
        <v>114</v>
      </c>
      <c r="C85" s="33" t="s">
        <v>102</v>
      </c>
      <c r="D85" s="33" t="s">
        <v>122</v>
      </c>
      <c r="E85" s="33" t="s">
        <v>125</v>
      </c>
      <c r="F85">
        <v>1</v>
      </c>
    </row>
    <row r="86" spans="1:6" x14ac:dyDescent="0.3">
      <c r="A86" s="33" t="str">
        <f>表1[[#This Row],[一级类目]]&amp;表1[[#This Row],[二级类目]]&amp;表1[[#This Row],[三级类目]]</f>
        <v>线下活动（地产）进驻费商圈</v>
      </c>
      <c r="B86">
        <v>115</v>
      </c>
      <c r="C86" s="33" t="s">
        <v>102</v>
      </c>
      <c r="D86" s="33" t="s">
        <v>122</v>
      </c>
      <c r="E86" s="33" t="s">
        <v>126</v>
      </c>
      <c r="F86">
        <v>1</v>
      </c>
    </row>
    <row r="87" spans="1:6" x14ac:dyDescent="0.3">
      <c r="A87" s="33" t="str">
        <f>表1[[#This Row],[一级类目]]&amp;表1[[#This Row],[二级类目]]&amp;表1[[#This Row],[三级类目]]</f>
        <v>线下活动（地产）进驻费社区</v>
      </c>
      <c r="B87">
        <v>116</v>
      </c>
      <c r="C87" s="33" t="s">
        <v>102</v>
      </c>
      <c r="D87" s="33" t="s">
        <v>122</v>
      </c>
      <c r="E87" s="33" t="s">
        <v>127</v>
      </c>
      <c r="F87">
        <v>1</v>
      </c>
    </row>
    <row r="88" spans="1:6" x14ac:dyDescent="0.3">
      <c r="A88" s="33" t="str">
        <f>表1[[#This Row],[一级类目]]&amp;表1[[#This Row],[二级类目]]&amp;表1[[#This Row],[三级类目]]</f>
        <v>线下活动（地产）进驻费写字楼</v>
      </c>
      <c r="B88">
        <v>117</v>
      </c>
      <c r="C88" s="33" t="s">
        <v>102</v>
      </c>
      <c r="D88" s="33" t="s">
        <v>122</v>
      </c>
      <c r="E88" s="33" t="s">
        <v>128</v>
      </c>
      <c r="F88">
        <v>1</v>
      </c>
    </row>
    <row r="89" spans="1:6" x14ac:dyDescent="0.3">
      <c r="A89" s="33" t="str">
        <f>表1[[#This Row],[一级类目]]&amp;表1[[#This Row],[二级类目]]&amp;表1[[#This Row],[三级类目]]</f>
        <v>线下活动（地产）进驻费影院</v>
      </c>
      <c r="B89">
        <v>118</v>
      </c>
      <c r="C89" s="33" t="s">
        <v>102</v>
      </c>
      <c r="D89" s="33" t="s">
        <v>122</v>
      </c>
      <c r="E89" s="33" t="s">
        <v>129</v>
      </c>
      <c r="F89">
        <v>1</v>
      </c>
    </row>
    <row r="90" spans="1:6" x14ac:dyDescent="0.3">
      <c r="A90" s="33" t="str">
        <f>表1[[#This Row],[一级类目]]&amp;表1[[#This Row],[二级类目]]&amp;表1[[#This Row],[三级类目]]</f>
        <v>线下活动（地产）看房团餐费</v>
      </c>
      <c r="B90">
        <v>120</v>
      </c>
      <c r="C90" s="33" t="s">
        <v>102</v>
      </c>
      <c r="D90" s="33" t="s">
        <v>130</v>
      </c>
      <c r="E90" s="33" t="s">
        <v>131</v>
      </c>
      <c r="F90">
        <v>1</v>
      </c>
    </row>
    <row r="91" spans="1:6" x14ac:dyDescent="0.3">
      <c r="A91" s="33" t="str">
        <f>表1[[#This Row],[一级类目]]&amp;表1[[#This Row],[二级类目]]&amp;表1[[#This Row],[三级类目]]</f>
        <v>线下活动（地产）看房团大巴</v>
      </c>
      <c r="B91">
        <v>121</v>
      </c>
      <c r="C91" s="33" t="s">
        <v>102</v>
      </c>
      <c r="D91" s="33" t="s">
        <v>130</v>
      </c>
      <c r="E91" s="33" t="s">
        <v>132</v>
      </c>
      <c r="F91">
        <v>1</v>
      </c>
    </row>
    <row r="92" spans="1:6" x14ac:dyDescent="0.3">
      <c r="A92" s="33" t="str">
        <f>表1[[#This Row],[一级类目]]&amp;表1[[#This Row],[二级类目]]&amp;表1[[#This Row],[三级类目]]</f>
        <v>线下活动（地产）看房团中巴</v>
      </c>
      <c r="B92">
        <v>122</v>
      </c>
      <c r="C92" s="33" t="s">
        <v>102</v>
      </c>
      <c r="D92" s="33" t="s">
        <v>130</v>
      </c>
      <c r="E92" s="33" t="s">
        <v>133</v>
      </c>
      <c r="F92">
        <v>1</v>
      </c>
    </row>
    <row r="93" spans="1:6" x14ac:dyDescent="0.3">
      <c r="A93" s="33" t="str">
        <f>表1[[#This Row],[一级类目]]&amp;表1[[#This Row],[二级类目]]&amp;表1[[#This Row],[三级类目]]</f>
        <v>线下活动（地产）媒体车马费</v>
      </c>
      <c r="B93">
        <v>123</v>
      </c>
      <c r="C93" s="33" t="s">
        <v>102</v>
      </c>
      <c r="D93" s="33" t="s">
        <v>354</v>
      </c>
      <c r="E93" s="33"/>
      <c r="F93">
        <v>0</v>
      </c>
    </row>
    <row r="94" spans="1:6" x14ac:dyDescent="0.3">
      <c r="A94" s="33" t="str">
        <f>表1[[#This Row],[一级类目]]&amp;表1[[#This Row],[二级类目]]&amp;表1[[#This Row],[三级类目]]</f>
        <v>线下活动（地产）意向/渠道客户邀请渠道客户</v>
      </c>
      <c r="B94">
        <v>125</v>
      </c>
      <c r="C94" s="33" t="s">
        <v>102</v>
      </c>
      <c r="D94" s="33" t="s">
        <v>135</v>
      </c>
      <c r="E94" s="33" t="s">
        <v>865</v>
      </c>
      <c r="F94">
        <v>1</v>
      </c>
    </row>
    <row r="95" spans="1:6" x14ac:dyDescent="0.3">
      <c r="A95" s="33" t="str">
        <f>表1[[#This Row],[一级类目]]&amp;表1[[#This Row],[二级类目]]&amp;表1[[#This Row],[三级类目]]</f>
        <v>线下活动（地产）意向/渠道客户邀请意向客户</v>
      </c>
      <c r="B95">
        <v>126</v>
      </c>
      <c r="C95" s="33" t="s">
        <v>102</v>
      </c>
      <c r="D95" s="33" t="s">
        <v>135</v>
      </c>
      <c r="E95" s="33" t="s">
        <v>138</v>
      </c>
      <c r="F95">
        <v>1</v>
      </c>
    </row>
    <row r="96" spans="1:6" x14ac:dyDescent="0.3">
      <c r="A96" s="33" t="str">
        <f>表1[[#This Row],[一级类目]]&amp;表1[[#This Row],[二级类目]]&amp;表1[[#This Row],[三级类目]]</f>
        <v>线下活动（地产）其他</v>
      </c>
      <c r="B96">
        <v>451</v>
      </c>
      <c r="C96" s="33" t="s">
        <v>102</v>
      </c>
      <c r="D96" s="33" t="s">
        <v>112</v>
      </c>
      <c r="E96" s="33"/>
      <c r="F96">
        <v>1</v>
      </c>
    </row>
    <row r="97" spans="1:6" x14ac:dyDescent="0.3">
      <c r="A97" s="33" t="str">
        <f>表1[[#This Row],[一级类目]]&amp;表1[[#This Row],[二级类目]]&amp;表1[[#This Row],[三级类目]]</f>
        <v>线上传播（非地产）KOL发稿个人</v>
      </c>
      <c r="B97">
        <v>66</v>
      </c>
      <c r="C97" s="33" t="s">
        <v>75</v>
      </c>
      <c r="D97" s="33" t="s">
        <v>79</v>
      </c>
      <c r="E97" s="33" t="s">
        <v>99</v>
      </c>
      <c r="F97">
        <v>1</v>
      </c>
    </row>
    <row r="98" spans="1:6" x14ac:dyDescent="0.3">
      <c r="A98" s="33" t="str">
        <f>表1[[#This Row],[一级类目]]&amp;表1[[#This Row],[二级类目]]&amp;表1[[#This Row],[三级类目]]</f>
        <v>线上传播（非地产）KOL发稿公司</v>
      </c>
      <c r="B98">
        <v>67</v>
      </c>
      <c r="C98" s="33" t="s">
        <v>75</v>
      </c>
      <c r="D98" s="33" t="s">
        <v>79</v>
      </c>
      <c r="E98" s="33" t="s">
        <v>100</v>
      </c>
      <c r="F98">
        <v>1</v>
      </c>
    </row>
    <row r="99" spans="1:6" x14ac:dyDescent="0.3">
      <c r="A99" s="33" t="str">
        <f>表1[[#This Row],[一级类目]]&amp;表1[[#This Row],[二级类目]]&amp;表1[[#This Row],[三级类目]]</f>
        <v>线上传播（非地产）粉丝头条</v>
      </c>
      <c r="B99">
        <v>68</v>
      </c>
      <c r="C99" s="33" t="s">
        <v>75</v>
      </c>
      <c r="D99" s="33" t="s">
        <v>419</v>
      </c>
      <c r="E99" s="33"/>
      <c r="F99">
        <v>1</v>
      </c>
    </row>
    <row r="100" spans="1:6" x14ac:dyDescent="0.3">
      <c r="A100" s="33" t="str">
        <f>表1[[#This Row],[一级类目]]&amp;表1[[#This Row],[二级类目]]&amp;表1[[#This Row],[三级类目]]</f>
        <v>线上传播（非地产）媒体投放</v>
      </c>
      <c r="B100">
        <v>69</v>
      </c>
      <c r="C100" s="33" t="s">
        <v>75</v>
      </c>
      <c r="D100" s="33" t="s">
        <v>877</v>
      </c>
      <c r="E100" s="33"/>
      <c r="F100">
        <v>1</v>
      </c>
    </row>
    <row r="101" spans="1:6" x14ac:dyDescent="0.3">
      <c r="A101" s="33" t="str">
        <f>表1[[#This Row],[一级类目]]&amp;表1[[#This Row],[二级类目]]&amp;表1[[#This Row],[三级类目]]</f>
        <v>线上传播（地产）渠道电开不回访</v>
      </c>
      <c r="B101">
        <v>72</v>
      </c>
      <c r="C101" s="33" t="s">
        <v>83</v>
      </c>
      <c r="D101" s="33" t="s">
        <v>84</v>
      </c>
      <c r="E101" s="33" t="s">
        <v>868</v>
      </c>
      <c r="F101">
        <v>1</v>
      </c>
    </row>
    <row r="102" spans="1:6" x14ac:dyDescent="0.3">
      <c r="A102" s="33" t="str">
        <f>表1[[#This Row],[一级类目]]&amp;表1[[#This Row],[二级类目]]&amp;表1[[#This Row],[三级类目]]</f>
        <v>线上传播（地产）渠道电开回访</v>
      </c>
      <c r="B102">
        <v>73</v>
      </c>
      <c r="C102" s="33" t="s">
        <v>83</v>
      </c>
      <c r="D102" s="33" t="s">
        <v>84</v>
      </c>
      <c r="E102" s="33" t="s">
        <v>864</v>
      </c>
      <c r="F102">
        <v>1</v>
      </c>
    </row>
    <row r="103" spans="1:6" x14ac:dyDescent="0.3">
      <c r="A103" s="33" t="str">
        <f>表1[[#This Row],[一级类目]]&amp;表1[[#This Row],[二级类目]]&amp;表1[[#This Row],[三级类目]]</f>
        <v>线上传播（地产）UV</v>
      </c>
      <c r="B103">
        <v>74</v>
      </c>
      <c r="C103" s="33" t="s">
        <v>83</v>
      </c>
      <c r="D103" s="33" t="s">
        <v>869</v>
      </c>
      <c r="E103" s="33"/>
      <c r="F103">
        <v>1</v>
      </c>
    </row>
    <row r="104" spans="1:6" x14ac:dyDescent="0.3">
      <c r="A104" s="33" t="str">
        <f>表1[[#This Row],[一级类目]]&amp;表1[[#This Row],[二级类目]]&amp;表1[[#This Row],[三级类目]]</f>
        <v>线上传播（地产）微信推送</v>
      </c>
      <c r="B104">
        <v>75</v>
      </c>
      <c r="C104" s="33" t="s">
        <v>83</v>
      </c>
      <c r="D104" s="33" t="s">
        <v>863</v>
      </c>
      <c r="E104" s="33"/>
      <c r="F104">
        <v>1</v>
      </c>
    </row>
    <row r="105" spans="1:6" x14ac:dyDescent="0.3">
      <c r="A105" s="33" t="str">
        <f>表1[[#This Row],[一级类目]]&amp;表1[[#This Row],[二级类目]]&amp;表1[[#This Row],[三级类目]]</f>
        <v>线上传播（地产）程序安装</v>
      </c>
      <c r="B105">
        <v>76</v>
      </c>
      <c r="C105" s="33" t="s">
        <v>83</v>
      </c>
      <c r="D105" s="33" t="s">
        <v>89</v>
      </c>
      <c r="E105" s="33"/>
      <c r="F105">
        <v>1</v>
      </c>
    </row>
    <row r="106" spans="1:6" x14ac:dyDescent="0.3">
      <c r="A106" s="33" t="str">
        <f>表1[[#This Row],[一级类目]]&amp;表1[[#This Row],[二级类目]]&amp;表1[[#This Row],[三级类目]]</f>
        <v>线上传播（地产）其他</v>
      </c>
      <c r="B106">
        <v>77</v>
      </c>
      <c r="C106" s="33" t="s">
        <v>83</v>
      </c>
      <c r="D106" s="33" t="s">
        <v>112</v>
      </c>
      <c r="E106" s="33"/>
      <c r="F106">
        <v>1</v>
      </c>
    </row>
    <row r="107" spans="1:6" x14ac:dyDescent="0.3">
      <c r="A107" s="33" t="str">
        <f>表1[[#This Row],[一级类目]]&amp;表1[[#This Row],[二级类目]]&amp;表1[[#This Row],[三级类目]]</f>
        <v>线上素材制作H5制作</v>
      </c>
      <c r="B107">
        <v>79</v>
      </c>
      <c r="C107" s="33" t="s">
        <v>91</v>
      </c>
      <c r="D107" s="33" t="s">
        <v>92</v>
      </c>
      <c r="E107" s="33"/>
      <c r="F107">
        <v>1</v>
      </c>
    </row>
    <row r="108" spans="1:6" x14ac:dyDescent="0.3">
      <c r="A108" s="33" t="str">
        <f>表1[[#This Row],[一级类目]]&amp;表1[[#This Row],[二级类目]]&amp;表1[[#This Row],[三级类目]]</f>
        <v>线上素材制作H5制作个人</v>
      </c>
      <c r="B108">
        <v>201</v>
      </c>
      <c r="C108" s="33" t="s">
        <v>91</v>
      </c>
      <c r="D108" s="33" t="s">
        <v>92</v>
      </c>
      <c r="E108" s="33" t="s">
        <v>99</v>
      </c>
      <c r="F108">
        <v>1</v>
      </c>
    </row>
    <row r="109" spans="1:6" x14ac:dyDescent="0.3">
      <c r="A109" s="33" t="str">
        <f>表1[[#This Row],[一级类目]]&amp;表1[[#This Row],[二级类目]]&amp;表1[[#This Row],[三级类目]]</f>
        <v>线上素材制作H5制作公司</v>
      </c>
      <c r="B109">
        <v>202</v>
      </c>
      <c r="C109" s="33" t="s">
        <v>91</v>
      </c>
      <c r="D109" s="33" t="s">
        <v>92</v>
      </c>
      <c r="E109" s="33" t="s">
        <v>100</v>
      </c>
      <c r="F109">
        <v>1</v>
      </c>
    </row>
    <row r="110" spans="1:6" x14ac:dyDescent="0.3">
      <c r="A110" s="33" t="str">
        <f>表1[[#This Row],[一级类目]]&amp;表1[[#This Row],[二级类目]]&amp;表1[[#This Row],[三级类目]]</f>
        <v>线上素材制作配音个人</v>
      </c>
      <c r="B110">
        <v>81</v>
      </c>
      <c r="C110" s="33" t="s">
        <v>91</v>
      </c>
      <c r="D110" s="33" t="s">
        <v>392</v>
      </c>
      <c r="E110" s="33" t="s">
        <v>99</v>
      </c>
      <c r="F110">
        <v>1</v>
      </c>
    </row>
    <row r="111" spans="1:6" x14ac:dyDescent="0.3">
      <c r="A111" s="33" t="str">
        <f>表1[[#This Row],[一级类目]]&amp;表1[[#This Row],[二级类目]]&amp;表1[[#This Row],[三级类目]]</f>
        <v>线上素材制作配音公司</v>
      </c>
      <c r="B111">
        <v>82</v>
      </c>
      <c r="C111" s="33" t="s">
        <v>91</v>
      </c>
      <c r="D111" s="33" t="s">
        <v>392</v>
      </c>
      <c r="E111" s="33" t="s">
        <v>100</v>
      </c>
      <c r="F111">
        <v>1</v>
      </c>
    </row>
    <row r="112" spans="1:6" x14ac:dyDescent="0.3">
      <c r="A112" s="33" t="str">
        <f>表1[[#This Row],[一级类目]]&amp;表1[[#This Row],[二级类目]]&amp;表1[[#This Row],[三级类目]]</f>
        <v>线上素材制作视频拍摄个人</v>
      </c>
      <c r="B112">
        <v>84</v>
      </c>
      <c r="C112" s="33" t="s">
        <v>91</v>
      </c>
      <c r="D112" s="33" t="s">
        <v>96</v>
      </c>
      <c r="E112" s="33" t="s">
        <v>99</v>
      </c>
      <c r="F112">
        <v>1</v>
      </c>
    </row>
    <row r="113" spans="1:6" x14ac:dyDescent="0.3">
      <c r="A113" s="33" t="str">
        <f>表1[[#This Row],[一级类目]]&amp;表1[[#This Row],[二级类目]]&amp;表1[[#This Row],[三级类目]]</f>
        <v>线上素材制作视频拍摄公司</v>
      </c>
      <c r="B113">
        <v>85</v>
      </c>
      <c r="C113" s="33" t="s">
        <v>91</v>
      </c>
      <c r="D113" s="33" t="s">
        <v>96</v>
      </c>
      <c r="E113" s="33" t="s">
        <v>100</v>
      </c>
      <c r="F113">
        <v>1</v>
      </c>
    </row>
    <row r="114" spans="1:6" x14ac:dyDescent="0.3">
      <c r="A114" s="33" t="str">
        <f>表1[[#This Row],[一级类目]]&amp;表1[[#This Row],[二级类目]]&amp;表1[[#This Row],[三级类目]]</f>
        <v>线上素材制作视频拍摄员工报销</v>
      </c>
      <c r="B114">
        <v>86</v>
      </c>
      <c r="C114" s="33" t="s">
        <v>91</v>
      </c>
      <c r="D114" s="33" t="s">
        <v>96</v>
      </c>
      <c r="E114" s="33" t="s">
        <v>741</v>
      </c>
      <c r="F114">
        <v>1</v>
      </c>
    </row>
    <row r="115" spans="1:6" x14ac:dyDescent="0.3">
      <c r="A115" s="33" t="str">
        <f>表1[[#This Row],[一级类目]]&amp;表1[[#This Row],[二级类目]]&amp;表1[[#This Row],[三级类目]]</f>
        <v>线上素材制作直播个人</v>
      </c>
      <c r="B115">
        <v>88</v>
      </c>
      <c r="C115" s="33" t="s">
        <v>91</v>
      </c>
      <c r="D115" s="33" t="s">
        <v>241</v>
      </c>
      <c r="E115" s="33" t="s">
        <v>99</v>
      </c>
      <c r="F115">
        <v>1</v>
      </c>
    </row>
    <row r="116" spans="1:6" x14ac:dyDescent="0.3">
      <c r="A116" s="33" t="str">
        <f>表1[[#This Row],[一级类目]]&amp;表1[[#This Row],[二级类目]]&amp;表1[[#This Row],[三级类目]]</f>
        <v>线上素材制作直播公司</v>
      </c>
      <c r="B116">
        <v>89</v>
      </c>
      <c r="C116" s="33" t="s">
        <v>91</v>
      </c>
      <c r="D116" s="33" t="s">
        <v>241</v>
      </c>
      <c r="E116" s="33" t="s">
        <v>100</v>
      </c>
      <c r="F116">
        <v>1</v>
      </c>
    </row>
    <row r="117" spans="1:6" x14ac:dyDescent="0.3">
      <c r="A117" s="33" t="str">
        <f>表1[[#This Row],[一级类目]]&amp;表1[[#This Row],[二级类目]]&amp;表1[[#This Row],[三级类目]]</f>
        <v>线上素材制作撰稿个人</v>
      </c>
      <c r="B117">
        <v>91</v>
      </c>
      <c r="C117" s="33" t="s">
        <v>91</v>
      </c>
      <c r="D117" s="33" t="s">
        <v>248</v>
      </c>
      <c r="E117" s="33" t="s">
        <v>99</v>
      </c>
      <c r="F117">
        <v>1</v>
      </c>
    </row>
    <row r="118" spans="1:6" x14ac:dyDescent="0.3">
      <c r="A118" s="33" t="str">
        <f>表1[[#This Row],[一级类目]]&amp;表1[[#This Row],[二级类目]]&amp;表1[[#This Row],[三级类目]]</f>
        <v>线上素材制作撰稿公司</v>
      </c>
      <c r="B118">
        <v>92</v>
      </c>
      <c r="C118" s="33" t="s">
        <v>91</v>
      </c>
      <c r="D118" s="33" t="s">
        <v>248</v>
      </c>
      <c r="E118" s="33" t="s">
        <v>100</v>
      </c>
      <c r="F118">
        <v>1</v>
      </c>
    </row>
    <row r="119" spans="1:6" x14ac:dyDescent="0.3">
      <c r="A119" s="33" t="str">
        <f>表1[[#This Row],[一级类目]]&amp;表1[[#This Row],[二级类目]]&amp;表1[[#This Row],[三级类目]]</f>
        <v>线上素材制作照片拍摄个人</v>
      </c>
      <c r="B119">
        <v>453</v>
      </c>
      <c r="C119" s="33" t="s">
        <v>91</v>
      </c>
      <c r="D119" s="33" t="s">
        <v>2755</v>
      </c>
      <c r="E119" s="33" t="s">
        <v>99</v>
      </c>
      <c r="F119">
        <v>1</v>
      </c>
    </row>
    <row r="120" spans="1:6" x14ac:dyDescent="0.3">
      <c r="A120" s="33" t="str">
        <f>表1[[#This Row],[一级类目]]&amp;表1[[#This Row],[二级类目]]&amp;表1[[#This Row],[三级类目]]</f>
        <v>线上素材制作照片拍摄公司</v>
      </c>
      <c r="B120">
        <v>454</v>
      </c>
      <c r="C120" s="33" t="s">
        <v>91</v>
      </c>
      <c r="D120" s="33" t="s">
        <v>2755</v>
      </c>
      <c r="E120" s="33" t="s">
        <v>100</v>
      </c>
      <c r="F120">
        <v>1</v>
      </c>
    </row>
    <row r="121" spans="1:6" x14ac:dyDescent="0.3">
      <c r="A121" s="33" t="str">
        <f>表1[[#This Row],[一级类目]]&amp;表1[[#This Row],[二级类目]]&amp;表1[[#This Row],[三级类目]]</f>
        <v>线下活动（非地产）场地租赁</v>
      </c>
      <c r="B121">
        <v>128</v>
      </c>
      <c r="C121" s="33" t="s">
        <v>139</v>
      </c>
      <c r="D121" s="33" t="s">
        <v>140</v>
      </c>
      <c r="E121" s="33"/>
      <c r="F121">
        <v>1</v>
      </c>
    </row>
    <row r="122" spans="1:6" x14ac:dyDescent="0.3">
      <c r="A122" s="33" t="str">
        <f>表1[[#This Row],[一级类目]]&amp;表1[[#This Row],[二级类目]]&amp;表1[[#This Row],[三级类目]]</f>
        <v>线下活动（非地产）会场搭建及服务</v>
      </c>
      <c r="B122">
        <v>129</v>
      </c>
      <c r="C122" s="33" t="s">
        <v>139</v>
      </c>
      <c r="D122" s="33" t="s">
        <v>141</v>
      </c>
      <c r="E122" s="33"/>
      <c r="F122">
        <v>1</v>
      </c>
    </row>
    <row r="123" spans="1:6" x14ac:dyDescent="0.3">
      <c r="A123" s="33" t="str">
        <f>表1[[#This Row],[一级类目]]&amp;表1[[#This Row],[二级类目]]&amp;表1[[#This Row],[三级类目]]</f>
        <v>线下活动（非地产）活动报批</v>
      </c>
      <c r="B123">
        <v>130</v>
      </c>
      <c r="C123" s="33" t="s">
        <v>139</v>
      </c>
      <c r="D123" s="33" t="s">
        <v>142</v>
      </c>
      <c r="E123" s="33"/>
      <c r="F123">
        <v>1</v>
      </c>
    </row>
    <row r="124" spans="1:6" x14ac:dyDescent="0.3">
      <c r="A124" s="33" t="str">
        <f>表1[[#This Row],[一级类目]]&amp;表1[[#This Row],[二级类目]]&amp;表1[[#This Row],[三级类目]]</f>
        <v>线下活动（非地产）看车团</v>
      </c>
      <c r="B124">
        <v>131</v>
      </c>
      <c r="C124" s="33" t="s">
        <v>139</v>
      </c>
      <c r="D124" s="33" t="s">
        <v>143</v>
      </c>
      <c r="E124" s="33"/>
      <c r="F124">
        <v>1</v>
      </c>
    </row>
    <row r="125" spans="1:6" x14ac:dyDescent="0.3">
      <c r="A125" s="33" t="str">
        <f>表1[[#This Row],[一级类目]]&amp;表1[[#This Row],[二级类目]]&amp;表1[[#This Row],[三级类目]]</f>
        <v>线下活动（非地产）媒体车马费</v>
      </c>
      <c r="B125">
        <v>136</v>
      </c>
      <c r="C125" s="33" t="s">
        <v>139</v>
      </c>
      <c r="D125" s="33" t="s">
        <v>354</v>
      </c>
      <c r="E125" s="33"/>
      <c r="F125">
        <v>0</v>
      </c>
    </row>
    <row r="126" spans="1:6" x14ac:dyDescent="0.3">
      <c r="A126" s="33" t="str">
        <f>表1[[#This Row],[一级类目]]&amp;表1[[#This Row],[二级类目]]&amp;表1[[#This Row],[三级类目]]</f>
        <v>线下活动（非地产）试驾费用</v>
      </c>
      <c r="B126">
        <v>401</v>
      </c>
      <c r="C126" s="33" t="s">
        <v>139</v>
      </c>
      <c r="D126" s="33" t="s">
        <v>2759</v>
      </c>
      <c r="E126" s="33"/>
      <c r="F126">
        <v>1</v>
      </c>
    </row>
    <row r="127" spans="1:6" x14ac:dyDescent="0.3">
      <c r="A127" s="33" t="str">
        <f>表1[[#This Row],[一级类目]]&amp;表1[[#This Row],[二级类目]]&amp;表1[[#This Row],[三级类目]]</f>
        <v>其他公证服务</v>
      </c>
      <c r="B127">
        <v>133</v>
      </c>
      <c r="C127" s="33" t="s">
        <v>112</v>
      </c>
      <c r="D127" s="33" t="s">
        <v>144</v>
      </c>
      <c r="E127" s="33"/>
      <c r="F127">
        <v>1</v>
      </c>
    </row>
    <row r="128" spans="1:6" x14ac:dyDescent="0.3">
      <c r="A128" s="33" t="str">
        <f>表1[[#This Row],[一级类目]]&amp;表1[[#This Row],[二级类目]]&amp;表1[[#This Row],[三级类目]]</f>
        <v>其他设备租赁</v>
      </c>
      <c r="B128">
        <v>134</v>
      </c>
      <c r="C128" s="33" t="s">
        <v>112</v>
      </c>
      <c r="D128" s="33" t="s">
        <v>145</v>
      </c>
      <c r="E128" s="33"/>
      <c r="F128">
        <v>1</v>
      </c>
    </row>
    <row r="129" spans="1:6" x14ac:dyDescent="0.3">
      <c r="A129" s="33" t="str">
        <f>表1[[#This Row],[一级类目]]&amp;表1[[#This Row],[二级类目]]&amp;表1[[#This Row],[三级类目]]</f>
        <v>其他调研服务</v>
      </c>
      <c r="B129">
        <v>135</v>
      </c>
      <c r="C129" s="33" t="s">
        <v>112</v>
      </c>
      <c r="D129" s="33" t="s">
        <v>146</v>
      </c>
      <c r="E129" s="33"/>
      <c r="F129">
        <v>1</v>
      </c>
    </row>
    <row r="130" spans="1:6" x14ac:dyDescent="0.3">
      <c r="A130" s="33" t="str">
        <f>表1[[#This Row],[一级类目]]&amp;表1[[#This Row],[二级类目]]&amp;表1[[#This Row],[三级类目]]</f>
        <v>其他其他</v>
      </c>
      <c r="B130">
        <v>255</v>
      </c>
      <c r="C130" s="33" t="s">
        <v>112</v>
      </c>
      <c r="D130" s="33" t="s">
        <v>112</v>
      </c>
      <c r="E130" s="33"/>
      <c r="F130">
        <v>1</v>
      </c>
    </row>
  </sheetData>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152"/>
  <sheetViews>
    <sheetView showGridLines="0" zoomScale="115" zoomScaleNormal="115" workbookViewId="0">
      <selection activeCell="H7" sqref="H7"/>
    </sheetView>
  </sheetViews>
  <sheetFormatPr defaultRowHeight="14.25" x14ac:dyDescent="0.3"/>
  <cols>
    <col min="1" max="1" width="5" customWidth="1"/>
    <col min="2" max="2" width="18" style="7" bestFit="1" customWidth="1"/>
    <col min="3" max="3" width="16.85546875" style="7" bestFit="1" customWidth="1"/>
    <col min="4" max="4" width="13.140625" bestFit="1" customWidth="1"/>
    <col min="5" max="5" width="22.28515625" style="8" bestFit="1" customWidth="1"/>
    <col min="6" max="6" width="18" bestFit="1" customWidth="1"/>
    <col min="7" max="7" width="21.85546875" customWidth="1"/>
    <col min="8" max="8" width="10.42578125" bestFit="1" customWidth="1"/>
    <col min="9" max="9" width="21.85546875" customWidth="1"/>
    <col min="10" max="10" width="20.7109375" customWidth="1"/>
    <col min="11" max="11" width="26.7109375" customWidth="1"/>
    <col min="12" max="12" width="14.140625" bestFit="1" customWidth="1"/>
    <col min="13" max="13" width="24.28515625" customWidth="1"/>
    <col min="14" max="14" width="14.140625" bestFit="1" customWidth="1"/>
    <col min="15" max="16" width="26" customWidth="1"/>
  </cols>
  <sheetData>
    <row r="2" spans="2:11" s="3" customFormat="1" x14ac:dyDescent="0.3">
      <c r="B2" s="1" t="s">
        <v>0</v>
      </c>
      <c r="C2" s="1" t="s">
        <v>1</v>
      </c>
      <c r="D2" s="2" t="s">
        <v>2</v>
      </c>
      <c r="E2" s="1" t="s">
        <v>3</v>
      </c>
      <c r="H2" s="3" t="s">
        <v>871</v>
      </c>
      <c r="I2" s="3" t="s">
        <v>872</v>
      </c>
      <c r="J2" s="3" t="s">
        <v>873</v>
      </c>
      <c r="K2" s="3" t="s">
        <v>874</v>
      </c>
    </row>
    <row r="3" spans="2:11" x14ac:dyDescent="0.3">
      <c r="B3" s="4" t="s">
        <v>4</v>
      </c>
      <c r="C3" s="4" t="s">
        <v>5</v>
      </c>
      <c r="D3" s="5" t="s">
        <v>6</v>
      </c>
      <c r="E3" s="6" t="s">
        <v>7</v>
      </c>
      <c r="G3" t="str">
        <f>I3&amp;J3&amp;K3</f>
        <v>户外投放（非地产）</v>
      </c>
      <c r="H3">
        <v>1</v>
      </c>
      <c r="I3" t="s">
        <v>4</v>
      </c>
    </row>
    <row r="4" spans="2:11" x14ac:dyDescent="0.3">
      <c r="B4" s="4" t="s">
        <v>4</v>
      </c>
      <c r="C4" s="4" t="s">
        <v>8</v>
      </c>
      <c r="D4" s="5" t="s">
        <v>9</v>
      </c>
      <c r="E4" s="6" t="s">
        <v>7</v>
      </c>
      <c r="G4" t="str">
        <f t="shared" ref="G4:G67" si="0">I4&amp;J4&amp;K4</f>
        <v>户外投放（非地产）地铁</v>
      </c>
      <c r="H4">
        <v>2</v>
      </c>
      <c r="I4" t="s">
        <v>4</v>
      </c>
      <c r="J4" t="s">
        <v>5</v>
      </c>
    </row>
    <row r="5" spans="2:11" x14ac:dyDescent="0.3">
      <c r="B5" s="4" t="s">
        <v>4</v>
      </c>
      <c r="C5" s="4" t="s">
        <v>10</v>
      </c>
      <c r="D5" s="5" t="s">
        <v>11</v>
      </c>
      <c r="E5" s="6" t="s">
        <v>7</v>
      </c>
      <c r="G5" t="str">
        <f t="shared" si="0"/>
        <v>户外投放（地产）</v>
      </c>
      <c r="H5">
        <v>3</v>
      </c>
      <c r="I5" t="s">
        <v>16</v>
      </c>
    </row>
    <row r="6" spans="2:11" ht="14.25" customHeight="1" x14ac:dyDescent="0.3">
      <c r="B6" s="4" t="s">
        <v>4</v>
      </c>
      <c r="C6" s="4" t="s">
        <v>12</v>
      </c>
      <c r="D6" s="5" t="s">
        <v>13</v>
      </c>
      <c r="E6" s="6" t="s">
        <v>7</v>
      </c>
      <c r="G6" t="str">
        <f t="shared" si="0"/>
        <v>户外投放（非地产）地铁投放费用</v>
      </c>
      <c r="H6">
        <v>4</v>
      </c>
      <c r="I6" t="s">
        <v>4</v>
      </c>
      <c r="J6" t="s">
        <v>5</v>
      </c>
      <c r="K6" t="s">
        <v>6</v>
      </c>
    </row>
    <row r="7" spans="2:11" x14ac:dyDescent="0.3">
      <c r="B7" s="4" t="s">
        <v>14</v>
      </c>
      <c r="C7" s="4" t="s">
        <v>15</v>
      </c>
      <c r="D7" s="5"/>
      <c r="E7" s="6" t="s">
        <v>7</v>
      </c>
      <c r="G7" t="str">
        <f t="shared" si="0"/>
        <v>户外投放（非地产）地铁制作费用</v>
      </c>
      <c r="H7">
        <v>5</v>
      </c>
      <c r="I7" t="s">
        <v>4</v>
      </c>
      <c r="J7" t="s">
        <v>5</v>
      </c>
      <c r="K7" t="s">
        <v>9</v>
      </c>
    </row>
    <row r="8" spans="2:11" ht="14.25" customHeight="1" x14ac:dyDescent="0.3">
      <c r="B8" s="4" t="s">
        <v>16</v>
      </c>
      <c r="C8" s="4" t="s">
        <v>17</v>
      </c>
      <c r="D8" s="5"/>
      <c r="E8" s="6" t="s">
        <v>18</v>
      </c>
      <c r="G8" t="str">
        <f t="shared" si="0"/>
        <v>户外投放（非地产）机场</v>
      </c>
      <c r="H8">
        <v>6</v>
      </c>
      <c r="I8" t="s">
        <v>4</v>
      </c>
      <c r="J8" t="s">
        <v>10</v>
      </c>
    </row>
    <row r="9" spans="2:11" x14ac:dyDescent="0.3">
      <c r="B9" s="4" t="s">
        <v>16</v>
      </c>
      <c r="C9" s="4" t="s">
        <v>19</v>
      </c>
      <c r="D9" s="5"/>
      <c r="E9" s="6" t="s">
        <v>18</v>
      </c>
      <c r="G9" t="str">
        <f t="shared" si="0"/>
        <v>户外投放（非地产）机场投放费用</v>
      </c>
      <c r="H9">
        <v>7</v>
      </c>
      <c r="I9" t="s">
        <v>4</v>
      </c>
      <c r="J9" t="s">
        <v>10</v>
      </c>
      <c r="K9" t="s">
        <v>6</v>
      </c>
    </row>
    <row r="10" spans="2:11" x14ac:dyDescent="0.3">
      <c r="B10" s="4" t="s">
        <v>16</v>
      </c>
      <c r="C10" s="4" t="s">
        <v>20</v>
      </c>
      <c r="D10" s="5"/>
      <c r="E10" s="6" t="s">
        <v>18</v>
      </c>
      <c r="G10" t="str">
        <f t="shared" si="0"/>
        <v>户外投放（非地产）机场制作费用</v>
      </c>
      <c r="H10">
        <v>8</v>
      </c>
      <c r="I10" t="s">
        <v>4</v>
      </c>
      <c r="J10" t="s">
        <v>10</v>
      </c>
      <c r="K10" t="s">
        <v>9</v>
      </c>
    </row>
    <row r="11" spans="2:11" x14ac:dyDescent="0.3">
      <c r="B11" s="4" t="s">
        <v>16</v>
      </c>
      <c r="C11" s="4" t="s">
        <v>21</v>
      </c>
      <c r="D11" s="5"/>
      <c r="E11" s="6" t="s">
        <v>18</v>
      </c>
      <c r="G11" t="str">
        <f t="shared" si="0"/>
        <v>户外投放（非地产）楼宇LED大屏</v>
      </c>
      <c r="H11">
        <v>9</v>
      </c>
      <c r="I11" t="s">
        <v>4</v>
      </c>
      <c r="J11" t="s">
        <v>15</v>
      </c>
    </row>
    <row r="12" spans="2:11" x14ac:dyDescent="0.3">
      <c r="B12" s="4" t="s">
        <v>22</v>
      </c>
      <c r="C12" s="4" t="s">
        <v>23</v>
      </c>
      <c r="D12" s="6"/>
      <c r="E12" s="5" t="s">
        <v>7</v>
      </c>
      <c r="G12" t="str">
        <f t="shared" si="0"/>
        <v>户外投放（地产）LED投放</v>
      </c>
      <c r="H12">
        <v>10</v>
      </c>
      <c r="I12" t="s">
        <v>16</v>
      </c>
      <c r="J12" t="s">
        <v>17</v>
      </c>
    </row>
    <row r="13" spans="2:11" ht="14.25" customHeight="1" x14ac:dyDescent="0.3">
      <c r="B13" s="4" t="s">
        <v>22</v>
      </c>
      <c r="C13" s="4" t="s">
        <v>24</v>
      </c>
      <c r="D13" s="6"/>
      <c r="E13" s="5" t="s">
        <v>7</v>
      </c>
      <c r="F13" s="3"/>
      <c r="G13" t="str">
        <f t="shared" si="0"/>
        <v>户外投放（地产）灯箱投放</v>
      </c>
      <c r="H13">
        <v>11</v>
      </c>
      <c r="I13" t="s">
        <v>16</v>
      </c>
      <c r="J13" t="s">
        <v>19</v>
      </c>
    </row>
    <row r="14" spans="2:11" x14ac:dyDescent="0.3">
      <c r="B14" s="4" t="s">
        <v>22</v>
      </c>
      <c r="C14" s="4" t="s">
        <v>25</v>
      </c>
      <c r="D14" s="6"/>
      <c r="E14" s="5" t="s">
        <v>7</v>
      </c>
      <c r="G14" t="str">
        <f t="shared" si="0"/>
        <v>户外投放（地产）闸道投放</v>
      </c>
      <c r="H14">
        <v>12</v>
      </c>
      <c r="I14" t="s">
        <v>16</v>
      </c>
      <c r="J14" t="s">
        <v>20</v>
      </c>
    </row>
    <row r="15" spans="2:11" x14ac:dyDescent="0.3">
      <c r="B15" s="4" t="s">
        <v>22</v>
      </c>
      <c r="C15" s="4" t="s">
        <v>26</v>
      </c>
      <c r="D15" s="6"/>
      <c r="E15" s="5" t="s">
        <v>7</v>
      </c>
      <c r="G15" t="str">
        <f t="shared" si="0"/>
        <v>户外投放（地产）其他投放</v>
      </c>
      <c r="H15">
        <v>13</v>
      </c>
      <c r="I15" t="s">
        <v>16</v>
      </c>
      <c r="J15" t="s">
        <v>867</v>
      </c>
    </row>
    <row r="16" spans="2:11" x14ac:dyDescent="0.3">
      <c r="B16" s="4" t="s">
        <v>22</v>
      </c>
      <c r="C16" s="4" t="s">
        <v>27</v>
      </c>
      <c r="D16" s="6"/>
      <c r="E16" s="5" t="s">
        <v>7</v>
      </c>
      <c r="G16" t="str">
        <f t="shared" si="0"/>
        <v>明星/嘉宾邀请</v>
      </c>
      <c r="H16">
        <v>14</v>
      </c>
      <c r="I16" t="s">
        <v>22</v>
      </c>
    </row>
    <row r="17" spans="2:10" x14ac:dyDescent="0.3">
      <c r="B17" s="4" t="s">
        <v>22</v>
      </c>
      <c r="C17" s="4" t="s">
        <v>28</v>
      </c>
      <c r="D17" s="6"/>
      <c r="E17" s="5" t="s">
        <v>7</v>
      </c>
      <c r="G17" t="str">
        <f t="shared" si="0"/>
        <v>明星/嘉宾邀请曾黎</v>
      </c>
      <c r="H17">
        <v>15</v>
      </c>
      <c r="I17" t="s">
        <v>22</v>
      </c>
      <c r="J17" t="s">
        <v>23</v>
      </c>
    </row>
    <row r="18" spans="2:10" x14ac:dyDescent="0.3">
      <c r="B18" s="4" t="s">
        <v>22</v>
      </c>
      <c r="C18" s="4" t="s">
        <v>29</v>
      </c>
      <c r="D18" s="6"/>
      <c r="E18" s="5" t="s">
        <v>7</v>
      </c>
      <c r="G18" t="str">
        <f t="shared" si="0"/>
        <v>明星/嘉宾邀请陈铭</v>
      </c>
      <c r="H18">
        <v>16</v>
      </c>
      <c r="I18" t="s">
        <v>22</v>
      </c>
      <c r="J18" t="s">
        <v>24</v>
      </c>
    </row>
    <row r="19" spans="2:10" x14ac:dyDescent="0.3">
      <c r="B19" s="4" t="s">
        <v>22</v>
      </c>
      <c r="C19" s="4" t="s">
        <v>30</v>
      </c>
      <c r="D19" s="6"/>
      <c r="E19" s="5" t="s">
        <v>7</v>
      </c>
      <c r="G19" t="str">
        <f t="shared" si="0"/>
        <v>明星/嘉宾邀请陈正飞</v>
      </c>
      <c r="H19">
        <v>17</v>
      </c>
      <c r="I19" t="s">
        <v>22</v>
      </c>
      <c r="J19" t="s">
        <v>25</v>
      </c>
    </row>
    <row r="20" spans="2:10" x14ac:dyDescent="0.3">
      <c r="B20" s="4" t="s">
        <v>22</v>
      </c>
      <c r="C20" s="4" t="s">
        <v>31</v>
      </c>
      <c r="D20" s="6"/>
      <c r="E20" s="5" t="s">
        <v>7</v>
      </c>
      <c r="G20" t="str">
        <f t="shared" si="0"/>
        <v>明星/嘉宾邀请范志毅</v>
      </c>
      <c r="H20">
        <v>18</v>
      </c>
      <c r="I20" t="s">
        <v>22</v>
      </c>
      <c r="J20" t="s">
        <v>26</v>
      </c>
    </row>
    <row r="21" spans="2:10" x14ac:dyDescent="0.3">
      <c r="B21" s="4" t="s">
        <v>22</v>
      </c>
      <c r="C21" s="4" t="s">
        <v>32</v>
      </c>
      <c r="D21" s="6"/>
      <c r="E21" s="5" t="s">
        <v>7</v>
      </c>
      <c r="G21" t="str">
        <f t="shared" si="0"/>
        <v>明星/嘉宾邀请韩东</v>
      </c>
      <c r="H21">
        <v>19</v>
      </c>
      <c r="I21" t="s">
        <v>22</v>
      </c>
      <c r="J21" t="s">
        <v>27</v>
      </c>
    </row>
    <row r="22" spans="2:10" x14ac:dyDescent="0.3">
      <c r="B22" s="4" t="s">
        <v>22</v>
      </c>
      <c r="C22" s="4" t="s">
        <v>33</v>
      </c>
      <c r="D22" s="6"/>
      <c r="E22" s="5" t="s">
        <v>7</v>
      </c>
      <c r="G22" t="str">
        <f t="shared" si="0"/>
        <v>明星/嘉宾邀请韩雪</v>
      </c>
      <c r="H22">
        <v>20</v>
      </c>
      <c r="I22" t="s">
        <v>22</v>
      </c>
      <c r="J22" t="s">
        <v>28</v>
      </c>
    </row>
    <row r="23" spans="2:10" x14ac:dyDescent="0.3">
      <c r="B23" s="4" t="s">
        <v>22</v>
      </c>
      <c r="C23" s="4" t="s">
        <v>34</v>
      </c>
      <c r="D23" s="6"/>
      <c r="E23" s="5" t="s">
        <v>7</v>
      </c>
      <c r="G23" t="str">
        <f t="shared" si="0"/>
        <v>明星/嘉宾邀请嘉宾邀请</v>
      </c>
      <c r="H23">
        <v>21</v>
      </c>
      <c r="I23" t="s">
        <v>22</v>
      </c>
      <c r="J23" t="s">
        <v>56</v>
      </c>
    </row>
    <row r="24" spans="2:10" ht="14.25" customHeight="1" x14ac:dyDescent="0.3">
      <c r="B24" s="4" t="s">
        <v>22</v>
      </c>
      <c r="C24" s="4" t="s">
        <v>35</v>
      </c>
      <c r="D24" s="6"/>
      <c r="E24" s="5" t="s">
        <v>7</v>
      </c>
      <c r="G24" t="str">
        <f t="shared" si="0"/>
        <v>明星/嘉宾邀请姜思达</v>
      </c>
      <c r="H24">
        <v>22</v>
      </c>
      <c r="I24" t="s">
        <v>22</v>
      </c>
      <c r="J24" t="s">
        <v>29</v>
      </c>
    </row>
    <row r="25" spans="2:10" x14ac:dyDescent="0.3">
      <c r="B25" s="4" t="s">
        <v>22</v>
      </c>
      <c r="C25" s="4" t="s">
        <v>36</v>
      </c>
      <c r="D25" s="6"/>
      <c r="E25" s="5" t="s">
        <v>7</v>
      </c>
      <c r="G25" t="str">
        <f t="shared" si="0"/>
        <v>明星/嘉宾邀请蒋方舟</v>
      </c>
      <c r="H25">
        <v>23</v>
      </c>
      <c r="I25" t="s">
        <v>22</v>
      </c>
      <c r="J25" t="s">
        <v>30</v>
      </c>
    </row>
    <row r="26" spans="2:10" x14ac:dyDescent="0.3">
      <c r="B26" s="4" t="s">
        <v>22</v>
      </c>
      <c r="C26" s="4" t="s">
        <v>37</v>
      </c>
      <c r="D26" s="6"/>
      <c r="E26" s="5" t="s">
        <v>7</v>
      </c>
      <c r="G26" t="str">
        <f t="shared" si="0"/>
        <v>明星/嘉宾邀请黎贝卡</v>
      </c>
      <c r="H26">
        <v>24</v>
      </c>
      <c r="I26" t="s">
        <v>22</v>
      </c>
      <c r="J26" t="s">
        <v>31</v>
      </c>
    </row>
    <row r="27" spans="2:10" x14ac:dyDescent="0.3">
      <c r="B27" s="4" t="s">
        <v>22</v>
      </c>
      <c r="C27" s="4" t="s">
        <v>38</v>
      </c>
      <c r="D27" s="6"/>
      <c r="E27" s="5" t="s">
        <v>7</v>
      </c>
      <c r="G27" t="str">
        <f t="shared" si="0"/>
        <v>明星/嘉宾邀请李大霄</v>
      </c>
      <c r="H27">
        <v>25</v>
      </c>
      <c r="I27" t="s">
        <v>22</v>
      </c>
      <c r="J27" t="s">
        <v>32</v>
      </c>
    </row>
    <row r="28" spans="2:10" x14ac:dyDescent="0.3">
      <c r="B28" s="4" t="s">
        <v>22</v>
      </c>
      <c r="C28" s="4" t="s">
        <v>39</v>
      </c>
      <c r="D28" s="6"/>
      <c r="E28" s="5" t="s">
        <v>7</v>
      </c>
      <c r="G28" t="str">
        <f t="shared" si="0"/>
        <v>明星/嘉宾邀请李乐皓</v>
      </c>
      <c r="H28">
        <v>26</v>
      </c>
      <c r="I28" t="s">
        <v>22</v>
      </c>
      <c r="J28" t="s">
        <v>33</v>
      </c>
    </row>
    <row r="29" spans="2:10" ht="14.25" customHeight="1" x14ac:dyDescent="0.3">
      <c r="B29" s="4" t="s">
        <v>22</v>
      </c>
      <c r="C29" s="4" t="s">
        <v>40</v>
      </c>
      <c r="D29" s="6"/>
      <c r="E29" s="5" t="s">
        <v>7</v>
      </c>
      <c r="G29" t="str">
        <f t="shared" si="0"/>
        <v>明星/嘉宾邀请李锐</v>
      </c>
      <c r="H29">
        <v>27</v>
      </c>
      <c r="I29" t="s">
        <v>22</v>
      </c>
      <c r="J29" t="s">
        <v>34</v>
      </c>
    </row>
    <row r="30" spans="2:10" ht="14.25" customHeight="1" x14ac:dyDescent="0.3">
      <c r="B30" s="4" t="s">
        <v>22</v>
      </c>
      <c r="C30" s="4" t="s">
        <v>41</v>
      </c>
      <c r="D30" s="6"/>
      <c r="E30" s="5" t="s">
        <v>7</v>
      </c>
      <c r="G30" t="str">
        <f t="shared" si="0"/>
        <v>明星/嘉宾邀请梁文道</v>
      </c>
      <c r="H30">
        <v>28</v>
      </c>
      <c r="I30" t="s">
        <v>22</v>
      </c>
      <c r="J30" t="s">
        <v>35</v>
      </c>
    </row>
    <row r="31" spans="2:10" x14ac:dyDescent="0.3">
      <c r="B31" s="4" t="s">
        <v>22</v>
      </c>
      <c r="C31" s="4" t="s">
        <v>42</v>
      </c>
      <c r="D31" s="6"/>
      <c r="E31" s="5" t="s">
        <v>7</v>
      </c>
      <c r="G31" t="str">
        <f t="shared" si="0"/>
        <v>明星/嘉宾邀请卢正雨</v>
      </c>
      <c r="H31">
        <v>29</v>
      </c>
      <c r="I31" t="s">
        <v>22</v>
      </c>
      <c r="J31" t="s">
        <v>36</v>
      </c>
    </row>
    <row r="32" spans="2:10" x14ac:dyDescent="0.3">
      <c r="B32" s="4" t="s">
        <v>22</v>
      </c>
      <c r="C32" s="4" t="s">
        <v>43</v>
      </c>
      <c r="D32" s="6"/>
      <c r="E32" s="5" t="s">
        <v>7</v>
      </c>
      <c r="G32" t="str">
        <f t="shared" si="0"/>
        <v>明星/嘉宾邀请穆衫伯男</v>
      </c>
      <c r="H32">
        <v>30</v>
      </c>
      <c r="I32" t="s">
        <v>22</v>
      </c>
      <c r="J32" t="s">
        <v>37</v>
      </c>
    </row>
    <row r="33" spans="2:10" x14ac:dyDescent="0.3">
      <c r="B33" s="4" t="s">
        <v>22</v>
      </c>
      <c r="C33" s="4" t="s">
        <v>44</v>
      </c>
      <c r="D33" s="6"/>
      <c r="E33" s="5" t="s">
        <v>7</v>
      </c>
      <c r="G33" t="str">
        <f t="shared" si="0"/>
        <v>明星/嘉宾邀请潘怡良</v>
      </c>
      <c r="H33">
        <v>31</v>
      </c>
      <c r="I33" t="s">
        <v>22</v>
      </c>
      <c r="J33" t="s">
        <v>38</v>
      </c>
    </row>
    <row r="34" spans="2:10" x14ac:dyDescent="0.3">
      <c r="B34" s="4" t="s">
        <v>22</v>
      </c>
      <c r="C34" s="4" t="s">
        <v>45</v>
      </c>
      <c r="D34" s="6"/>
      <c r="E34" s="5" t="s">
        <v>7</v>
      </c>
      <c r="G34" t="str">
        <f t="shared" si="0"/>
        <v>明星/嘉宾邀请潘粤明</v>
      </c>
      <c r="H34">
        <v>32</v>
      </c>
      <c r="I34" t="s">
        <v>22</v>
      </c>
      <c r="J34" t="s">
        <v>39</v>
      </c>
    </row>
    <row r="35" spans="2:10" x14ac:dyDescent="0.3">
      <c r="B35" s="4" t="s">
        <v>22</v>
      </c>
      <c r="C35" s="4" t="s">
        <v>46</v>
      </c>
      <c r="D35" s="6"/>
      <c r="E35" s="5" t="s">
        <v>7</v>
      </c>
      <c r="G35" t="str">
        <f t="shared" si="0"/>
        <v>明星/嘉宾邀请其他嘉宾</v>
      </c>
      <c r="H35">
        <v>33</v>
      </c>
      <c r="I35" t="s">
        <v>22</v>
      </c>
      <c r="J35" t="s">
        <v>40</v>
      </c>
    </row>
    <row r="36" spans="2:10" x14ac:dyDescent="0.3">
      <c r="B36" s="4" t="s">
        <v>22</v>
      </c>
      <c r="C36" s="4" t="s">
        <v>47</v>
      </c>
      <c r="D36" s="6"/>
      <c r="E36" s="5" t="s">
        <v>7</v>
      </c>
      <c r="G36" t="str">
        <f t="shared" si="0"/>
        <v>明星/嘉宾邀请青山周平</v>
      </c>
      <c r="H36">
        <v>34</v>
      </c>
      <c r="I36" t="s">
        <v>22</v>
      </c>
      <c r="J36" t="s">
        <v>41</v>
      </c>
    </row>
    <row r="37" spans="2:10" x14ac:dyDescent="0.3">
      <c r="B37" s="4" t="s">
        <v>22</v>
      </c>
      <c r="C37" s="4" t="s">
        <v>48</v>
      </c>
      <c r="D37" s="6"/>
      <c r="E37" s="5" t="s">
        <v>7</v>
      </c>
      <c r="G37" t="str">
        <f t="shared" si="0"/>
        <v>明星/嘉宾邀请瞿广慈</v>
      </c>
      <c r="H37">
        <v>35</v>
      </c>
      <c r="I37" t="s">
        <v>22</v>
      </c>
      <c r="J37" t="s">
        <v>42</v>
      </c>
    </row>
    <row r="38" spans="2:10" x14ac:dyDescent="0.3">
      <c r="B38" s="4" t="s">
        <v>22</v>
      </c>
      <c r="C38" s="4" t="s">
        <v>49</v>
      </c>
      <c r="D38" s="6"/>
      <c r="E38" s="5" t="s">
        <v>7</v>
      </c>
      <c r="G38" t="str">
        <f t="shared" si="0"/>
        <v>明星/嘉宾邀请史航</v>
      </c>
      <c r="H38">
        <v>36</v>
      </c>
      <c r="I38" t="s">
        <v>22</v>
      </c>
      <c r="J38" t="s">
        <v>43</v>
      </c>
    </row>
    <row r="39" spans="2:10" x14ac:dyDescent="0.3">
      <c r="B39" s="4" t="s">
        <v>22</v>
      </c>
      <c r="C39" s="4" t="s">
        <v>50</v>
      </c>
      <c r="D39" s="6"/>
      <c r="E39" s="5" t="s">
        <v>7</v>
      </c>
      <c r="G39" t="str">
        <f t="shared" si="0"/>
        <v>明星/嘉宾邀请苏恋雅</v>
      </c>
      <c r="H39">
        <v>37</v>
      </c>
      <c r="I39" t="s">
        <v>22</v>
      </c>
      <c r="J39" t="s">
        <v>44</v>
      </c>
    </row>
    <row r="40" spans="2:10" x14ac:dyDescent="0.3">
      <c r="B40" s="4" t="s">
        <v>22</v>
      </c>
      <c r="C40" s="4" t="s">
        <v>51</v>
      </c>
      <c r="D40" s="6"/>
      <c r="E40" s="5" t="s">
        <v>7</v>
      </c>
      <c r="G40" t="str">
        <f t="shared" si="0"/>
        <v>明星/嘉宾邀请王琳凯</v>
      </c>
      <c r="H40">
        <v>38</v>
      </c>
      <c r="I40" t="s">
        <v>22</v>
      </c>
      <c r="J40" t="s">
        <v>45</v>
      </c>
    </row>
    <row r="41" spans="2:10" x14ac:dyDescent="0.3">
      <c r="B41" s="4" t="s">
        <v>22</v>
      </c>
      <c r="C41" s="4" t="s">
        <v>52</v>
      </c>
      <c r="D41" s="6"/>
      <c r="E41" s="5" t="s">
        <v>7</v>
      </c>
      <c r="G41" t="str">
        <f t="shared" si="0"/>
        <v>明星/嘉宾邀请王潇</v>
      </c>
      <c r="H41">
        <v>39</v>
      </c>
      <c r="I41" t="s">
        <v>22</v>
      </c>
      <c r="J41" t="s">
        <v>46</v>
      </c>
    </row>
    <row r="42" spans="2:10" x14ac:dyDescent="0.3">
      <c r="B42" s="4" t="s">
        <v>22</v>
      </c>
      <c r="C42" s="4" t="s">
        <v>53</v>
      </c>
      <c r="D42" s="6"/>
      <c r="E42" s="5" t="s">
        <v>7</v>
      </c>
      <c r="G42" t="str">
        <f t="shared" si="0"/>
        <v>明星/嘉宾邀请王筱沫</v>
      </c>
      <c r="H42">
        <v>40</v>
      </c>
      <c r="I42" t="s">
        <v>22</v>
      </c>
      <c r="J42" t="s">
        <v>47</v>
      </c>
    </row>
    <row r="43" spans="2:10" x14ac:dyDescent="0.3">
      <c r="B43" s="4" t="s">
        <v>22</v>
      </c>
      <c r="C43" s="4" t="s">
        <v>54</v>
      </c>
      <c r="D43" s="6"/>
      <c r="E43" s="5" t="s">
        <v>7</v>
      </c>
      <c r="G43" t="str">
        <f t="shared" si="0"/>
        <v>明星/嘉宾邀请王自如</v>
      </c>
      <c r="H43">
        <v>41</v>
      </c>
      <c r="I43" t="s">
        <v>22</v>
      </c>
      <c r="J43" t="s">
        <v>48</v>
      </c>
    </row>
    <row r="44" spans="2:10" x14ac:dyDescent="0.3">
      <c r="B44" s="4" t="s">
        <v>22</v>
      </c>
      <c r="C44" s="4" t="s">
        <v>55</v>
      </c>
      <c r="D44" s="6"/>
      <c r="E44" s="5" t="s">
        <v>7</v>
      </c>
      <c r="G44" t="str">
        <f t="shared" si="0"/>
        <v>明星/嘉宾邀请魏坤琳（Dr.魏）</v>
      </c>
      <c r="H44">
        <v>42</v>
      </c>
      <c r="I44" t="s">
        <v>22</v>
      </c>
      <c r="J44" t="s">
        <v>49</v>
      </c>
    </row>
    <row r="45" spans="2:10" x14ac:dyDescent="0.3">
      <c r="B45" s="4" t="s">
        <v>22</v>
      </c>
      <c r="C45" s="4" t="s">
        <v>56</v>
      </c>
      <c r="D45" s="6"/>
      <c r="E45" s="5" t="s">
        <v>7</v>
      </c>
      <c r="G45" t="str">
        <f t="shared" si="0"/>
        <v>明星/嘉宾邀请吴伯凡</v>
      </c>
      <c r="H45">
        <v>43</v>
      </c>
      <c r="I45" t="s">
        <v>22</v>
      </c>
      <c r="J45" t="s">
        <v>50</v>
      </c>
    </row>
    <row r="46" spans="2:10" x14ac:dyDescent="0.3">
      <c r="B46" s="4" t="s">
        <v>57</v>
      </c>
      <c r="C46" s="4" t="s">
        <v>58</v>
      </c>
      <c r="D46" s="6" t="s">
        <v>59</v>
      </c>
      <c r="E46" s="5" t="s">
        <v>7</v>
      </c>
      <c r="G46" t="str">
        <f t="shared" si="0"/>
        <v>明星/嘉宾邀请吴晓波</v>
      </c>
      <c r="H46">
        <v>44</v>
      </c>
      <c r="I46" t="s">
        <v>22</v>
      </c>
      <c r="J46" t="s">
        <v>51</v>
      </c>
    </row>
    <row r="47" spans="2:10" x14ac:dyDescent="0.3">
      <c r="B47" s="4" t="s">
        <v>57</v>
      </c>
      <c r="C47" s="4" t="s">
        <v>58</v>
      </c>
      <c r="D47" s="6" t="s">
        <v>60</v>
      </c>
      <c r="E47" s="5" t="s">
        <v>7</v>
      </c>
      <c r="G47" t="str">
        <f t="shared" si="0"/>
        <v>明星/嘉宾邀请武大靖</v>
      </c>
      <c r="H47">
        <v>45</v>
      </c>
      <c r="I47" t="s">
        <v>22</v>
      </c>
      <c r="J47" t="s">
        <v>52</v>
      </c>
    </row>
    <row r="48" spans="2:10" x14ac:dyDescent="0.3">
      <c r="B48" s="4" t="s">
        <v>57</v>
      </c>
      <c r="C48" s="4" t="s">
        <v>61</v>
      </c>
      <c r="D48" s="6" t="s">
        <v>62</v>
      </c>
      <c r="E48" s="5" t="s">
        <v>7</v>
      </c>
      <c r="G48" t="str">
        <f t="shared" si="0"/>
        <v>明星/嘉宾邀请袁硕</v>
      </c>
      <c r="H48">
        <v>46</v>
      </c>
      <c r="I48" t="s">
        <v>22</v>
      </c>
      <c r="J48" t="s">
        <v>53</v>
      </c>
    </row>
    <row r="49" spans="2:11" x14ac:dyDescent="0.3">
      <c r="B49" s="4" t="s">
        <v>57</v>
      </c>
      <c r="C49" s="4" t="s">
        <v>58</v>
      </c>
      <c r="D49" s="6" t="s">
        <v>63</v>
      </c>
      <c r="E49" s="5" t="s">
        <v>7</v>
      </c>
      <c r="G49" t="str">
        <f t="shared" si="0"/>
        <v>明星/嘉宾邀请在峰&amp;黄莺</v>
      </c>
      <c r="H49">
        <v>47</v>
      </c>
      <c r="I49" t="s">
        <v>22</v>
      </c>
      <c r="J49" t="s">
        <v>54</v>
      </c>
    </row>
    <row r="50" spans="2:11" x14ac:dyDescent="0.3">
      <c r="B50" s="4" t="s">
        <v>57</v>
      </c>
      <c r="C50" s="4" t="s">
        <v>64</v>
      </c>
      <c r="D50" s="6" t="s">
        <v>65</v>
      </c>
      <c r="E50" s="5" t="s">
        <v>66</v>
      </c>
      <c r="G50" t="str">
        <f t="shared" si="0"/>
        <v>明星/嘉宾邀请张梓琳</v>
      </c>
      <c r="H50">
        <v>48</v>
      </c>
      <c r="I50" t="s">
        <v>22</v>
      </c>
      <c r="J50" t="s">
        <v>55</v>
      </c>
    </row>
    <row r="51" spans="2:11" x14ac:dyDescent="0.3">
      <c r="B51" s="4" t="s">
        <v>57</v>
      </c>
      <c r="C51" s="4" t="s">
        <v>64</v>
      </c>
      <c r="D51" s="6" t="s">
        <v>67</v>
      </c>
      <c r="E51" s="5" t="s">
        <v>66</v>
      </c>
      <c r="G51" t="str">
        <f t="shared" si="0"/>
        <v>商品采购</v>
      </c>
      <c r="H51">
        <v>49</v>
      </c>
      <c r="I51" t="s">
        <v>57</v>
      </c>
    </row>
    <row r="52" spans="2:11" x14ac:dyDescent="0.3">
      <c r="B52" s="4" t="s">
        <v>57</v>
      </c>
      <c r="C52" s="4" t="s">
        <v>64</v>
      </c>
      <c r="D52" s="6" t="s">
        <v>68</v>
      </c>
      <c r="E52" s="5" t="s">
        <v>66</v>
      </c>
      <c r="G52" t="str">
        <f t="shared" si="0"/>
        <v>商品采购活动物料</v>
      </c>
      <c r="H52">
        <v>50</v>
      </c>
      <c r="I52" t="s">
        <v>57</v>
      </c>
      <c r="J52" t="s">
        <v>58</v>
      </c>
    </row>
    <row r="53" spans="2:11" x14ac:dyDescent="0.3">
      <c r="B53" s="4" t="s">
        <v>69</v>
      </c>
      <c r="C53" s="4" t="s">
        <v>70</v>
      </c>
      <c r="D53" s="6" t="s">
        <v>71</v>
      </c>
      <c r="E53" s="5" t="s">
        <v>66</v>
      </c>
      <c r="G53" t="str">
        <f t="shared" si="0"/>
        <v>商品采购活动物料考拉物料</v>
      </c>
      <c r="H53">
        <v>51</v>
      </c>
      <c r="I53" t="s">
        <v>57</v>
      </c>
      <c r="J53" t="s">
        <v>58</v>
      </c>
      <c r="K53" t="s">
        <v>875</v>
      </c>
    </row>
    <row r="54" spans="2:11" x14ac:dyDescent="0.3">
      <c r="B54" s="4" t="s">
        <v>57</v>
      </c>
      <c r="C54" s="4" t="s">
        <v>64</v>
      </c>
      <c r="D54" s="6" t="s">
        <v>72</v>
      </c>
      <c r="E54" s="5" t="s">
        <v>66</v>
      </c>
      <c r="G54" t="str">
        <f t="shared" si="0"/>
        <v>商品采购活动物料味央物料</v>
      </c>
      <c r="H54">
        <v>52</v>
      </c>
      <c r="I54" t="s">
        <v>57</v>
      </c>
      <c r="J54" t="s">
        <v>58</v>
      </c>
      <c r="K54" t="s">
        <v>870</v>
      </c>
    </row>
    <row r="55" spans="2:11" x14ac:dyDescent="0.3">
      <c r="B55" s="4" t="s">
        <v>73</v>
      </c>
      <c r="C55" s="4" t="s">
        <v>74</v>
      </c>
      <c r="D55" s="6"/>
      <c r="E55" s="5" t="s">
        <v>66</v>
      </c>
      <c r="G55" t="str">
        <f t="shared" si="0"/>
        <v>商品采购活动物料严选物料</v>
      </c>
      <c r="H55">
        <v>53</v>
      </c>
      <c r="I55" t="s">
        <v>57</v>
      </c>
      <c r="J55" t="s">
        <v>58</v>
      </c>
      <c r="K55" t="s">
        <v>876</v>
      </c>
    </row>
    <row r="56" spans="2:11" x14ac:dyDescent="0.3">
      <c r="B56" s="4" t="s">
        <v>75</v>
      </c>
      <c r="C56" s="4" t="s">
        <v>76</v>
      </c>
      <c r="D56" s="6" t="s">
        <v>77</v>
      </c>
      <c r="E56" s="5" t="s">
        <v>78</v>
      </c>
      <c r="G56" t="str">
        <f t="shared" si="0"/>
        <v>商品采购活动物料其他物料</v>
      </c>
      <c r="H56">
        <v>54</v>
      </c>
      <c r="I56" t="s">
        <v>57</v>
      </c>
      <c r="J56" t="s">
        <v>58</v>
      </c>
      <c r="K56" t="s">
        <v>301</v>
      </c>
    </row>
    <row r="57" spans="2:11" x14ac:dyDescent="0.3">
      <c r="B57" s="4" t="s">
        <v>75</v>
      </c>
      <c r="C57" s="4" t="s">
        <v>79</v>
      </c>
      <c r="D57" s="6" t="s">
        <v>80</v>
      </c>
      <c r="E57" s="5" t="s">
        <v>7</v>
      </c>
      <c r="G57" t="str">
        <f t="shared" si="0"/>
        <v>商品采购礼品</v>
      </c>
      <c r="H57">
        <v>55</v>
      </c>
      <c r="I57" t="s">
        <v>57</v>
      </c>
      <c r="J57" t="s">
        <v>64</v>
      </c>
    </row>
    <row r="58" spans="2:11" x14ac:dyDescent="0.3">
      <c r="B58" s="4" t="s">
        <v>75</v>
      </c>
      <c r="C58" s="4" t="s">
        <v>81</v>
      </c>
      <c r="D58" s="6"/>
      <c r="E58" s="5" t="s">
        <v>7</v>
      </c>
      <c r="G58" t="str">
        <f t="shared" si="0"/>
        <v>商品采购礼品考拉礼品</v>
      </c>
      <c r="H58">
        <v>56</v>
      </c>
      <c r="I58" t="s">
        <v>57</v>
      </c>
      <c r="J58" t="s">
        <v>64</v>
      </c>
      <c r="K58" t="s">
        <v>866</v>
      </c>
    </row>
    <row r="59" spans="2:11" x14ac:dyDescent="0.3">
      <c r="B59" s="4" t="s">
        <v>75</v>
      </c>
      <c r="C59" s="4" t="s">
        <v>82</v>
      </c>
      <c r="D59" s="6"/>
      <c r="E59" s="5" t="s">
        <v>7</v>
      </c>
      <c r="G59" t="str">
        <f t="shared" si="0"/>
        <v>商品采购礼品王三三周边</v>
      </c>
      <c r="H59">
        <v>57</v>
      </c>
      <c r="I59" t="s">
        <v>57</v>
      </c>
      <c r="J59" t="s">
        <v>64</v>
      </c>
      <c r="K59" t="s">
        <v>627</v>
      </c>
    </row>
    <row r="60" spans="2:11" x14ac:dyDescent="0.3">
      <c r="B60" s="4" t="s">
        <v>83</v>
      </c>
      <c r="C60" s="4" t="s">
        <v>84</v>
      </c>
      <c r="D60" s="6" t="s">
        <v>85</v>
      </c>
      <c r="E60" s="5" t="s">
        <v>18</v>
      </c>
      <c r="G60" t="str">
        <f t="shared" si="0"/>
        <v>商品采购礼品味央礼品</v>
      </c>
      <c r="H60">
        <v>58</v>
      </c>
      <c r="I60" t="s">
        <v>57</v>
      </c>
      <c r="J60" t="s">
        <v>64</v>
      </c>
      <c r="K60" t="s">
        <v>671</v>
      </c>
    </row>
    <row r="61" spans="2:11" x14ac:dyDescent="0.3">
      <c r="B61" s="4" t="s">
        <v>83</v>
      </c>
      <c r="C61" s="4" t="s">
        <v>84</v>
      </c>
      <c r="D61" s="6" t="s">
        <v>86</v>
      </c>
      <c r="E61" s="5" t="s">
        <v>18</v>
      </c>
      <c r="G61" t="str">
        <f t="shared" si="0"/>
        <v>商品采购礼品严选礼品</v>
      </c>
      <c r="H61">
        <v>59</v>
      </c>
      <c r="I61" t="s">
        <v>57</v>
      </c>
      <c r="J61" t="s">
        <v>64</v>
      </c>
      <c r="K61" t="s">
        <v>323</v>
      </c>
    </row>
    <row r="62" spans="2:11" x14ac:dyDescent="0.3">
      <c r="B62" s="4" t="s">
        <v>83</v>
      </c>
      <c r="C62" s="4" t="s">
        <v>87</v>
      </c>
      <c r="D62" s="6"/>
      <c r="E62" s="5" t="s">
        <v>18</v>
      </c>
      <c r="G62" t="str">
        <f t="shared" si="0"/>
        <v>商品采购礼品其他礼品</v>
      </c>
      <c r="H62">
        <v>60</v>
      </c>
      <c r="I62" t="s">
        <v>57</v>
      </c>
      <c r="J62" t="s">
        <v>64</v>
      </c>
      <c r="K62" t="s">
        <v>449</v>
      </c>
    </row>
    <row r="63" spans="2:11" x14ac:dyDescent="0.3">
      <c r="B63" s="4" t="s">
        <v>83</v>
      </c>
      <c r="C63" s="4" t="s">
        <v>88</v>
      </c>
      <c r="D63" s="6"/>
      <c r="E63" s="5" t="s">
        <v>18</v>
      </c>
      <c r="G63" t="str">
        <f t="shared" si="0"/>
        <v>奖金/红包</v>
      </c>
      <c r="H63">
        <v>61</v>
      </c>
      <c r="I63" t="s">
        <v>73</v>
      </c>
    </row>
    <row r="64" spans="2:11" x14ac:dyDescent="0.3">
      <c r="B64" s="4" t="s">
        <v>83</v>
      </c>
      <c r="C64" s="4" t="s">
        <v>89</v>
      </c>
      <c r="D64" s="6"/>
      <c r="E64" s="5" t="s">
        <v>18</v>
      </c>
      <c r="G64" t="str">
        <f t="shared" si="0"/>
        <v>奖金/红包奖金</v>
      </c>
      <c r="H64">
        <v>62</v>
      </c>
      <c r="I64" t="s">
        <v>73</v>
      </c>
      <c r="J64" t="s">
        <v>74</v>
      </c>
    </row>
    <row r="65" spans="2:11" x14ac:dyDescent="0.3">
      <c r="B65" s="4" t="s">
        <v>83</v>
      </c>
      <c r="C65" s="4" t="s">
        <v>90</v>
      </c>
      <c r="D65" s="6"/>
      <c r="E65" s="5" t="s">
        <v>18</v>
      </c>
      <c r="G65" t="str">
        <f t="shared" si="0"/>
        <v>线下活动（地产）</v>
      </c>
      <c r="H65">
        <v>63</v>
      </c>
      <c r="I65" t="s">
        <v>102</v>
      </c>
    </row>
    <row r="66" spans="2:11" x14ac:dyDescent="0.3">
      <c r="B66" s="4" t="s">
        <v>91</v>
      </c>
      <c r="C66" s="4" t="s">
        <v>92</v>
      </c>
      <c r="D66" s="6"/>
      <c r="E66" s="5" t="s">
        <v>7</v>
      </c>
      <c r="G66" t="str">
        <f t="shared" si="0"/>
        <v>线上传播（非地产）</v>
      </c>
      <c r="H66">
        <v>64</v>
      </c>
      <c r="I66" t="s">
        <v>75</v>
      </c>
    </row>
    <row r="67" spans="2:11" x14ac:dyDescent="0.3">
      <c r="B67" s="4" t="s">
        <v>91</v>
      </c>
      <c r="C67" s="4" t="s">
        <v>93</v>
      </c>
      <c r="D67" s="6" t="s">
        <v>77</v>
      </c>
      <c r="E67" s="5" t="s">
        <v>78</v>
      </c>
      <c r="G67" t="str">
        <f t="shared" si="0"/>
        <v>线上传播（非地产）KOL发稿</v>
      </c>
      <c r="H67">
        <v>65</v>
      </c>
      <c r="I67" t="s">
        <v>75</v>
      </c>
      <c r="J67" t="s">
        <v>79</v>
      </c>
    </row>
    <row r="68" spans="2:11" x14ac:dyDescent="0.3">
      <c r="B68" s="4" t="s">
        <v>91</v>
      </c>
      <c r="C68" s="4" t="s">
        <v>93</v>
      </c>
      <c r="D68" s="6" t="s">
        <v>80</v>
      </c>
      <c r="E68" s="5" t="s">
        <v>7</v>
      </c>
      <c r="G68" t="str">
        <f t="shared" ref="G68:G131" si="1">I68&amp;J68&amp;K68</f>
        <v>线上传播（非地产）KOL发稿个人</v>
      </c>
      <c r="H68">
        <v>66</v>
      </c>
      <c r="I68" t="s">
        <v>75</v>
      </c>
      <c r="J68" t="s">
        <v>79</v>
      </c>
      <c r="K68" t="s">
        <v>99</v>
      </c>
    </row>
    <row r="69" spans="2:11" x14ac:dyDescent="0.3">
      <c r="B69" s="4" t="s">
        <v>94</v>
      </c>
      <c r="C69" s="4" t="s">
        <v>95</v>
      </c>
      <c r="D69" s="6" t="s">
        <v>77</v>
      </c>
      <c r="E69" s="5" t="s">
        <v>78</v>
      </c>
      <c r="G69" t="str">
        <f t="shared" si="1"/>
        <v>线上传播（非地产）KOL发稿公司</v>
      </c>
      <c r="H69">
        <v>67</v>
      </c>
      <c r="I69" t="s">
        <v>75</v>
      </c>
      <c r="J69" t="s">
        <v>79</v>
      </c>
      <c r="K69" t="s">
        <v>100</v>
      </c>
    </row>
    <row r="70" spans="2:11" x14ac:dyDescent="0.3">
      <c r="B70" s="4" t="s">
        <v>91</v>
      </c>
      <c r="C70" s="4" t="s">
        <v>96</v>
      </c>
      <c r="D70" s="6" t="s">
        <v>80</v>
      </c>
      <c r="E70" s="5" t="s">
        <v>7</v>
      </c>
      <c r="G70" t="str">
        <f t="shared" si="1"/>
        <v>线上传播（非地产）粉丝头条</v>
      </c>
      <c r="H70">
        <v>68</v>
      </c>
      <c r="I70" t="s">
        <v>75</v>
      </c>
      <c r="J70" t="s">
        <v>419</v>
      </c>
    </row>
    <row r="71" spans="2:11" x14ac:dyDescent="0.3">
      <c r="B71" s="4" t="s">
        <v>91</v>
      </c>
      <c r="C71" s="4" t="s">
        <v>96</v>
      </c>
      <c r="D71" s="6" t="s">
        <v>97</v>
      </c>
      <c r="E71" s="5" t="s">
        <v>7</v>
      </c>
      <c r="G71" t="str">
        <f t="shared" si="1"/>
        <v>线上传播（非地产）媒体投放</v>
      </c>
      <c r="H71">
        <v>69</v>
      </c>
      <c r="I71" t="s">
        <v>75</v>
      </c>
      <c r="J71" t="s">
        <v>877</v>
      </c>
    </row>
    <row r="72" spans="2:11" x14ac:dyDescent="0.3">
      <c r="B72" s="4" t="s">
        <v>91</v>
      </c>
      <c r="C72" s="4" t="s">
        <v>98</v>
      </c>
      <c r="D72" s="6" t="s">
        <v>99</v>
      </c>
      <c r="E72" s="5" t="s">
        <v>78</v>
      </c>
      <c r="G72" t="str">
        <f t="shared" si="1"/>
        <v>线上传播（地产）</v>
      </c>
      <c r="H72">
        <v>70</v>
      </c>
      <c r="I72" t="s">
        <v>83</v>
      </c>
    </row>
    <row r="73" spans="2:11" x14ac:dyDescent="0.3">
      <c r="B73" s="4" t="s">
        <v>91</v>
      </c>
      <c r="C73" s="4" t="s">
        <v>98</v>
      </c>
      <c r="D73" s="6" t="s">
        <v>100</v>
      </c>
      <c r="E73" s="5" t="s">
        <v>7</v>
      </c>
      <c r="G73" t="str">
        <f t="shared" si="1"/>
        <v>线上传播（地产）渠道电开</v>
      </c>
      <c r="H73">
        <v>71</v>
      </c>
      <c r="I73" t="s">
        <v>83</v>
      </c>
      <c r="J73" t="s">
        <v>84</v>
      </c>
    </row>
    <row r="74" spans="2:11" x14ac:dyDescent="0.3">
      <c r="B74" s="4" t="s">
        <v>91</v>
      </c>
      <c r="C74" s="4" t="s">
        <v>101</v>
      </c>
      <c r="D74" s="6" t="s">
        <v>77</v>
      </c>
      <c r="E74" s="5" t="s">
        <v>78</v>
      </c>
      <c r="G74" t="str">
        <f t="shared" si="1"/>
        <v>线上传播（地产）渠道电开不回访</v>
      </c>
      <c r="H74">
        <v>72</v>
      </c>
      <c r="I74" t="s">
        <v>83</v>
      </c>
      <c r="J74" t="s">
        <v>84</v>
      </c>
      <c r="K74" t="s">
        <v>868</v>
      </c>
    </row>
    <row r="75" spans="2:11" x14ac:dyDescent="0.3">
      <c r="B75" s="4" t="s">
        <v>91</v>
      </c>
      <c r="C75" s="4" t="s">
        <v>101</v>
      </c>
      <c r="D75" s="6" t="s">
        <v>80</v>
      </c>
      <c r="E75" s="5" t="s">
        <v>7</v>
      </c>
      <c r="G75" t="str">
        <f t="shared" si="1"/>
        <v>线上传播（地产）渠道电开回访</v>
      </c>
      <c r="H75">
        <v>73</v>
      </c>
      <c r="I75" t="s">
        <v>83</v>
      </c>
      <c r="J75" t="s">
        <v>84</v>
      </c>
      <c r="K75" t="s">
        <v>864</v>
      </c>
    </row>
    <row r="76" spans="2:11" x14ac:dyDescent="0.3">
      <c r="B76" s="4" t="s">
        <v>102</v>
      </c>
      <c r="C76" s="4" t="s">
        <v>103</v>
      </c>
      <c r="D76" s="6" t="s">
        <v>104</v>
      </c>
      <c r="E76" s="5" t="s">
        <v>18</v>
      </c>
      <c r="G76" t="str">
        <f t="shared" si="1"/>
        <v>线上传播（地产）UV</v>
      </c>
      <c r="H76">
        <v>74</v>
      </c>
      <c r="I76" t="s">
        <v>83</v>
      </c>
      <c r="J76" t="s">
        <v>869</v>
      </c>
    </row>
    <row r="77" spans="2:11" x14ac:dyDescent="0.3">
      <c r="B77" s="4" t="s">
        <v>102</v>
      </c>
      <c r="C77" s="4" t="s">
        <v>103</v>
      </c>
      <c r="D77" s="6" t="s">
        <v>105</v>
      </c>
      <c r="E77" s="5" t="s">
        <v>18</v>
      </c>
      <c r="G77" t="str">
        <f t="shared" si="1"/>
        <v>线上传播（地产）微信推送</v>
      </c>
      <c r="H77">
        <v>75</v>
      </c>
      <c r="I77" t="s">
        <v>83</v>
      </c>
      <c r="J77" t="s">
        <v>863</v>
      </c>
    </row>
    <row r="78" spans="2:11" x14ac:dyDescent="0.3">
      <c r="B78" s="4" t="s">
        <v>102</v>
      </c>
      <c r="C78" s="4" t="s">
        <v>103</v>
      </c>
      <c r="D78" s="6" t="s">
        <v>106</v>
      </c>
      <c r="E78" s="5" t="s">
        <v>18</v>
      </c>
      <c r="G78" t="str">
        <f t="shared" si="1"/>
        <v>线上传播（地产）程序安装</v>
      </c>
      <c r="H78">
        <v>76</v>
      </c>
      <c r="I78" t="s">
        <v>83</v>
      </c>
      <c r="J78" t="s">
        <v>89</v>
      </c>
    </row>
    <row r="79" spans="2:11" x14ac:dyDescent="0.3">
      <c r="B79" s="4" t="s">
        <v>102</v>
      </c>
      <c r="C79" s="4" t="s">
        <v>103</v>
      </c>
      <c r="D79" s="6" t="s">
        <v>107</v>
      </c>
      <c r="E79" s="5" t="s">
        <v>18</v>
      </c>
      <c r="G79" t="str">
        <f t="shared" si="1"/>
        <v>线上传播（地产）其他</v>
      </c>
      <c r="H79">
        <v>77</v>
      </c>
      <c r="I79" t="s">
        <v>83</v>
      </c>
      <c r="J79" t="s">
        <v>112</v>
      </c>
    </row>
    <row r="80" spans="2:11" x14ac:dyDescent="0.3">
      <c r="B80" s="4" t="s">
        <v>102</v>
      </c>
      <c r="C80" s="4" t="s">
        <v>103</v>
      </c>
      <c r="D80" s="6" t="s">
        <v>108</v>
      </c>
      <c r="E80" s="5" t="s">
        <v>18</v>
      </c>
      <c r="G80" t="str">
        <f t="shared" si="1"/>
        <v>线上素材制作</v>
      </c>
      <c r="H80">
        <v>78</v>
      </c>
      <c r="I80" t="s">
        <v>91</v>
      </c>
    </row>
    <row r="81" spans="2:11" x14ac:dyDescent="0.3">
      <c r="B81" s="4" t="s">
        <v>102</v>
      </c>
      <c r="C81" s="4" t="s">
        <v>103</v>
      </c>
      <c r="D81" s="6" t="s">
        <v>109</v>
      </c>
      <c r="E81" s="5" t="s">
        <v>18</v>
      </c>
      <c r="G81" t="str">
        <f t="shared" si="1"/>
        <v>线上素材制作H5制作</v>
      </c>
      <c r="H81">
        <v>79</v>
      </c>
      <c r="I81" t="s">
        <v>91</v>
      </c>
      <c r="J81" t="s">
        <v>92</v>
      </c>
    </row>
    <row r="82" spans="2:11" x14ac:dyDescent="0.3">
      <c r="B82" s="4" t="s">
        <v>102</v>
      </c>
      <c r="C82" s="4" t="s">
        <v>103</v>
      </c>
      <c r="D82" s="6" t="s">
        <v>110</v>
      </c>
      <c r="E82" s="5" t="s">
        <v>18</v>
      </c>
      <c r="G82" t="str">
        <f t="shared" si="1"/>
        <v>线上素材制作配音</v>
      </c>
      <c r="H82">
        <v>80</v>
      </c>
      <c r="I82" t="s">
        <v>91</v>
      </c>
      <c r="J82" t="s">
        <v>392</v>
      </c>
    </row>
    <row r="83" spans="2:11" x14ac:dyDescent="0.3">
      <c r="B83" s="4" t="s">
        <v>102</v>
      </c>
      <c r="C83" s="4" t="s">
        <v>103</v>
      </c>
      <c r="D83" s="6" t="s">
        <v>111</v>
      </c>
      <c r="E83" s="5" t="s">
        <v>18</v>
      </c>
      <c r="G83" t="str">
        <f t="shared" si="1"/>
        <v>线上素材制作配音个人</v>
      </c>
      <c r="H83">
        <v>81</v>
      </c>
      <c r="I83" t="s">
        <v>91</v>
      </c>
      <c r="J83" t="s">
        <v>392</v>
      </c>
      <c r="K83" t="s">
        <v>99</v>
      </c>
    </row>
    <row r="84" spans="2:11" ht="14.25" customHeight="1" x14ac:dyDescent="0.3">
      <c r="B84" s="4" t="s">
        <v>102</v>
      </c>
      <c r="C84" s="4" t="s">
        <v>103</v>
      </c>
      <c r="D84" s="6" t="s">
        <v>112</v>
      </c>
      <c r="E84" s="5" t="s">
        <v>18</v>
      </c>
      <c r="G84" t="str">
        <f t="shared" si="1"/>
        <v>线上素材制作配音公司</v>
      </c>
      <c r="H84">
        <v>82</v>
      </c>
      <c r="I84" t="s">
        <v>91</v>
      </c>
      <c r="J84" t="s">
        <v>392</v>
      </c>
      <c r="K84" t="s">
        <v>100</v>
      </c>
    </row>
    <row r="85" spans="2:11" x14ac:dyDescent="0.3">
      <c r="B85" s="4" t="s">
        <v>102</v>
      </c>
      <c r="C85" s="4" t="s">
        <v>103</v>
      </c>
      <c r="D85" s="6" t="s">
        <v>113</v>
      </c>
      <c r="E85" s="5" t="s">
        <v>18</v>
      </c>
      <c r="G85" t="str">
        <f t="shared" si="1"/>
        <v>线上素材制作视频拍摄</v>
      </c>
      <c r="H85">
        <v>83</v>
      </c>
      <c r="I85" t="s">
        <v>91</v>
      </c>
      <c r="J85" t="s">
        <v>96</v>
      </c>
    </row>
    <row r="86" spans="2:11" x14ac:dyDescent="0.3">
      <c r="B86" s="4" t="s">
        <v>102</v>
      </c>
      <c r="C86" s="4" t="s">
        <v>103</v>
      </c>
      <c r="D86" s="6" t="s">
        <v>114</v>
      </c>
      <c r="E86" s="5" t="s">
        <v>18</v>
      </c>
      <c r="G86" t="str">
        <f t="shared" si="1"/>
        <v>线上素材制作视频拍摄个人</v>
      </c>
      <c r="H86">
        <v>84</v>
      </c>
      <c r="I86" t="s">
        <v>91</v>
      </c>
      <c r="J86" t="s">
        <v>96</v>
      </c>
      <c r="K86" t="s">
        <v>99</v>
      </c>
    </row>
    <row r="87" spans="2:11" x14ac:dyDescent="0.3">
      <c r="B87" s="4" t="s">
        <v>102</v>
      </c>
      <c r="C87" s="4" t="s">
        <v>103</v>
      </c>
      <c r="D87" s="6" t="s">
        <v>115</v>
      </c>
      <c r="E87" s="5" t="s">
        <v>18</v>
      </c>
      <c r="G87" t="str">
        <f t="shared" si="1"/>
        <v>线上素材制作视频拍摄公司</v>
      </c>
      <c r="H87">
        <v>85</v>
      </c>
      <c r="I87" t="s">
        <v>91</v>
      </c>
      <c r="J87" t="s">
        <v>96</v>
      </c>
      <c r="K87" t="s">
        <v>100</v>
      </c>
    </row>
    <row r="88" spans="2:11" x14ac:dyDescent="0.3">
      <c r="B88" s="4" t="s">
        <v>102</v>
      </c>
      <c r="C88" s="4" t="s">
        <v>103</v>
      </c>
      <c r="D88" s="6" t="s">
        <v>116</v>
      </c>
      <c r="E88" s="5" t="s">
        <v>18</v>
      </c>
      <c r="G88" t="str">
        <f t="shared" si="1"/>
        <v>线上素材制作视频拍摄员工报销</v>
      </c>
      <c r="H88">
        <v>86</v>
      </c>
      <c r="I88" t="s">
        <v>91</v>
      </c>
      <c r="J88" t="s">
        <v>96</v>
      </c>
      <c r="K88" t="s">
        <v>741</v>
      </c>
    </row>
    <row r="89" spans="2:11" ht="14.25" customHeight="1" x14ac:dyDescent="0.3">
      <c r="B89" s="4" t="s">
        <v>102</v>
      </c>
      <c r="C89" s="4" t="s">
        <v>103</v>
      </c>
      <c r="D89" s="6" t="s">
        <v>117</v>
      </c>
      <c r="E89" s="5" t="s">
        <v>18</v>
      </c>
      <c r="G89" t="str">
        <f t="shared" si="1"/>
        <v>线上素材制作直播</v>
      </c>
      <c r="H89">
        <v>87</v>
      </c>
      <c r="I89" t="s">
        <v>91</v>
      </c>
      <c r="J89" t="s">
        <v>241</v>
      </c>
    </row>
    <row r="90" spans="2:11" x14ac:dyDescent="0.3">
      <c r="B90" s="4" t="s">
        <v>102</v>
      </c>
      <c r="C90" s="4" t="s">
        <v>103</v>
      </c>
      <c r="D90" s="6" t="s">
        <v>118</v>
      </c>
      <c r="E90" s="5" t="s">
        <v>18</v>
      </c>
      <c r="G90" t="str">
        <f t="shared" si="1"/>
        <v>线上素材制作直播个人</v>
      </c>
      <c r="H90">
        <v>88</v>
      </c>
      <c r="I90" t="s">
        <v>91</v>
      </c>
      <c r="J90" t="s">
        <v>241</v>
      </c>
      <c r="K90" t="s">
        <v>99</v>
      </c>
    </row>
    <row r="91" spans="2:11" x14ac:dyDescent="0.3">
      <c r="B91" s="4" t="s">
        <v>102</v>
      </c>
      <c r="C91" s="4" t="s">
        <v>119</v>
      </c>
      <c r="D91" s="6" t="s">
        <v>120</v>
      </c>
      <c r="E91" s="5" t="s">
        <v>18</v>
      </c>
      <c r="G91" t="str">
        <f t="shared" si="1"/>
        <v>线上素材制作直播公司</v>
      </c>
      <c r="H91">
        <v>89</v>
      </c>
      <c r="I91" t="s">
        <v>91</v>
      </c>
      <c r="J91" t="s">
        <v>241</v>
      </c>
      <c r="K91" t="s">
        <v>100</v>
      </c>
    </row>
    <row r="92" spans="2:11" x14ac:dyDescent="0.3">
      <c r="B92" s="4" t="s">
        <v>102</v>
      </c>
      <c r="C92" s="4" t="s">
        <v>119</v>
      </c>
      <c r="D92" s="6" t="s">
        <v>121</v>
      </c>
      <c r="E92" s="5" t="s">
        <v>18</v>
      </c>
      <c r="G92" t="str">
        <f t="shared" si="1"/>
        <v>线上素材制作撰稿</v>
      </c>
      <c r="H92">
        <v>90</v>
      </c>
      <c r="I92" t="s">
        <v>91</v>
      </c>
      <c r="J92" t="s">
        <v>248</v>
      </c>
    </row>
    <row r="93" spans="2:11" x14ac:dyDescent="0.3">
      <c r="B93" s="4" t="s">
        <v>102</v>
      </c>
      <c r="C93" s="4" t="s">
        <v>122</v>
      </c>
      <c r="D93" s="6" t="s">
        <v>123</v>
      </c>
      <c r="E93" s="5" t="s">
        <v>124</v>
      </c>
      <c r="G93" t="str">
        <f t="shared" si="1"/>
        <v>线上素材制作撰稿个人</v>
      </c>
      <c r="H93">
        <v>91</v>
      </c>
      <c r="I93" t="s">
        <v>91</v>
      </c>
      <c r="J93" t="s">
        <v>248</v>
      </c>
      <c r="K93" t="s">
        <v>99</v>
      </c>
    </row>
    <row r="94" spans="2:11" x14ac:dyDescent="0.3">
      <c r="B94" s="4" t="s">
        <v>102</v>
      </c>
      <c r="C94" s="4" t="s">
        <v>122</v>
      </c>
      <c r="D94" s="6" t="s">
        <v>125</v>
      </c>
      <c r="E94" s="5" t="s">
        <v>18</v>
      </c>
      <c r="G94" t="str">
        <f t="shared" si="1"/>
        <v>线上素材制作撰稿公司</v>
      </c>
      <c r="H94">
        <v>92</v>
      </c>
      <c r="I94" t="s">
        <v>91</v>
      </c>
      <c r="J94" t="s">
        <v>248</v>
      </c>
      <c r="K94" t="s">
        <v>100</v>
      </c>
    </row>
    <row r="95" spans="2:11" x14ac:dyDescent="0.3">
      <c r="B95" s="4" t="s">
        <v>102</v>
      </c>
      <c r="C95" s="4" t="s">
        <v>122</v>
      </c>
      <c r="D95" s="6" t="s">
        <v>126</v>
      </c>
      <c r="E95" s="5" t="s">
        <v>18</v>
      </c>
      <c r="G95" t="str">
        <f t="shared" si="1"/>
        <v>线下活动（地产）案场活动</v>
      </c>
      <c r="H95">
        <v>93</v>
      </c>
      <c r="I95" t="s">
        <v>102</v>
      </c>
      <c r="J95" t="s">
        <v>103</v>
      </c>
    </row>
    <row r="96" spans="2:11" x14ac:dyDescent="0.3">
      <c r="B96" s="4" t="s">
        <v>102</v>
      </c>
      <c r="C96" s="4" t="s">
        <v>122</v>
      </c>
      <c r="D96" s="6" t="s">
        <v>127</v>
      </c>
      <c r="E96" s="5" t="s">
        <v>18</v>
      </c>
      <c r="G96" t="str">
        <f t="shared" si="1"/>
        <v>线下活动（地产）案场活动风水</v>
      </c>
      <c r="H96">
        <v>94</v>
      </c>
      <c r="I96" t="s">
        <v>102</v>
      </c>
      <c r="J96" t="s">
        <v>103</v>
      </c>
      <c r="K96" t="s">
        <v>104</v>
      </c>
    </row>
    <row r="97" spans="2:11" x14ac:dyDescent="0.3">
      <c r="B97" s="4" t="s">
        <v>102</v>
      </c>
      <c r="C97" s="4" t="s">
        <v>122</v>
      </c>
      <c r="D97" s="6" t="s">
        <v>128</v>
      </c>
      <c r="E97" s="5" t="s">
        <v>18</v>
      </c>
      <c r="G97" t="str">
        <f t="shared" si="1"/>
        <v>线下活动（地产）案场活动购物市场</v>
      </c>
      <c r="H97">
        <v>95</v>
      </c>
      <c r="I97" t="s">
        <v>102</v>
      </c>
      <c r="J97" t="s">
        <v>103</v>
      </c>
      <c r="K97" t="s">
        <v>105</v>
      </c>
    </row>
    <row r="98" spans="2:11" x14ac:dyDescent="0.3">
      <c r="B98" s="4" t="s">
        <v>102</v>
      </c>
      <c r="C98" s="4" t="s">
        <v>122</v>
      </c>
      <c r="D98" s="6" t="s">
        <v>129</v>
      </c>
      <c r="E98" s="5" t="s">
        <v>18</v>
      </c>
      <c r="G98" t="str">
        <f t="shared" si="1"/>
        <v>线下活动（地产）案场活动瓜果采摘</v>
      </c>
      <c r="H98">
        <v>96</v>
      </c>
      <c r="I98" t="s">
        <v>102</v>
      </c>
      <c r="J98" t="s">
        <v>103</v>
      </c>
      <c r="K98" t="s">
        <v>106</v>
      </c>
    </row>
    <row r="99" spans="2:11" x14ac:dyDescent="0.3">
      <c r="B99" s="4" t="s">
        <v>102</v>
      </c>
      <c r="C99" s="4" t="s">
        <v>130</v>
      </c>
      <c r="D99" s="6" t="s">
        <v>131</v>
      </c>
      <c r="E99" s="5" t="s">
        <v>18</v>
      </c>
      <c r="G99" t="str">
        <f t="shared" si="1"/>
        <v>线下活动（地产）案场活动户外运动</v>
      </c>
      <c r="H99">
        <v>97</v>
      </c>
      <c r="I99" t="s">
        <v>102</v>
      </c>
      <c r="J99" t="s">
        <v>103</v>
      </c>
      <c r="K99" t="s">
        <v>107</v>
      </c>
    </row>
    <row r="100" spans="2:11" x14ac:dyDescent="0.3">
      <c r="B100" s="4" t="s">
        <v>102</v>
      </c>
      <c r="C100" s="4" t="s">
        <v>130</v>
      </c>
      <c r="D100" s="6" t="s">
        <v>132</v>
      </c>
      <c r="E100" s="5" t="s">
        <v>18</v>
      </c>
      <c r="G100" t="str">
        <f t="shared" si="1"/>
        <v>线下活动（地产）案场活动精致生活体验系列</v>
      </c>
      <c r="H100">
        <v>98</v>
      </c>
      <c r="I100" t="s">
        <v>102</v>
      </c>
      <c r="J100" t="s">
        <v>103</v>
      </c>
      <c r="K100" t="s">
        <v>108</v>
      </c>
    </row>
    <row r="101" spans="2:11" x14ac:dyDescent="0.3">
      <c r="B101" s="4" t="s">
        <v>102</v>
      </c>
      <c r="C101" s="4" t="s">
        <v>130</v>
      </c>
      <c r="D101" s="6" t="s">
        <v>133</v>
      </c>
      <c r="E101" s="5" t="s">
        <v>18</v>
      </c>
      <c r="G101" t="str">
        <f t="shared" si="1"/>
        <v>线下活动（地产）案场活动咖啡品鉴</v>
      </c>
      <c r="H101">
        <v>99</v>
      </c>
      <c r="I101" t="s">
        <v>102</v>
      </c>
      <c r="J101" t="s">
        <v>103</v>
      </c>
      <c r="K101" t="s">
        <v>109</v>
      </c>
    </row>
    <row r="102" spans="2:11" x14ac:dyDescent="0.3">
      <c r="B102" s="4" t="s">
        <v>102</v>
      </c>
      <c r="C102" s="4" t="s">
        <v>134</v>
      </c>
      <c r="D102" s="6"/>
      <c r="E102" s="5" t="s">
        <v>18</v>
      </c>
      <c r="G102" t="str">
        <f t="shared" si="1"/>
        <v>线下活动（地产）案场活动论坛</v>
      </c>
      <c r="H102">
        <v>100</v>
      </c>
      <c r="I102" t="s">
        <v>102</v>
      </c>
      <c r="J102" t="s">
        <v>103</v>
      </c>
      <c r="K102" t="s">
        <v>110</v>
      </c>
    </row>
    <row r="103" spans="2:11" x14ac:dyDescent="0.3">
      <c r="B103" s="4" t="s">
        <v>102</v>
      </c>
      <c r="C103" s="4" t="s">
        <v>135</v>
      </c>
      <c r="D103" s="6" t="s">
        <v>136</v>
      </c>
      <c r="E103" s="5" t="s">
        <v>124</v>
      </c>
      <c r="G103" t="str">
        <f t="shared" si="1"/>
        <v>线下活动（地产）案场活动绿植花艺</v>
      </c>
      <c r="H103">
        <v>101</v>
      </c>
      <c r="I103" t="s">
        <v>102</v>
      </c>
      <c r="J103" t="s">
        <v>103</v>
      </c>
      <c r="K103" t="s">
        <v>111</v>
      </c>
    </row>
    <row r="104" spans="2:11" x14ac:dyDescent="0.3">
      <c r="B104" s="4" t="s">
        <v>102</v>
      </c>
      <c r="C104" s="4" t="s">
        <v>137</v>
      </c>
      <c r="D104" s="6" t="s">
        <v>138</v>
      </c>
      <c r="E104" s="5" t="s">
        <v>124</v>
      </c>
      <c r="G104" t="str">
        <f t="shared" si="1"/>
        <v>线下活动（地产）案场活动其他</v>
      </c>
      <c r="H104">
        <v>102</v>
      </c>
      <c r="I104" t="s">
        <v>102</v>
      </c>
      <c r="J104" t="s">
        <v>103</v>
      </c>
      <c r="K104" t="s">
        <v>112</v>
      </c>
    </row>
    <row r="105" spans="2:11" x14ac:dyDescent="0.3">
      <c r="B105" s="4" t="s">
        <v>139</v>
      </c>
      <c r="C105" s="4" t="s">
        <v>140</v>
      </c>
      <c r="D105" s="6"/>
      <c r="E105" s="5" t="s">
        <v>7</v>
      </c>
      <c r="G105" t="str">
        <f t="shared" si="1"/>
        <v>线下活动（地产）案场活动亲子活动</v>
      </c>
      <c r="H105">
        <v>103</v>
      </c>
      <c r="I105" t="s">
        <v>102</v>
      </c>
      <c r="J105" t="s">
        <v>103</v>
      </c>
      <c r="K105" t="s">
        <v>113</v>
      </c>
    </row>
    <row r="106" spans="2:11" x14ac:dyDescent="0.3">
      <c r="B106" s="4" t="s">
        <v>139</v>
      </c>
      <c r="C106" s="4" t="s">
        <v>141</v>
      </c>
      <c r="D106" s="6"/>
      <c r="E106" s="5" t="s">
        <v>7</v>
      </c>
      <c r="G106" t="str">
        <f t="shared" si="1"/>
        <v>线下活动（地产）案场活动味央私宴</v>
      </c>
      <c r="H106">
        <v>104</v>
      </c>
      <c r="I106" t="s">
        <v>102</v>
      </c>
      <c r="J106" t="s">
        <v>103</v>
      </c>
      <c r="K106" t="s">
        <v>114</v>
      </c>
    </row>
    <row r="107" spans="2:11" x14ac:dyDescent="0.3">
      <c r="B107" s="4" t="s">
        <v>139</v>
      </c>
      <c r="C107" s="4" t="s">
        <v>142</v>
      </c>
      <c r="D107" s="6"/>
      <c r="E107" s="5" t="s">
        <v>7</v>
      </c>
      <c r="G107" t="str">
        <f t="shared" si="1"/>
        <v>线下活动（地产）案场活动艺术活动</v>
      </c>
      <c r="H107">
        <v>105</v>
      </c>
      <c r="I107" t="s">
        <v>102</v>
      </c>
      <c r="J107" t="s">
        <v>103</v>
      </c>
      <c r="K107" t="s">
        <v>115</v>
      </c>
    </row>
    <row r="108" spans="2:11" x14ac:dyDescent="0.3">
      <c r="B108" s="4" t="s">
        <v>139</v>
      </c>
      <c r="C108" s="4" t="s">
        <v>143</v>
      </c>
      <c r="D108" s="6"/>
      <c r="E108" s="5" t="s">
        <v>7</v>
      </c>
      <c r="G108" t="str">
        <f t="shared" si="1"/>
        <v>线下活动（地产）案场活动易起回家</v>
      </c>
      <c r="H108">
        <v>106</v>
      </c>
      <c r="I108" t="s">
        <v>102</v>
      </c>
      <c r="J108" t="s">
        <v>103</v>
      </c>
      <c r="K108" t="s">
        <v>116</v>
      </c>
    </row>
    <row r="109" spans="2:11" x14ac:dyDescent="0.3">
      <c r="B109" s="4" t="s">
        <v>112</v>
      </c>
      <c r="C109" s="4" t="s">
        <v>144</v>
      </c>
      <c r="D109" s="6"/>
      <c r="E109" s="5" t="s">
        <v>7</v>
      </c>
      <c r="G109" t="str">
        <f t="shared" si="1"/>
        <v>线下活动（地产）案场活动音乐活动</v>
      </c>
      <c r="H109">
        <v>107</v>
      </c>
      <c r="I109" t="s">
        <v>102</v>
      </c>
      <c r="J109" t="s">
        <v>103</v>
      </c>
      <c r="K109" t="s">
        <v>117</v>
      </c>
    </row>
    <row r="110" spans="2:11" x14ac:dyDescent="0.3">
      <c r="B110" s="4" t="s">
        <v>112</v>
      </c>
      <c r="C110" s="4" t="s">
        <v>145</v>
      </c>
      <c r="D110" s="6"/>
      <c r="E110" s="5" t="s">
        <v>7</v>
      </c>
      <c r="G110" t="str">
        <f t="shared" si="1"/>
        <v>线下活动（地产）案场活动主题沙龙</v>
      </c>
      <c r="H110">
        <v>108</v>
      </c>
      <c r="I110" t="s">
        <v>102</v>
      </c>
      <c r="J110" t="s">
        <v>103</v>
      </c>
      <c r="K110" t="s">
        <v>118</v>
      </c>
    </row>
    <row r="111" spans="2:11" x14ac:dyDescent="0.3">
      <c r="B111" s="4" t="s">
        <v>112</v>
      </c>
      <c r="C111" s="4" t="s">
        <v>146</v>
      </c>
      <c r="D111" s="6"/>
      <c r="E111" s="5" t="s">
        <v>7</v>
      </c>
      <c r="G111" t="str">
        <f t="shared" si="1"/>
        <v>线下活动（地产）进驻餐点</v>
      </c>
      <c r="H111">
        <v>109</v>
      </c>
      <c r="I111" t="s">
        <v>102</v>
      </c>
      <c r="J111" t="s">
        <v>119</v>
      </c>
    </row>
    <row r="112" spans="2:11" x14ac:dyDescent="0.3">
      <c r="B112"/>
      <c r="C112"/>
      <c r="E112"/>
      <c r="G112" t="str">
        <f t="shared" si="1"/>
        <v>线下活动（地产）进驻餐点下午茶</v>
      </c>
      <c r="H112">
        <v>110</v>
      </c>
      <c r="I112" t="s">
        <v>102</v>
      </c>
      <c r="J112" t="s">
        <v>119</v>
      </c>
      <c r="K112" t="s">
        <v>120</v>
      </c>
    </row>
    <row r="113" spans="2:11" x14ac:dyDescent="0.3">
      <c r="B113"/>
      <c r="C113"/>
      <c r="E113"/>
      <c r="G113" t="str">
        <f t="shared" si="1"/>
        <v>线下活动（地产）进驻餐点早餐</v>
      </c>
      <c r="H113">
        <v>111</v>
      </c>
      <c r="I113" t="s">
        <v>102</v>
      </c>
      <c r="J113" t="s">
        <v>119</v>
      </c>
      <c r="K113" t="s">
        <v>121</v>
      </c>
    </row>
    <row r="114" spans="2:11" x14ac:dyDescent="0.3">
      <c r="G114" t="str">
        <f t="shared" si="1"/>
        <v>线下活动（地产）进驻费</v>
      </c>
      <c r="H114">
        <v>112</v>
      </c>
      <c r="I114" t="s">
        <v>102</v>
      </c>
      <c r="J114" t="s">
        <v>122</v>
      </c>
    </row>
    <row r="115" spans="2:11" x14ac:dyDescent="0.3">
      <c r="G115" t="str">
        <f t="shared" si="1"/>
        <v>线下活动（地产）进驻费企业</v>
      </c>
      <c r="H115">
        <v>113</v>
      </c>
      <c r="I115" t="s">
        <v>102</v>
      </c>
      <c r="J115" t="s">
        <v>122</v>
      </c>
      <c r="K115" t="s">
        <v>123</v>
      </c>
    </row>
    <row r="116" spans="2:11" x14ac:dyDescent="0.3">
      <c r="G116" t="str">
        <f t="shared" si="1"/>
        <v>线下活动（地产）进驻费商超</v>
      </c>
      <c r="H116">
        <v>114</v>
      </c>
      <c r="I116" t="s">
        <v>102</v>
      </c>
      <c r="J116" t="s">
        <v>122</v>
      </c>
      <c r="K116" t="s">
        <v>125</v>
      </c>
    </row>
    <row r="117" spans="2:11" x14ac:dyDescent="0.3">
      <c r="G117" t="str">
        <f t="shared" si="1"/>
        <v>线下活动（地产）进驻费商圈</v>
      </c>
      <c r="H117">
        <v>115</v>
      </c>
      <c r="I117" t="s">
        <v>102</v>
      </c>
      <c r="J117" t="s">
        <v>122</v>
      </c>
      <c r="K117" t="s">
        <v>126</v>
      </c>
    </row>
    <row r="118" spans="2:11" x14ac:dyDescent="0.3">
      <c r="G118" t="str">
        <f t="shared" si="1"/>
        <v>线下活动（地产）进驻费社区</v>
      </c>
      <c r="H118">
        <v>116</v>
      </c>
      <c r="I118" t="s">
        <v>102</v>
      </c>
      <c r="J118" t="s">
        <v>122</v>
      </c>
      <c r="K118" t="s">
        <v>127</v>
      </c>
    </row>
    <row r="119" spans="2:11" x14ac:dyDescent="0.3">
      <c r="G119" t="str">
        <f t="shared" si="1"/>
        <v>线下活动（地产）进驻费写字楼</v>
      </c>
      <c r="H119">
        <v>117</v>
      </c>
      <c r="I119" t="s">
        <v>102</v>
      </c>
      <c r="J119" t="s">
        <v>122</v>
      </c>
      <c r="K119" t="s">
        <v>128</v>
      </c>
    </row>
    <row r="120" spans="2:11" x14ac:dyDescent="0.3">
      <c r="G120" t="str">
        <f t="shared" si="1"/>
        <v>线下活动（地产）进驻费影院</v>
      </c>
      <c r="H120">
        <v>118</v>
      </c>
      <c r="I120" t="s">
        <v>102</v>
      </c>
      <c r="J120" t="s">
        <v>122</v>
      </c>
      <c r="K120" t="s">
        <v>129</v>
      </c>
    </row>
    <row r="121" spans="2:11" x14ac:dyDescent="0.3">
      <c r="G121" t="str">
        <f t="shared" si="1"/>
        <v>线下活动（地产）看房团</v>
      </c>
      <c r="H121">
        <v>119</v>
      </c>
      <c r="I121" t="s">
        <v>102</v>
      </c>
      <c r="J121" t="s">
        <v>130</v>
      </c>
    </row>
    <row r="122" spans="2:11" x14ac:dyDescent="0.3">
      <c r="G122" t="str">
        <f t="shared" si="1"/>
        <v>线下活动（地产）看房团餐费</v>
      </c>
      <c r="H122">
        <v>120</v>
      </c>
      <c r="I122" t="s">
        <v>102</v>
      </c>
      <c r="J122" t="s">
        <v>130</v>
      </c>
      <c r="K122" t="s">
        <v>131</v>
      </c>
    </row>
    <row r="123" spans="2:11" x14ac:dyDescent="0.3">
      <c r="G123" t="str">
        <f t="shared" si="1"/>
        <v>线下活动（地产）看房团大巴</v>
      </c>
      <c r="H123">
        <v>121</v>
      </c>
      <c r="I123" t="s">
        <v>102</v>
      </c>
      <c r="J123" t="s">
        <v>130</v>
      </c>
      <c r="K123" t="s">
        <v>132</v>
      </c>
    </row>
    <row r="124" spans="2:11" x14ac:dyDescent="0.3">
      <c r="G124" t="str">
        <f t="shared" si="1"/>
        <v>线下活动（地产）看房团中巴</v>
      </c>
      <c r="H124">
        <v>122</v>
      </c>
      <c r="I124" t="s">
        <v>102</v>
      </c>
      <c r="J124" t="s">
        <v>130</v>
      </c>
      <c r="K124" t="s">
        <v>133</v>
      </c>
    </row>
    <row r="125" spans="2:11" x14ac:dyDescent="0.3">
      <c r="G125" t="str">
        <f t="shared" si="1"/>
        <v>线下活动（地产）媒体车马费</v>
      </c>
      <c r="H125">
        <v>123</v>
      </c>
      <c r="I125" t="s">
        <v>102</v>
      </c>
      <c r="J125" t="s">
        <v>354</v>
      </c>
    </row>
    <row r="126" spans="2:11" x14ac:dyDescent="0.3">
      <c r="G126" t="str">
        <f t="shared" si="1"/>
        <v>线下活动（地产）意向/渠道客户邀请</v>
      </c>
      <c r="H126">
        <v>124</v>
      </c>
      <c r="I126" t="s">
        <v>102</v>
      </c>
      <c r="J126" t="s">
        <v>135</v>
      </c>
    </row>
    <row r="127" spans="2:11" x14ac:dyDescent="0.3">
      <c r="G127" t="str">
        <f t="shared" si="1"/>
        <v>线下活动（地产）意向/渠道客户邀请渠道客户</v>
      </c>
      <c r="H127">
        <v>125</v>
      </c>
      <c r="I127" t="s">
        <v>102</v>
      </c>
      <c r="J127" t="s">
        <v>135</v>
      </c>
      <c r="K127" t="s">
        <v>865</v>
      </c>
    </row>
    <row r="128" spans="2:11" x14ac:dyDescent="0.3">
      <c r="G128" t="str">
        <f t="shared" si="1"/>
        <v>线下活动（地产）意向/渠道客户邀请意向客户</v>
      </c>
      <c r="H128">
        <v>126</v>
      </c>
      <c r="I128" t="s">
        <v>102</v>
      </c>
      <c r="J128" t="s">
        <v>135</v>
      </c>
      <c r="K128" t="s">
        <v>138</v>
      </c>
    </row>
    <row r="129" spans="7:16" x14ac:dyDescent="0.3">
      <c r="G129" t="str">
        <f t="shared" si="1"/>
        <v>线下活动（非地产）</v>
      </c>
      <c r="H129">
        <v>127</v>
      </c>
      <c r="I129" t="s">
        <v>139</v>
      </c>
    </row>
    <row r="130" spans="7:16" x14ac:dyDescent="0.3">
      <c r="G130" t="str">
        <f t="shared" si="1"/>
        <v>线下活动（非地产）场地租赁</v>
      </c>
      <c r="H130">
        <v>128</v>
      </c>
      <c r="I130" t="s">
        <v>139</v>
      </c>
      <c r="J130" t="s">
        <v>140</v>
      </c>
    </row>
    <row r="131" spans="7:16" x14ac:dyDescent="0.3">
      <c r="G131" t="str">
        <f t="shared" si="1"/>
        <v>线下活动（非地产）会场搭建及服务</v>
      </c>
      <c r="H131">
        <v>129</v>
      </c>
      <c r="I131" t="s">
        <v>139</v>
      </c>
      <c r="J131" t="s">
        <v>141</v>
      </c>
    </row>
    <row r="132" spans="7:16" x14ac:dyDescent="0.3">
      <c r="G132" t="str">
        <f t="shared" ref="G132:G138" si="2">I132&amp;J132&amp;K132</f>
        <v>线下活动（非地产）活动报批</v>
      </c>
      <c r="H132">
        <v>130</v>
      </c>
      <c r="I132" t="s">
        <v>139</v>
      </c>
      <c r="J132" t="s">
        <v>142</v>
      </c>
    </row>
    <row r="133" spans="7:16" x14ac:dyDescent="0.3">
      <c r="G133" t="str">
        <f t="shared" si="2"/>
        <v>线下活动（非地产）看车团</v>
      </c>
      <c r="H133">
        <v>131</v>
      </c>
      <c r="I133" t="s">
        <v>139</v>
      </c>
      <c r="J133" t="s">
        <v>143</v>
      </c>
    </row>
    <row r="134" spans="7:16" x14ac:dyDescent="0.3">
      <c r="G134" t="str">
        <f t="shared" si="2"/>
        <v>其他</v>
      </c>
      <c r="H134">
        <v>132</v>
      </c>
      <c r="I134" t="s">
        <v>112</v>
      </c>
    </row>
    <row r="135" spans="7:16" x14ac:dyDescent="0.3">
      <c r="G135" t="str">
        <f t="shared" si="2"/>
        <v>其他公证服务</v>
      </c>
      <c r="H135">
        <v>133</v>
      </c>
      <c r="I135" t="s">
        <v>112</v>
      </c>
      <c r="J135" t="s">
        <v>144</v>
      </c>
    </row>
    <row r="136" spans="7:16" x14ac:dyDescent="0.3">
      <c r="G136" t="str">
        <f t="shared" si="2"/>
        <v>其他设备租赁</v>
      </c>
      <c r="H136">
        <v>134</v>
      </c>
      <c r="I136" t="s">
        <v>112</v>
      </c>
      <c r="J136" t="s">
        <v>145</v>
      </c>
    </row>
    <row r="137" spans="7:16" x14ac:dyDescent="0.3">
      <c r="G137" t="str">
        <f t="shared" si="2"/>
        <v>其他调研服务</v>
      </c>
      <c r="H137">
        <v>135</v>
      </c>
      <c r="I137" t="s">
        <v>112</v>
      </c>
      <c r="J137" t="s">
        <v>146</v>
      </c>
    </row>
    <row r="138" spans="7:16" x14ac:dyDescent="0.3">
      <c r="G138" t="str">
        <f t="shared" si="2"/>
        <v>线下活动（非地产）媒体车马费</v>
      </c>
      <c r="H138">
        <v>136</v>
      </c>
      <c r="I138" t="s">
        <v>139</v>
      </c>
      <c r="J138" t="s">
        <v>354</v>
      </c>
    </row>
    <row r="144" spans="7:16" x14ac:dyDescent="0.3">
      <c r="G144" s="9" t="s">
        <v>147</v>
      </c>
      <c r="H144" s="3"/>
      <c r="I144" s="3"/>
      <c r="J144" s="3"/>
      <c r="K144" s="3"/>
      <c r="L144" s="3"/>
      <c r="M144" s="3">
        <f>10000*1.07/1.03</f>
        <v>10388.349514563106</v>
      </c>
      <c r="N144" s="3"/>
      <c r="O144" s="3"/>
      <c r="P144" s="3"/>
    </row>
    <row r="146" spans="7:16" x14ac:dyDescent="0.3">
      <c r="G146" s="10"/>
      <c r="H146" s="11"/>
      <c r="I146" s="12" t="s">
        <v>148</v>
      </c>
      <c r="J146" s="12" t="s">
        <v>149</v>
      </c>
      <c r="K146" s="92" t="s">
        <v>150</v>
      </c>
      <c r="L146" s="93"/>
      <c r="M146" s="92" t="s">
        <v>151</v>
      </c>
      <c r="N146" s="94"/>
      <c r="O146" s="93"/>
      <c r="P146" s="12" t="s">
        <v>152</v>
      </c>
    </row>
    <row r="147" spans="7:16" x14ac:dyDescent="0.3">
      <c r="G147" s="10" t="s">
        <v>153</v>
      </c>
      <c r="H147" s="10" t="s">
        <v>154</v>
      </c>
      <c r="I147" s="10"/>
      <c r="J147" s="10"/>
      <c r="K147" s="10"/>
      <c r="L147" s="10"/>
      <c r="M147" s="10"/>
      <c r="N147" s="10"/>
      <c r="O147" s="10"/>
      <c r="P147" s="10"/>
    </row>
    <row r="148" spans="7:16" x14ac:dyDescent="0.3">
      <c r="G148" s="10" t="s">
        <v>155</v>
      </c>
      <c r="H148" s="10" t="s">
        <v>154</v>
      </c>
      <c r="I148" s="13" t="s">
        <v>156</v>
      </c>
      <c r="J148" s="13" t="s">
        <v>156</v>
      </c>
      <c r="K148" s="10" t="s">
        <v>157</v>
      </c>
      <c r="L148" s="10" t="s">
        <v>158</v>
      </c>
      <c r="M148" s="10" t="s">
        <v>157</v>
      </c>
      <c r="N148" s="10" t="s">
        <v>158</v>
      </c>
      <c r="O148" s="10" t="s">
        <v>159</v>
      </c>
      <c r="P148" s="13" t="s">
        <v>156</v>
      </c>
    </row>
    <row r="149" spans="7:16" ht="28.5" x14ac:dyDescent="0.3">
      <c r="G149" s="10" t="s">
        <v>160</v>
      </c>
      <c r="H149" s="10" t="s">
        <v>154</v>
      </c>
      <c r="I149" s="13" t="s">
        <v>156</v>
      </c>
      <c r="J149" s="13" t="s">
        <v>156</v>
      </c>
      <c r="K149" s="10" t="s">
        <v>161</v>
      </c>
      <c r="L149" s="13" t="s">
        <v>156</v>
      </c>
      <c r="M149" s="10" t="s">
        <v>161</v>
      </c>
      <c r="N149" s="13" t="s">
        <v>156</v>
      </c>
      <c r="O149" s="13" t="s">
        <v>156</v>
      </c>
      <c r="P149" s="13" t="s">
        <v>156</v>
      </c>
    </row>
    <row r="150" spans="7:16" ht="28.5" x14ac:dyDescent="0.3">
      <c r="G150" s="10" t="s">
        <v>162</v>
      </c>
      <c r="H150" s="14" t="s">
        <v>163</v>
      </c>
      <c r="I150" s="15" t="s">
        <v>164</v>
      </c>
      <c r="J150" s="14" t="s">
        <v>165</v>
      </c>
      <c r="K150" s="14">
        <v>0</v>
      </c>
      <c r="L150" s="14">
        <v>0</v>
      </c>
      <c r="M150" s="14">
        <v>0</v>
      </c>
      <c r="N150" s="14">
        <v>0</v>
      </c>
      <c r="O150" s="14">
        <v>0</v>
      </c>
      <c r="P150" s="14">
        <v>0</v>
      </c>
    </row>
    <row r="151" spans="7:16" ht="28.5" x14ac:dyDescent="0.3">
      <c r="G151" s="10" t="s">
        <v>166</v>
      </c>
      <c r="H151" s="14" t="s">
        <v>163</v>
      </c>
      <c r="I151" s="15" t="s">
        <v>167</v>
      </c>
      <c r="J151" s="15" t="s">
        <v>167</v>
      </c>
      <c r="K151" s="15" t="s">
        <v>168</v>
      </c>
      <c r="L151" s="15" t="s">
        <v>169</v>
      </c>
      <c r="M151" s="15" t="s">
        <v>168</v>
      </c>
      <c r="N151" s="15" t="s">
        <v>169</v>
      </c>
      <c r="O151" s="15" t="s">
        <v>170</v>
      </c>
      <c r="P151" s="15" t="s">
        <v>171</v>
      </c>
    </row>
    <row r="152" spans="7:16" ht="42.75" x14ac:dyDescent="0.3">
      <c r="G152" s="10" t="s">
        <v>172</v>
      </c>
      <c r="H152" s="14" t="s">
        <v>163</v>
      </c>
      <c r="I152" s="14" t="s">
        <v>173</v>
      </c>
      <c r="J152" s="14" t="s">
        <v>173</v>
      </c>
      <c r="K152" s="15" t="s">
        <v>174</v>
      </c>
      <c r="L152" s="15" t="s">
        <v>169</v>
      </c>
      <c r="M152" s="15" t="s">
        <v>174</v>
      </c>
      <c r="N152" s="15" t="s">
        <v>169</v>
      </c>
      <c r="O152" s="15" t="s">
        <v>175</v>
      </c>
      <c r="P152" s="15" t="s">
        <v>176</v>
      </c>
    </row>
  </sheetData>
  <autoFilter ref="B2:E2" xr:uid="{00000000-0009-0000-0000-000000000000}"/>
  <mergeCells count="2">
    <mergeCell ref="K146:L146"/>
    <mergeCell ref="M146:O146"/>
  </mergeCells>
  <phoneticPr fontId="3"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12"/>
  <sheetViews>
    <sheetView tabSelected="1" workbookViewId="0">
      <selection activeCell="N36" sqref="N36"/>
    </sheetView>
  </sheetViews>
  <sheetFormatPr defaultRowHeight="14.25" x14ac:dyDescent="0.3"/>
  <cols>
    <col min="4" max="4" width="25.28515625" customWidth="1"/>
  </cols>
  <sheetData>
    <row r="1" spans="1:43" x14ac:dyDescent="0.3">
      <c r="B1" s="7" t="s">
        <v>3236</v>
      </c>
      <c r="C1" t="s">
        <v>3097</v>
      </c>
      <c r="D1" s="8" t="s">
        <v>3213</v>
      </c>
      <c r="E1" t="e">
        <v>#N/A</v>
      </c>
      <c r="M1" s="16" t="e">
        <v>#N/A</v>
      </c>
      <c r="P1" s="17" t="e">
        <v>#N/A</v>
      </c>
      <c r="U1" s="17"/>
      <c r="Y1" s="17"/>
      <c r="Z1" s="17"/>
      <c r="AA1" s="19"/>
      <c r="AF1" s="16" t="e">
        <v>#N/A</v>
      </c>
      <c r="AH1" t="s">
        <v>102</v>
      </c>
      <c r="AI1" s="8" t="s">
        <v>122</v>
      </c>
      <c r="AJ1" t="s">
        <v>123</v>
      </c>
      <c r="AK1" s="17">
        <v>1724.9999999999998</v>
      </c>
      <c r="AL1" s="19">
        <v>43456</v>
      </c>
      <c r="AM1" s="19">
        <v>43456</v>
      </c>
      <c r="AN1" t="s">
        <v>931</v>
      </c>
      <c r="AP1" t="s">
        <v>2931</v>
      </c>
      <c r="AQ1" s="17"/>
    </row>
    <row r="2" spans="1:43" x14ac:dyDescent="0.3">
      <c r="B2" s="7" t="s">
        <v>3236</v>
      </c>
      <c r="C2" t="s">
        <v>3097</v>
      </c>
      <c r="D2" s="8" t="s">
        <v>2806</v>
      </c>
      <c r="M2" s="16"/>
      <c r="P2" s="17"/>
      <c r="U2" s="17"/>
      <c r="Z2" s="17"/>
      <c r="AA2" s="19"/>
      <c r="AF2" s="16"/>
      <c r="AH2" t="s">
        <v>102</v>
      </c>
      <c r="AI2" s="8" t="s">
        <v>122</v>
      </c>
      <c r="AJ2" t="s">
        <v>123</v>
      </c>
      <c r="AK2" s="17">
        <v>1724.9999999999998</v>
      </c>
      <c r="AL2" s="19">
        <v>43435</v>
      </c>
      <c r="AM2" s="19">
        <v>43435</v>
      </c>
      <c r="AN2" t="s">
        <v>931</v>
      </c>
      <c r="AP2" t="s">
        <v>2932</v>
      </c>
      <c r="AQ2" s="17"/>
    </row>
    <row r="3" spans="1:43" x14ac:dyDescent="0.3">
      <c r="B3" s="7" t="s">
        <v>3236</v>
      </c>
      <c r="C3" t="s">
        <v>3097</v>
      </c>
      <c r="D3" s="8" t="s">
        <v>2806</v>
      </c>
      <c r="M3" s="16"/>
      <c r="P3" s="17"/>
      <c r="U3" s="17"/>
      <c r="Z3" s="17"/>
      <c r="AA3" s="19"/>
      <c r="AF3" s="16"/>
      <c r="AH3" t="s">
        <v>102</v>
      </c>
      <c r="AI3" s="8" t="s">
        <v>122</v>
      </c>
      <c r="AJ3" t="s">
        <v>123</v>
      </c>
      <c r="AK3" s="17">
        <v>1724.9999999999998</v>
      </c>
      <c r="AL3" s="19">
        <v>43435</v>
      </c>
      <c r="AM3" s="19">
        <v>43435</v>
      </c>
      <c r="AN3" t="s">
        <v>931</v>
      </c>
      <c r="AP3" t="s">
        <v>2932</v>
      </c>
      <c r="AQ3" s="17"/>
    </row>
    <row r="4" spans="1:43" x14ac:dyDescent="0.3">
      <c r="B4" s="7" t="s">
        <v>3236</v>
      </c>
      <c r="C4" t="s">
        <v>3097</v>
      </c>
      <c r="D4" s="8" t="s">
        <v>2806</v>
      </c>
      <c r="M4" s="16"/>
      <c r="P4" s="17"/>
      <c r="U4" s="17"/>
      <c r="Z4" s="17"/>
      <c r="AA4" s="19"/>
      <c r="AF4" s="16"/>
      <c r="AH4" t="s">
        <v>102</v>
      </c>
      <c r="AI4" s="8" t="s">
        <v>122</v>
      </c>
      <c r="AJ4" t="s">
        <v>123</v>
      </c>
      <c r="AK4" s="17">
        <v>2349</v>
      </c>
      <c r="AL4" s="19">
        <v>43435</v>
      </c>
      <c r="AM4" s="19">
        <v>43435</v>
      </c>
      <c r="AN4" t="s">
        <v>2866</v>
      </c>
      <c r="AP4" t="s">
        <v>2933</v>
      </c>
      <c r="AQ4" s="17"/>
    </row>
    <row r="5" spans="1:43" x14ac:dyDescent="0.3">
      <c r="B5" s="7" t="s">
        <v>3236</v>
      </c>
      <c r="C5" t="s">
        <v>3097</v>
      </c>
      <c r="D5" s="8" t="s">
        <v>2806</v>
      </c>
      <c r="M5" s="16"/>
      <c r="P5" s="17"/>
      <c r="U5" s="17"/>
      <c r="Z5" s="17"/>
      <c r="AA5" s="19"/>
      <c r="AF5" s="16"/>
      <c r="AH5" s="52" t="s">
        <v>57</v>
      </c>
      <c r="AI5" s="54" t="s">
        <v>64</v>
      </c>
      <c r="AJ5" s="51" t="s">
        <v>3113</v>
      </c>
      <c r="AK5" s="17">
        <v>27792.424999999999</v>
      </c>
      <c r="AL5" s="19">
        <v>43435</v>
      </c>
      <c r="AM5" s="19">
        <v>43435</v>
      </c>
      <c r="AN5" t="s">
        <v>941</v>
      </c>
      <c r="AP5" t="s">
        <v>324</v>
      </c>
      <c r="AQ5" s="17"/>
    </row>
    <row r="6" spans="1:43" x14ac:dyDescent="0.3">
      <c r="B6" s="7" t="s">
        <v>3237</v>
      </c>
      <c r="C6" t="s">
        <v>3097</v>
      </c>
      <c r="D6" s="8" t="s">
        <v>3212</v>
      </c>
      <c r="E6" t="e">
        <v>#N/A</v>
      </c>
      <c r="M6" s="16" t="e">
        <v>#N/A</v>
      </c>
      <c r="P6" s="17" t="e">
        <v>#N/A</v>
      </c>
      <c r="U6" s="17"/>
      <c r="Y6" s="17"/>
      <c r="Z6" s="17"/>
      <c r="AA6" s="19"/>
      <c r="AF6" s="16" t="e">
        <v>#N/A</v>
      </c>
      <c r="AH6" t="s">
        <v>102</v>
      </c>
      <c r="AI6" s="8" t="s">
        <v>103</v>
      </c>
      <c r="AJ6" t="s">
        <v>3112</v>
      </c>
      <c r="AK6" s="17">
        <v>38492.800000000003</v>
      </c>
      <c r="AL6" s="19">
        <v>43435</v>
      </c>
      <c r="AM6" s="19">
        <v>43435</v>
      </c>
      <c r="AN6" t="s">
        <v>2866</v>
      </c>
      <c r="AP6" t="s">
        <v>2934</v>
      </c>
      <c r="AQ6" s="17"/>
    </row>
    <row r="7" spans="1:43" x14ac:dyDescent="0.3">
      <c r="A7" t="b">
        <f>B7='历史明细-地产 (2)'!B1745</f>
        <v>0</v>
      </c>
      <c r="B7" s="7" t="s">
        <v>3240</v>
      </c>
      <c r="C7" t="s">
        <v>3097</v>
      </c>
      <c r="D7" s="8" t="s">
        <v>2809</v>
      </c>
      <c r="E7" t="s">
        <v>3322</v>
      </c>
      <c r="M7" s="16">
        <v>0.19</v>
      </c>
      <c r="P7" s="17">
        <v>216000</v>
      </c>
      <c r="Q7" t="s">
        <v>3349</v>
      </c>
      <c r="U7" s="17"/>
      <c r="Z7" s="17"/>
      <c r="AA7" s="19"/>
      <c r="AF7" s="16">
        <v>0.40662173626373632</v>
      </c>
      <c r="AH7" t="s">
        <v>57</v>
      </c>
      <c r="AI7" s="8" t="s">
        <v>64</v>
      </c>
      <c r="AJ7" t="s">
        <v>449</v>
      </c>
      <c r="AK7" s="17">
        <v>216000</v>
      </c>
      <c r="AL7" s="19">
        <v>43316</v>
      </c>
      <c r="AM7" s="19">
        <v>43340</v>
      </c>
      <c r="AN7" t="s">
        <v>2867</v>
      </c>
      <c r="AP7" t="s">
        <v>2935</v>
      </c>
      <c r="AQ7" s="17"/>
    </row>
    <row r="10" spans="1:43" x14ac:dyDescent="0.3">
      <c r="D10" t="s">
        <v>3345</v>
      </c>
      <c r="E10" t="s">
        <v>3348</v>
      </c>
    </row>
    <row r="11" spans="1:43" x14ac:dyDescent="0.3">
      <c r="D11" t="s">
        <v>3344</v>
      </c>
      <c r="E11" t="s">
        <v>3348</v>
      </c>
    </row>
    <row r="12" spans="1:43" x14ac:dyDescent="0.3">
      <c r="D12" t="s">
        <v>3342</v>
      </c>
      <c r="E12" t="s">
        <v>3348</v>
      </c>
    </row>
  </sheetData>
  <phoneticPr fontId="3"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历史明细-销售 (2)</vt:lpstr>
      <vt:lpstr>历史明细-地产 (2)</vt:lpstr>
      <vt:lpstr>----&gt;</vt:lpstr>
      <vt:lpstr>Sheet1</vt:lpstr>
      <vt:lpstr>Sheet2</vt:lpstr>
      <vt:lpstr>Sheet3</vt:lpstr>
      <vt:lpstr>类目20190312</vt:lpstr>
      <vt:lpstr>类目配置</vt:lpstr>
      <vt:lpstr>删除的</vt:lpstr>
      <vt:lpstr>'历史明细-销售 (2)'!Criteria</vt:lpstr>
    </vt:vector>
  </TitlesOfParts>
  <Company>netease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bjlinbeiheng</dc:creator>
  <cp:lastModifiedBy>netease</cp:lastModifiedBy>
  <dcterms:created xsi:type="dcterms:W3CDTF">2018-10-31T13:58:55Z</dcterms:created>
  <dcterms:modified xsi:type="dcterms:W3CDTF">2019-05-20T09:52:23Z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