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autoCompressPictures="0" defaultThemeVersion="124226"/>
  <bookViews>
    <workbookView xWindow="0" yWindow="0" windowWidth="15360" windowHeight="6012" tabRatio="720" activeTab="9"/>
  </bookViews>
  <sheets>
    <sheet name="汇总表" sheetId="24" r:id="rId1"/>
    <sheet name="综合优秀" sheetId="25" r:id="rId2"/>
    <sheet name="学业优秀" sheetId="1" r:id="rId3"/>
    <sheet name="学习进步" sheetId="17" r:id="rId4"/>
    <sheet name="科技创新" sheetId="18" r:id="rId5"/>
    <sheet name="志愿公益" sheetId="19" r:id="rId6"/>
    <sheet name="社会工作" sheetId="20" r:id="rId7"/>
    <sheet name="体育优秀" sheetId="21" r:id="rId8"/>
    <sheet name="文艺优秀" sheetId="22" r:id="rId9"/>
    <sheet name="社会实践" sheetId="23" r:id="rId10"/>
  </sheets>
  <definedNames>
    <definedName name="_xlnm._FilterDatabase" localSheetId="0" hidden="1">汇总表!$A$1:$AF$85</definedName>
    <definedName name="_xlnm._FilterDatabase" localSheetId="4" hidden="1">科技创新!$F$2:$F$17</definedName>
    <definedName name="_xlnm._FilterDatabase" localSheetId="6" hidden="1">社会工作!$F$2:$F$63</definedName>
    <definedName name="_xlnm._FilterDatabase" localSheetId="3" hidden="1">学习进步!$M$2:$M$64</definedName>
    <definedName name="_xlnm._FilterDatabase" localSheetId="2" hidden="1">学业优秀!$J$2:$J$64</definedName>
    <definedName name="_xlnm._FilterDatabase" localSheetId="1" hidden="1">综合优秀!$A$2:$V$26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53" i="24" l="1"/>
  <c r="X53" i="24"/>
  <c r="Y53" i="24"/>
  <c r="Z53" i="24"/>
  <c r="AA53" i="24"/>
  <c r="AB53" i="24"/>
  <c r="AC53" i="24"/>
  <c r="AD53" i="24"/>
  <c r="W39" i="24"/>
  <c r="X39" i="24"/>
  <c r="Y39" i="24"/>
  <c r="Z39" i="24"/>
  <c r="AA39" i="24"/>
  <c r="AB39" i="24"/>
  <c r="AC39" i="24"/>
  <c r="AD39" i="24"/>
  <c r="W58" i="24"/>
  <c r="X58" i="24"/>
  <c r="Y58" i="24"/>
  <c r="Z58" i="24"/>
  <c r="AA58" i="24"/>
  <c r="AB58" i="24"/>
  <c r="AC58" i="24"/>
  <c r="AD58" i="24"/>
  <c r="W30" i="24"/>
  <c r="X30" i="24"/>
  <c r="Y30" i="24"/>
  <c r="Z30" i="24"/>
  <c r="AA30" i="24"/>
  <c r="AB30" i="24"/>
  <c r="AC30" i="24"/>
  <c r="AD30" i="24"/>
  <c r="W45" i="24"/>
  <c r="X45" i="24"/>
  <c r="Y45" i="24"/>
  <c r="Z45" i="24"/>
  <c r="AA45" i="24"/>
  <c r="AB45" i="24"/>
  <c r="AC45" i="24"/>
  <c r="AD45" i="24"/>
  <c r="W34" i="24"/>
  <c r="X34" i="24"/>
  <c r="Y34" i="24"/>
  <c r="Z34" i="24"/>
  <c r="AA34" i="24"/>
  <c r="AB34" i="24"/>
  <c r="AC34" i="24"/>
  <c r="AD34" i="24"/>
  <c r="W36" i="24"/>
  <c r="X36" i="24"/>
  <c r="Y36" i="24"/>
  <c r="Z36" i="24"/>
  <c r="AA36" i="24"/>
  <c r="AB36" i="24"/>
  <c r="AC36" i="24"/>
  <c r="AD36" i="24"/>
  <c r="W42" i="24"/>
  <c r="X42" i="24"/>
  <c r="Y42" i="24"/>
  <c r="Z42" i="24"/>
  <c r="AA42" i="24"/>
  <c r="AB42" i="24"/>
  <c r="AC42" i="24"/>
  <c r="AD42" i="24"/>
  <c r="W50" i="24"/>
  <c r="X50" i="24"/>
  <c r="Y50" i="24"/>
  <c r="Z50" i="24"/>
  <c r="AA50" i="24"/>
  <c r="AB50" i="24"/>
  <c r="AC50" i="24"/>
  <c r="AD50" i="24"/>
  <c r="W44" i="24"/>
  <c r="X44" i="24"/>
  <c r="Y44" i="24"/>
  <c r="Z44" i="24"/>
  <c r="AA44" i="24"/>
  <c r="AB44" i="24"/>
  <c r="AC44" i="24"/>
  <c r="AD44" i="24"/>
  <c r="W46" i="24"/>
  <c r="X46" i="24"/>
  <c r="Y46" i="24"/>
  <c r="Z46" i="24"/>
  <c r="AA46" i="24"/>
  <c r="AB46" i="24"/>
  <c r="AC46" i="24"/>
  <c r="AD46" i="24"/>
  <c r="W40" i="24"/>
  <c r="X40" i="24"/>
  <c r="Y40" i="24"/>
  <c r="Z40" i="24"/>
  <c r="AA40" i="24"/>
  <c r="AB40" i="24"/>
  <c r="AC40" i="24"/>
  <c r="AD40" i="24"/>
  <c r="W59" i="24"/>
  <c r="X59" i="24"/>
  <c r="Y59" i="24"/>
  <c r="Z59" i="24"/>
  <c r="AA59" i="24"/>
  <c r="AB59" i="24"/>
  <c r="AC59" i="24"/>
  <c r="AD59" i="24"/>
  <c r="W54" i="24"/>
  <c r="X54" i="24"/>
  <c r="Y54" i="24"/>
  <c r="Z54" i="24"/>
  <c r="AA54" i="24"/>
  <c r="AB54" i="24"/>
  <c r="AC54" i="24"/>
  <c r="AD54" i="24"/>
  <c r="W32" i="24"/>
  <c r="X32" i="24"/>
  <c r="Y32" i="24"/>
  <c r="Z32" i="24"/>
  <c r="AA32" i="24"/>
  <c r="AB32" i="24"/>
  <c r="AC32" i="24"/>
  <c r="AD32" i="24"/>
  <c r="W27" i="24"/>
  <c r="X27" i="24"/>
  <c r="Y27" i="24"/>
  <c r="Z27" i="24"/>
  <c r="AA27" i="24"/>
  <c r="AB27" i="24"/>
  <c r="AC27" i="24"/>
  <c r="AD27" i="24"/>
  <c r="W28" i="24"/>
  <c r="X28" i="24"/>
  <c r="Y28" i="24"/>
  <c r="Z28" i="24"/>
  <c r="AA28" i="24"/>
  <c r="AB28" i="24"/>
  <c r="AC28" i="24"/>
  <c r="AD28" i="24"/>
  <c r="W29" i="24"/>
  <c r="X29" i="24"/>
  <c r="Y29" i="24"/>
  <c r="Z29" i="24"/>
  <c r="AA29" i="24"/>
  <c r="AB29" i="24"/>
  <c r="AC29" i="24"/>
  <c r="AD29" i="24"/>
  <c r="W55" i="24"/>
  <c r="X55" i="24"/>
  <c r="Y55" i="24"/>
  <c r="Z55" i="24"/>
  <c r="AA55" i="24"/>
  <c r="AB55" i="24"/>
  <c r="AC55" i="24"/>
  <c r="AD55" i="24"/>
  <c r="W38" i="24"/>
  <c r="X38" i="24"/>
  <c r="Y38" i="24"/>
  <c r="Z38" i="24"/>
  <c r="AA38" i="24"/>
  <c r="AB38" i="24"/>
  <c r="AC38" i="24"/>
  <c r="AD38" i="24"/>
  <c r="W41" i="24"/>
  <c r="X41" i="24"/>
  <c r="Y41" i="24"/>
  <c r="Z41" i="24"/>
  <c r="AA41" i="24"/>
  <c r="AB41" i="24"/>
  <c r="AC41" i="24"/>
  <c r="AD41" i="24"/>
  <c r="W57" i="24"/>
  <c r="X57" i="24"/>
  <c r="Y57" i="24"/>
  <c r="Z57" i="24"/>
  <c r="AA57" i="24"/>
  <c r="AB57" i="24"/>
  <c r="AC57" i="24"/>
  <c r="AD57" i="24"/>
  <c r="W31" i="24"/>
  <c r="X31" i="24"/>
  <c r="Y31" i="24"/>
  <c r="Z31" i="24"/>
  <c r="AA31" i="24"/>
  <c r="AB31" i="24"/>
  <c r="AC31" i="24"/>
  <c r="AD31" i="24"/>
  <c r="W48" i="24"/>
  <c r="X48" i="24"/>
  <c r="Y48" i="24"/>
  <c r="Z48" i="24"/>
  <c r="AA48" i="24"/>
  <c r="AB48" i="24"/>
  <c r="AC48" i="24"/>
  <c r="AD48" i="24"/>
  <c r="W43" i="24"/>
  <c r="X43" i="24"/>
  <c r="Y43" i="24"/>
  <c r="Z43" i="24"/>
  <c r="AA43" i="24"/>
  <c r="AB43" i="24"/>
  <c r="AC43" i="24"/>
  <c r="AD43" i="24"/>
  <c r="W37" i="24"/>
  <c r="X37" i="24"/>
  <c r="Y37" i="24"/>
  <c r="Z37" i="24"/>
  <c r="AA37" i="24"/>
  <c r="AB37" i="24"/>
  <c r="AC37" i="24"/>
  <c r="AD37" i="24"/>
  <c r="W52" i="24"/>
  <c r="X52" i="24"/>
  <c r="Y52" i="24"/>
  <c r="Z52" i="24"/>
  <c r="AA52" i="24"/>
  <c r="AB52" i="24"/>
  <c r="AC52" i="24"/>
  <c r="AD52" i="24"/>
  <c r="W56" i="24"/>
  <c r="X56" i="24"/>
  <c r="Y56" i="24"/>
  <c r="Z56" i="24"/>
  <c r="AA56" i="24"/>
  <c r="AB56" i="24"/>
  <c r="AC56" i="24"/>
  <c r="AD56" i="24"/>
  <c r="W33" i="24"/>
  <c r="X33" i="24"/>
  <c r="Y33" i="24"/>
  <c r="Z33" i="24"/>
  <c r="AA33" i="24"/>
  <c r="AB33" i="24"/>
  <c r="AC33" i="24"/>
  <c r="AD33" i="24"/>
  <c r="W47" i="24"/>
  <c r="X47" i="24"/>
  <c r="Y47" i="24"/>
  <c r="Z47" i="24"/>
  <c r="AA47" i="24"/>
  <c r="AB47" i="24"/>
  <c r="AC47" i="24"/>
  <c r="AD47" i="24"/>
  <c r="W2" i="24"/>
  <c r="X2" i="24"/>
  <c r="Y2" i="24"/>
  <c r="Z2" i="24"/>
  <c r="AA2" i="24"/>
  <c r="AB2" i="24"/>
  <c r="AC2" i="24"/>
  <c r="AD2" i="24"/>
  <c r="W49" i="24"/>
  <c r="X49" i="24"/>
  <c r="Y49" i="24"/>
  <c r="Z49" i="24"/>
  <c r="AA49" i="24"/>
  <c r="AB49" i="24"/>
  <c r="AC49" i="24"/>
  <c r="AD49" i="24"/>
  <c r="W51" i="24"/>
  <c r="X51" i="24"/>
  <c r="Y51" i="24"/>
  <c r="Z51" i="24"/>
  <c r="AA51" i="24"/>
  <c r="AB51" i="24"/>
  <c r="AC51" i="24"/>
  <c r="AD51" i="24"/>
  <c r="W62" i="24"/>
  <c r="X62" i="24"/>
  <c r="Y62" i="24"/>
  <c r="Z62" i="24"/>
  <c r="AA62" i="24"/>
  <c r="AB62" i="24"/>
  <c r="AC62" i="24"/>
  <c r="AD62" i="24"/>
  <c r="W64" i="24"/>
  <c r="X64" i="24"/>
  <c r="Y64" i="24"/>
  <c r="Z64" i="24"/>
  <c r="AA64" i="24"/>
  <c r="AB64" i="24"/>
  <c r="AC64" i="24"/>
  <c r="AD64" i="24"/>
  <c r="W66" i="24"/>
  <c r="X66" i="24"/>
  <c r="Y66" i="24"/>
  <c r="Z66" i="24"/>
  <c r="AA66" i="24"/>
  <c r="AB66" i="24"/>
  <c r="AC66" i="24"/>
  <c r="AD66" i="24"/>
  <c r="W60" i="24"/>
  <c r="X60" i="24"/>
  <c r="Y60" i="24"/>
  <c r="Z60" i="24"/>
  <c r="AA60" i="24"/>
  <c r="AB60" i="24"/>
  <c r="AC60" i="24"/>
  <c r="AD60" i="24"/>
  <c r="W69" i="24"/>
  <c r="X69" i="24"/>
  <c r="Y69" i="24"/>
  <c r="Z69" i="24"/>
  <c r="AA69" i="24"/>
  <c r="AB69" i="24"/>
  <c r="AC69" i="24"/>
  <c r="AD69" i="24"/>
  <c r="W72" i="24"/>
  <c r="X72" i="24"/>
  <c r="Y72" i="24"/>
  <c r="Z72" i="24"/>
  <c r="AA72" i="24"/>
  <c r="AB72" i="24"/>
  <c r="AC72" i="24"/>
  <c r="AD72" i="24"/>
  <c r="W63" i="24"/>
  <c r="X63" i="24"/>
  <c r="Y63" i="24"/>
  <c r="Z63" i="24"/>
  <c r="AA63" i="24"/>
  <c r="AB63" i="24"/>
  <c r="AC63" i="24"/>
  <c r="AD63" i="24"/>
  <c r="W76" i="24"/>
  <c r="X76" i="24"/>
  <c r="Y76" i="24"/>
  <c r="Z76" i="24"/>
  <c r="AA76" i="24"/>
  <c r="AB76" i="24"/>
  <c r="AC76" i="24"/>
  <c r="AD76" i="24"/>
  <c r="W67" i="24"/>
  <c r="X67" i="24"/>
  <c r="Y67" i="24"/>
  <c r="Z67" i="24"/>
  <c r="AA67" i="24"/>
  <c r="AB67" i="24"/>
  <c r="AC67" i="24"/>
  <c r="AD67" i="24"/>
  <c r="W83" i="24"/>
  <c r="X83" i="24"/>
  <c r="Y83" i="24"/>
  <c r="Z83" i="24"/>
  <c r="AA83" i="24"/>
  <c r="AB83" i="24"/>
  <c r="AC83" i="24"/>
  <c r="AD83" i="24"/>
  <c r="W73" i="24"/>
  <c r="X73" i="24"/>
  <c r="Y73" i="24"/>
  <c r="Z73" i="24"/>
  <c r="AA73" i="24"/>
  <c r="AB73" i="24"/>
  <c r="AC73" i="24"/>
  <c r="AD73" i="24"/>
  <c r="W68" i="24"/>
  <c r="X68" i="24"/>
  <c r="Y68" i="24"/>
  <c r="Z68" i="24"/>
  <c r="AA68" i="24"/>
  <c r="AB68" i="24"/>
  <c r="AC68" i="24"/>
  <c r="AD68" i="24"/>
  <c r="W74" i="24"/>
  <c r="X74" i="24"/>
  <c r="Y74" i="24"/>
  <c r="Z74" i="24"/>
  <c r="AA74" i="24"/>
  <c r="AB74" i="24"/>
  <c r="AC74" i="24"/>
  <c r="AD74" i="24"/>
  <c r="W81" i="24"/>
  <c r="X81" i="24"/>
  <c r="Y81" i="24"/>
  <c r="Z81" i="24"/>
  <c r="AA81" i="24"/>
  <c r="AB81" i="24"/>
  <c r="AC81" i="24"/>
  <c r="AD81" i="24"/>
  <c r="W71" i="24"/>
  <c r="X71" i="24"/>
  <c r="Y71" i="24"/>
  <c r="Z71" i="24"/>
  <c r="AA71" i="24"/>
  <c r="AB71" i="24"/>
  <c r="AC71" i="24"/>
  <c r="AD71" i="24"/>
  <c r="W77" i="24"/>
  <c r="X77" i="24"/>
  <c r="Y77" i="24"/>
  <c r="Z77" i="24"/>
  <c r="AA77" i="24"/>
  <c r="AB77" i="24"/>
  <c r="AC77" i="24"/>
  <c r="AD77" i="24"/>
  <c r="W70" i="24"/>
  <c r="X70" i="24"/>
  <c r="Y70" i="24"/>
  <c r="Z70" i="24"/>
  <c r="AA70" i="24"/>
  <c r="AB70" i="24"/>
  <c r="AC70" i="24"/>
  <c r="AD70" i="24"/>
  <c r="W61" i="24"/>
  <c r="X61" i="24"/>
  <c r="Y61" i="24"/>
  <c r="Z61" i="24"/>
  <c r="AA61" i="24"/>
  <c r="AB61" i="24"/>
  <c r="AC61" i="24"/>
  <c r="AD61" i="24"/>
  <c r="W75" i="24"/>
  <c r="X75" i="24"/>
  <c r="Y75" i="24"/>
  <c r="Z75" i="24"/>
  <c r="AA75" i="24"/>
  <c r="AB75" i="24"/>
  <c r="AC75" i="24"/>
  <c r="AD75" i="24"/>
  <c r="W65" i="24"/>
  <c r="X65" i="24"/>
  <c r="Y65" i="24"/>
  <c r="Z65" i="24"/>
  <c r="AA65" i="24"/>
  <c r="AB65" i="24"/>
  <c r="AC65" i="24"/>
  <c r="AD65" i="24"/>
  <c r="W84" i="24"/>
  <c r="X84" i="24"/>
  <c r="Y84" i="24"/>
  <c r="Z84" i="24"/>
  <c r="AA84" i="24"/>
  <c r="AB84" i="24"/>
  <c r="AC84" i="24"/>
  <c r="AD84" i="24"/>
  <c r="W78" i="24"/>
  <c r="X78" i="24"/>
  <c r="Y78" i="24"/>
  <c r="Z78" i="24"/>
  <c r="AA78" i="24"/>
  <c r="AB78" i="24"/>
  <c r="AC78" i="24"/>
  <c r="AD78" i="24"/>
  <c r="W79" i="24"/>
  <c r="X79" i="24"/>
  <c r="Y79" i="24"/>
  <c r="Z79" i="24"/>
  <c r="AA79" i="24"/>
  <c r="AB79" i="24"/>
  <c r="AC79" i="24"/>
  <c r="AD79" i="24"/>
  <c r="W80" i="24"/>
  <c r="X80" i="24"/>
  <c r="Y80" i="24"/>
  <c r="Z80" i="24"/>
  <c r="AA80" i="24"/>
  <c r="AB80" i="24"/>
  <c r="AC80" i="24"/>
  <c r="AD80" i="24"/>
  <c r="W82" i="24"/>
  <c r="X82" i="24"/>
  <c r="Y82" i="24"/>
  <c r="Z82" i="24"/>
  <c r="AA82" i="24"/>
  <c r="AB82" i="24"/>
  <c r="AC82" i="24"/>
  <c r="AD82" i="24"/>
  <c r="W15" i="24"/>
  <c r="X15" i="24"/>
  <c r="Y15" i="24"/>
  <c r="Z15" i="24"/>
  <c r="AA15" i="24"/>
  <c r="AB15" i="24"/>
  <c r="AC15" i="24"/>
  <c r="AD15" i="24"/>
  <c r="W16" i="24"/>
  <c r="X16" i="24"/>
  <c r="Y16" i="24"/>
  <c r="Z16" i="24"/>
  <c r="AA16" i="24"/>
  <c r="AB16" i="24"/>
  <c r="AC16" i="24"/>
  <c r="AD16" i="24"/>
  <c r="W4" i="24"/>
  <c r="X4" i="24"/>
  <c r="Y4" i="24"/>
  <c r="Z4" i="24"/>
  <c r="AA4" i="24"/>
  <c r="AB4" i="24"/>
  <c r="AC4" i="24"/>
  <c r="AD4" i="24"/>
  <c r="W17" i="24"/>
  <c r="X17" i="24"/>
  <c r="Y17" i="24"/>
  <c r="Z17" i="24"/>
  <c r="AA17" i="24"/>
  <c r="AB17" i="24"/>
  <c r="AC17" i="24"/>
  <c r="AD17" i="24"/>
  <c r="W6" i="24"/>
  <c r="X6" i="24"/>
  <c r="Y6" i="24"/>
  <c r="Z6" i="24"/>
  <c r="AA6" i="24"/>
  <c r="AB6" i="24"/>
  <c r="AC6" i="24"/>
  <c r="AD6" i="24"/>
  <c r="W7" i="24"/>
  <c r="X7" i="24"/>
  <c r="Y7" i="24"/>
  <c r="Z7" i="24"/>
  <c r="AA7" i="24"/>
  <c r="AB7" i="24"/>
  <c r="AC7" i="24"/>
  <c r="AD7" i="24"/>
  <c r="W8" i="24"/>
  <c r="X8" i="24"/>
  <c r="Y8" i="24"/>
  <c r="Z8" i="24"/>
  <c r="AA8" i="24"/>
  <c r="AB8" i="24"/>
  <c r="AC8" i="24"/>
  <c r="AD8" i="24"/>
  <c r="W9" i="24"/>
  <c r="X9" i="24"/>
  <c r="Y9" i="24"/>
  <c r="Z9" i="24"/>
  <c r="AA9" i="24"/>
  <c r="AB9" i="24"/>
  <c r="AC9" i="24"/>
  <c r="AD9" i="24"/>
  <c r="W10" i="24"/>
  <c r="X10" i="24"/>
  <c r="Y10" i="24"/>
  <c r="Z10" i="24"/>
  <c r="AA10" i="24"/>
  <c r="AB10" i="24"/>
  <c r="AC10" i="24"/>
  <c r="AD10" i="24"/>
  <c r="W18" i="24"/>
  <c r="X18" i="24"/>
  <c r="Y18" i="24"/>
  <c r="Z18" i="24"/>
  <c r="AA18" i="24"/>
  <c r="AB18" i="24"/>
  <c r="AC18" i="24"/>
  <c r="AD18" i="24"/>
  <c r="W11" i="24"/>
  <c r="X11" i="24"/>
  <c r="Y11" i="24"/>
  <c r="Z11" i="24"/>
  <c r="AA11" i="24"/>
  <c r="AB11" i="24"/>
  <c r="AC11" i="24"/>
  <c r="AD11" i="24"/>
  <c r="W19" i="24"/>
  <c r="X19" i="24"/>
  <c r="Y19" i="24"/>
  <c r="Z19" i="24"/>
  <c r="AA19" i="24"/>
  <c r="AB19" i="24"/>
  <c r="AC19" i="24"/>
  <c r="AD19" i="24"/>
  <c r="W12" i="24"/>
  <c r="X12" i="24"/>
  <c r="Y12" i="24"/>
  <c r="Z12" i="24"/>
  <c r="AA12" i="24"/>
  <c r="AB12" i="24"/>
  <c r="AC12" i="24"/>
  <c r="AD12" i="24"/>
  <c r="W13" i="24"/>
  <c r="X13" i="24"/>
  <c r="Y13" i="24"/>
  <c r="Z13" i="24"/>
  <c r="AA13" i="24"/>
  <c r="AB13" i="24"/>
  <c r="AC13" i="24"/>
  <c r="AD13" i="24"/>
  <c r="W21" i="24"/>
  <c r="X21" i="24"/>
  <c r="Y21" i="24"/>
  <c r="Z21" i="24"/>
  <c r="AA21" i="24"/>
  <c r="AB21" i="24"/>
  <c r="AC21" i="24"/>
  <c r="AD21" i="24"/>
  <c r="W22" i="24"/>
  <c r="X22" i="24"/>
  <c r="Y22" i="24"/>
  <c r="Z22" i="24"/>
  <c r="AA22" i="24"/>
  <c r="AB22" i="24"/>
  <c r="AC22" i="24"/>
  <c r="AD22" i="24"/>
  <c r="W23" i="24"/>
  <c r="X23" i="24"/>
  <c r="Y23" i="24"/>
  <c r="Z23" i="24"/>
  <c r="AA23" i="24"/>
  <c r="AB23" i="24"/>
  <c r="AC23" i="24"/>
  <c r="AD23" i="24"/>
  <c r="W24" i="24"/>
  <c r="X24" i="24"/>
  <c r="Y24" i="24"/>
  <c r="Z24" i="24"/>
  <c r="AA24" i="24"/>
  <c r="AB24" i="24"/>
  <c r="AC24" i="24"/>
  <c r="AD24" i="24"/>
  <c r="W25" i="24"/>
  <c r="X25" i="24"/>
  <c r="Y25" i="24"/>
  <c r="Z25" i="24"/>
  <c r="AA25" i="24"/>
  <c r="AB25" i="24"/>
  <c r="AC25" i="24"/>
  <c r="AD25" i="24"/>
  <c r="W26" i="24"/>
  <c r="X26" i="24"/>
  <c r="Y26" i="24"/>
  <c r="Z26" i="24"/>
  <c r="AA26" i="24"/>
  <c r="AB26" i="24"/>
  <c r="AC26" i="24"/>
  <c r="AD26" i="24"/>
  <c r="W14" i="24"/>
  <c r="X14" i="24"/>
  <c r="Y14" i="24"/>
  <c r="Z14" i="24"/>
  <c r="AA14" i="24"/>
  <c r="AB14" i="24"/>
  <c r="AC14" i="24"/>
  <c r="AD14" i="24"/>
  <c r="W3" i="24"/>
  <c r="X3" i="24"/>
  <c r="Y3" i="24"/>
  <c r="Z3" i="24"/>
  <c r="AA3" i="24"/>
  <c r="AB3" i="24"/>
  <c r="AC3" i="24"/>
  <c r="AD3" i="24"/>
  <c r="W5" i="24"/>
  <c r="X5" i="24"/>
  <c r="Y5" i="24"/>
  <c r="Z5" i="24"/>
  <c r="AA5" i="24"/>
  <c r="AB5" i="24"/>
  <c r="AC5" i="24"/>
  <c r="AD5" i="24"/>
  <c r="W20" i="24"/>
  <c r="X20" i="24"/>
  <c r="Y20" i="24"/>
  <c r="Z20" i="24"/>
  <c r="AA20" i="24"/>
  <c r="AB20" i="24"/>
  <c r="AC20" i="24"/>
  <c r="AD20" i="24"/>
  <c r="AD35" i="24"/>
  <c r="AC35" i="24"/>
  <c r="AB35" i="24"/>
  <c r="AA35" i="24"/>
  <c r="Z35" i="24"/>
  <c r="Y35" i="24"/>
  <c r="X35" i="24"/>
  <c r="W35" i="24"/>
  <c r="V53" i="24"/>
  <c r="V39" i="24"/>
  <c r="V58" i="24"/>
  <c r="V30" i="24"/>
  <c r="V45" i="24"/>
  <c r="V34" i="24"/>
  <c r="V36" i="24"/>
  <c r="V42" i="24"/>
  <c r="V50" i="24"/>
  <c r="V44" i="24"/>
  <c r="V46" i="24"/>
  <c r="V40" i="24"/>
  <c r="V59" i="24"/>
  <c r="V54" i="24"/>
  <c r="V32" i="24"/>
  <c r="V27" i="24"/>
  <c r="V28" i="24"/>
  <c r="V29" i="24"/>
  <c r="V55" i="24"/>
  <c r="V38" i="24"/>
  <c r="V41" i="24"/>
  <c r="V57" i="24"/>
  <c r="V31" i="24"/>
  <c r="V48" i="24"/>
  <c r="V43" i="24"/>
  <c r="V37" i="24"/>
  <c r="V52" i="24"/>
  <c r="V56" i="24"/>
  <c r="V33" i="24"/>
  <c r="V47" i="24"/>
  <c r="V2" i="24"/>
  <c r="V49" i="24"/>
  <c r="V51" i="24"/>
  <c r="V62" i="24"/>
  <c r="V64" i="24"/>
  <c r="V66" i="24"/>
  <c r="V60" i="24"/>
  <c r="V69" i="24"/>
  <c r="V72" i="24"/>
  <c r="V63" i="24"/>
  <c r="V76" i="24"/>
  <c r="V67" i="24"/>
  <c r="V83" i="24"/>
  <c r="V73" i="24"/>
  <c r="V68" i="24"/>
  <c r="V74" i="24"/>
  <c r="V81" i="24"/>
  <c r="V71" i="24"/>
  <c r="V77" i="24"/>
  <c r="V70" i="24"/>
  <c r="V61" i="24"/>
  <c r="V75" i="24"/>
  <c r="V65" i="24"/>
  <c r="V84" i="24"/>
  <c r="V78" i="24"/>
  <c r="V79" i="24"/>
  <c r="V80" i="24"/>
  <c r="V82" i="24"/>
  <c r="V15" i="24"/>
  <c r="V16" i="24"/>
  <c r="V4" i="24"/>
  <c r="V17" i="24"/>
  <c r="V6" i="24"/>
  <c r="V7" i="24"/>
  <c r="V8" i="24"/>
  <c r="V9" i="24"/>
  <c r="V10" i="24"/>
  <c r="V18" i="24"/>
  <c r="V11" i="24"/>
  <c r="V19" i="24"/>
  <c r="V12" i="24"/>
  <c r="V13" i="24"/>
  <c r="V21" i="24"/>
  <c r="V22" i="24"/>
  <c r="V23" i="24"/>
  <c r="V24" i="24"/>
  <c r="V25" i="24"/>
  <c r="V26" i="24"/>
  <c r="V14" i="24"/>
  <c r="V3" i="24"/>
  <c r="V5" i="24"/>
  <c r="V20" i="24"/>
  <c r="V35" i="24"/>
  <c r="AE53" i="24" l="1"/>
  <c r="AE8" i="24"/>
  <c r="AE4" i="24"/>
  <c r="AE68" i="24"/>
  <c r="AE33" i="24"/>
  <c r="AE59" i="24"/>
  <c r="AE11" i="24"/>
  <c r="AE80" i="24"/>
  <c r="AE77" i="24"/>
  <c r="AE76" i="24"/>
  <c r="AE51" i="24"/>
  <c r="AE43" i="24"/>
  <c r="AE28" i="24"/>
  <c r="AE45" i="24"/>
  <c r="AE5" i="24"/>
  <c r="AE65" i="24"/>
  <c r="AE60" i="24"/>
  <c r="AE21" i="24"/>
  <c r="AE3" i="24"/>
  <c r="AE24" i="24"/>
  <c r="AE13" i="24"/>
  <c r="AE18" i="24"/>
  <c r="AE7" i="24"/>
  <c r="AE16" i="24"/>
  <c r="AE73" i="24"/>
  <c r="AE63" i="24"/>
  <c r="AE66" i="24"/>
  <c r="AE49" i="24"/>
  <c r="AE56" i="24"/>
  <c r="AE48" i="24"/>
  <c r="AE38" i="24"/>
  <c r="AE27" i="24"/>
  <c r="AE40" i="24"/>
  <c r="AE42" i="24"/>
  <c r="AE30" i="24"/>
  <c r="AE14" i="24"/>
  <c r="AE12" i="24"/>
  <c r="AE10" i="24"/>
  <c r="AE6" i="24"/>
  <c r="AE15" i="24"/>
  <c r="AE78" i="24"/>
  <c r="AE61" i="24"/>
  <c r="AE81" i="24"/>
  <c r="AE83" i="24"/>
  <c r="AE72" i="24"/>
  <c r="AE64" i="24"/>
  <c r="AE2" i="24"/>
  <c r="AE52" i="24"/>
  <c r="AE31" i="24"/>
  <c r="AE55" i="24"/>
  <c r="AE32" i="24"/>
  <c r="AE46" i="24"/>
  <c r="AE36" i="24"/>
  <c r="AE58" i="24"/>
  <c r="AE20" i="24"/>
  <c r="AE26" i="24"/>
  <c r="AE22" i="24"/>
  <c r="AE19" i="24"/>
  <c r="AE9" i="24"/>
  <c r="AE17" i="24"/>
  <c r="AE82" i="24"/>
  <c r="AE84" i="24"/>
  <c r="AE70" i="24"/>
  <c r="AE74" i="24"/>
  <c r="AE67" i="24"/>
  <c r="AE69" i="24"/>
  <c r="AE62" i="24"/>
  <c r="AE47" i="24"/>
  <c r="AE37" i="24"/>
  <c r="AE57" i="24"/>
  <c r="AE29" i="24"/>
  <c r="AE54" i="24"/>
  <c r="AE44" i="24"/>
  <c r="AE34" i="24"/>
  <c r="AE39" i="24"/>
  <c r="M4" i="25"/>
  <c r="M5" i="25"/>
  <c r="M6" i="25"/>
  <c r="M8" i="25"/>
  <c r="M9" i="25"/>
  <c r="M10" i="25"/>
  <c r="M7" i="25"/>
  <c r="M12" i="25"/>
  <c r="M11" i="25"/>
  <c r="M13" i="25"/>
  <c r="M14" i="25"/>
  <c r="M15" i="25"/>
  <c r="M16" i="25"/>
  <c r="M17" i="25"/>
  <c r="M19" i="25"/>
  <c r="M18" i="25"/>
  <c r="M20" i="25"/>
  <c r="M23" i="25"/>
  <c r="M21" i="25"/>
  <c r="M22" i="25"/>
  <c r="M24" i="25"/>
  <c r="M25" i="25"/>
  <c r="M26" i="25"/>
  <c r="M3" i="25"/>
  <c r="N4" i="25"/>
  <c r="N5" i="25"/>
  <c r="N6" i="25"/>
  <c r="N8" i="25"/>
  <c r="N9" i="25"/>
  <c r="N10" i="25"/>
  <c r="N7" i="25"/>
  <c r="N12" i="25"/>
  <c r="N11" i="25"/>
  <c r="N13" i="25"/>
  <c r="N14" i="25"/>
  <c r="N15" i="25"/>
  <c r="N16" i="25"/>
  <c r="N17" i="25"/>
  <c r="N19" i="25"/>
  <c r="N18" i="25"/>
  <c r="N20" i="25"/>
  <c r="N23" i="25"/>
  <c r="N21" i="25"/>
  <c r="N22" i="25"/>
  <c r="N24" i="25"/>
  <c r="N25" i="25"/>
  <c r="N26" i="25"/>
  <c r="N3" i="25"/>
  <c r="L4" i="25"/>
  <c r="L5" i="25"/>
  <c r="L6" i="25"/>
  <c r="L8" i="25"/>
  <c r="L9" i="25"/>
  <c r="L10" i="25"/>
  <c r="L7" i="25"/>
  <c r="L12" i="25"/>
  <c r="L11" i="25"/>
  <c r="L13" i="25"/>
  <c r="L14" i="25"/>
  <c r="L15" i="25"/>
  <c r="L16" i="25"/>
  <c r="L17" i="25"/>
  <c r="L19" i="25"/>
  <c r="L18" i="25"/>
  <c r="L20" i="25"/>
  <c r="L23" i="25"/>
  <c r="L21" i="25"/>
  <c r="L22" i="25"/>
  <c r="L24" i="25"/>
  <c r="L25" i="25"/>
  <c r="L26" i="25"/>
  <c r="L3" i="25"/>
  <c r="K4" i="25"/>
  <c r="K5" i="25"/>
  <c r="K6" i="25"/>
  <c r="K8" i="25"/>
  <c r="K9" i="25"/>
  <c r="K10" i="25"/>
  <c r="K7" i="25"/>
  <c r="K12" i="25"/>
  <c r="K11" i="25"/>
  <c r="K13" i="25"/>
  <c r="K14" i="25"/>
  <c r="K15" i="25"/>
  <c r="K16" i="25"/>
  <c r="K17" i="25"/>
  <c r="K19" i="25"/>
  <c r="K18" i="25"/>
  <c r="K20" i="25"/>
  <c r="K23" i="25"/>
  <c r="K21" i="25"/>
  <c r="K22" i="25"/>
  <c r="K24" i="25"/>
  <c r="K25" i="25"/>
  <c r="K26" i="25"/>
  <c r="K3" i="25"/>
  <c r="C4" i="1"/>
  <c r="C6" i="1"/>
  <c r="C5" i="1"/>
  <c r="C3" i="1"/>
  <c r="C9" i="1"/>
  <c r="C10" i="1"/>
  <c r="C26" i="1"/>
  <c r="C12" i="1"/>
  <c r="C14" i="1"/>
  <c r="C7" i="1"/>
  <c r="C28" i="1"/>
  <c r="C15" i="1"/>
  <c r="C16" i="1"/>
  <c r="C17" i="1"/>
  <c r="C18" i="1"/>
  <c r="C19" i="1"/>
  <c r="C20" i="1"/>
  <c r="C21" i="1"/>
  <c r="C22" i="1"/>
  <c r="C23" i="1"/>
  <c r="C24" i="1"/>
  <c r="C11" i="1"/>
  <c r="C13" i="1"/>
  <c r="C25" i="1"/>
  <c r="C27" i="1"/>
  <c r="C29" i="1"/>
  <c r="C8" i="1"/>
  <c r="N85" i="24"/>
  <c r="O85" i="24"/>
  <c r="P85" i="24"/>
  <c r="Q85" i="24"/>
  <c r="R85" i="24"/>
  <c r="S85" i="24"/>
  <c r="T85" i="24"/>
  <c r="U85" i="24"/>
  <c r="M85" i="24"/>
  <c r="AB85" i="24" s="1"/>
  <c r="R26" i="25"/>
  <c r="R22" i="25"/>
  <c r="R8" i="25"/>
  <c r="S6" i="25"/>
  <c r="S11" i="25"/>
  <c r="V11" i="25"/>
  <c r="U14" i="25"/>
  <c r="S12" i="25"/>
  <c r="T12" i="25"/>
  <c r="S17" i="25"/>
  <c r="S15" i="25"/>
  <c r="S13" i="25"/>
  <c r="V13" i="25"/>
  <c r="S7" i="25"/>
  <c r="V7" i="25"/>
  <c r="S9" i="25"/>
  <c r="V16" i="25"/>
  <c r="S23" i="25"/>
  <c r="V23" i="25"/>
  <c r="S21" i="25"/>
  <c r="S25" i="25"/>
  <c r="V25" i="25"/>
  <c r="S19" i="25"/>
  <c r="V19" i="25"/>
  <c r="U20" i="25"/>
  <c r="V20" i="25"/>
  <c r="S18" i="25"/>
  <c r="S3" i="25"/>
  <c r="S5" i="25"/>
  <c r="S10" i="25"/>
  <c r="Q11" i="25"/>
  <c r="Q14" i="25"/>
  <c r="Q12" i="25"/>
  <c r="Q10" i="25"/>
  <c r="P8" i="25"/>
  <c r="P5" i="25"/>
  <c r="P4" i="25"/>
  <c r="O6" i="25"/>
  <c r="O11" i="25"/>
  <c r="O14" i="25"/>
  <c r="O17" i="25"/>
  <c r="O15" i="25"/>
  <c r="O7" i="25"/>
  <c r="O8" i="25"/>
  <c r="O9" i="25"/>
  <c r="O16" i="25"/>
  <c r="O23" i="25"/>
  <c r="O21" i="25"/>
  <c r="H21" i="25" s="1"/>
  <c r="O25" i="25"/>
  <c r="O19" i="25"/>
  <c r="O24" i="25"/>
  <c r="G24" i="25" s="1"/>
  <c r="O20" i="25"/>
  <c r="O26" i="25"/>
  <c r="O22" i="25"/>
  <c r="O18" i="25"/>
  <c r="H18" i="25" s="1"/>
  <c r="O3" i="25"/>
  <c r="O5" i="25"/>
  <c r="O4" i="25"/>
  <c r="O10" i="25"/>
  <c r="G19" i="25" l="1"/>
  <c r="H16" i="25"/>
  <c r="G6" i="25"/>
  <c r="H12" i="25"/>
  <c r="H20" i="25"/>
  <c r="H14" i="25"/>
  <c r="H3" i="25"/>
  <c r="H9" i="25"/>
  <c r="H24" i="25"/>
  <c r="H19" i="25"/>
  <c r="H23" i="25"/>
  <c r="H7" i="25"/>
  <c r="H17" i="25"/>
  <c r="H22" i="25"/>
  <c r="H6" i="25"/>
  <c r="H4" i="25"/>
  <c r="H5" i="25"/>
  <c r="H25" i="25"/>
  <c r="H26" i="25"/>
  <c r="H8" i="25"/>
  <c r="G4" i="25"/>
  <c r="H10" i="25"/>
  <c r="H11" i="25"/>
  <c r="G17" i="25"/>
  <c r="G20" i="25"/>
  <c r="G10" i="25"/>
  <c r="G3" i="25"/>
  <c r="G5" i="25"/>
  <c r="G11" i="25"/>
  <c r="G26" i="25"/>
  <c r="G7" i="25"/>
  <c r="G22" i="25"/>
  <c r="G16" i="25"/>
  <c r="G14" i="25"/>
  <c r="G21" i="25"/>
  <c r="G12" i="25"/>
  <c r="G25" i="25"/>
  <c r="G9" i="25"/>
  <c r="G18" i="25"/>
  <c r="G23" i="25"/>
  <c r="G8" i="25"/>
  <c r="J15" i="17"/>
  <c r="L15" i="17" s="1"/>
  <c r="J27" i="17"/>
  <c r="L27" i="17" s="1"/>
  <c r="J7" i="17"/>
  <c r="L7" i="17" s="1"/>
  <c r="J26" i="17"/>
  <c r="L26" i="17" s="1"/>
  <c r="J14" i="17"/>
  <c r="L14" i="17" s="1"/>
  <c r="J25" i="17"/>
  <c r="L25" i="17" s="1"/>
  <c r="J6" i="17"/>
  <c r="L6" i="17" s="1"/>
  <c r="J5" i="17"/>
  <c r="L5" i="17" s="1"/>
  <c r="J13" i="17"/>
  <c r="J12" i="17"/>
  <c r="L12" i="17" s="1"/>
  <c r="J11" i="17"/>
  <c r="L11" i="17" s="1"/>
  <c r="J10" i="17"/>
  <c r="L10" i="17" s="1"/>
  <c r="P13" i="25" s="1"/>
  <c r="G13" i="25" s="1"/>
  <c r="J24" i="17"/>
  <c r="L24" i="17" s="1"/>
  <c r="P15" i="25" s="1"/>
  <c r="H15" i="25" s="1"/>
  <c r="G15" i="25" l="1"/>
  <c r="H13" i="25"/>
</calcChain>
</file>

<file path=xl/sharedStrings.xml><?xml version="1.0" encoding="utf-8"?>
<sst xmlns="http://schemas.openxmlformats.org/spreadsheetml/2006/main" count="759" uniqueCount="142">
  <si>
    <t>班名</t>
  </si>
  <si>
    <t>学号</t>
  </si>
  <si>
    <t>姓名</t>
  </si>
  <si>
    <t>少数民族</t>
    <phoneticPr fontId="2" type="noConversion"/>
  </si>
  <si>
    <t>本年度学分绩</t>
    <phoneticPr fontId="2" type="noConversion"/>
  </si>
  <si>
    <t>国奖</t>
    <phoneticPr fontId="2" type="noConversion"/>
  </si>
  <si>
    <t>社会实践</t>
    <phoneticPr fontId="2" type="noConversion"/>
  </si>
  <si>
    <t>备注</t>
    <phoneticPr fontId="2" type="noConversion"/>
  </si>
  <si>
    <t>等级（1~10）</t>
  </si>
  <si>
    <t>等级（1~10）</t>
    <phoneticPr fontId="2" type="noConversion"/>
  </si>
  <si>
    <t>金额</t>
  </si>
  <si>
    <t>金额</t>
    <phoneticPr fontId="2" type="noConversion"/>
  </si>
  <si>
    <t>本年度学分绩</t>
  </si>
  <si>
    <t>本年度班级排名</t>
  </si>
  <si>
    <t>本年度年级排名</t>
  </si>
  <si>
    <t>上一年度学分绩</t>
  </si>
  <si>
    <t>上一年度年级排名</t>
  </si>
  <si>
    <t>年级排名进步</t>
  </si>
  <si>
    <t>备注</t>
  </si>
  <si>
    <t>本年度学分绩</t>
    <phoneticPr fontId="2" type="noConversion"/>
  </si>
  <si>
    <t>本年度班级排名</t>
    <phoneticPr fontId="2" type="noConversion"/>
  </si>
  <si>
    <t>本年度年级排名</t>
    <phoneticPr fontId="2" type="noConversion"/>
  </si>
  <si>
    <t>上一年度学分绩</t>
    <phoneticPr fontId="2" type="noConversion"/>
  </si>
  <si>
    <t>上一年度班级排名</t>
    <phoneticPr fontId="2" type="noConversion"/>
  </si>
  <si>
    <t>上一年度年级排名</t>
    <phoneticPr fontId="2" type="noConversion"/>
  </si>
  <si>
    <t>年级排名进步</t>
    <phoneticPr fontId="2" type="noConversion"/>
  </si>
  <si>
    <t>贫困</t>
    <phoneticPr fontId="2" type="noConversion"/>
  </si>
  <si>
    <t>国家励志</t>
    <phoneticPr fontId="2" type="noConversion"/>
  </si>
  <si>
    <t>学业优秀</t>
    <phoneticPr fontId="2" type="noConversion"/>
  </si>
  <si>
    <t>学习进步</t>
    <phoneticPr fontId="2" type="noConversion"/>
  </si>
  <si>
    <t>科技创新</t>
    <phoneticPr fontId="2" type="noConversion"/>
  </si>
  <si>
    <t>志愿公益</t>
    <phoneticPr fontId="2" type="noConversion"/>
  </si>
  <si>
    <t>社会工作</t>
    <phoneticPr fontId="2" type="noConversion"/>
  </si>
  <si>
    <t>体育优秀</t>
    <phoneticPr fontId="2" type="noConversion"/>
  </si>
  <si>
    <t>文艺优秀</t>
    <phoneticPr fontId="2" type="noConversion"/>
  </si>
  <si>
    <t>总计</t>
    <phoneticPr fontId="2" type="noConversion"/>
  </si>
  <si>
    <t>匹配奖项</t>
    <phoneticPr fontId="2" type="noConversion"/>
  </si>
  <si>
    <t>科创方面具体表现</t>
    <phoneticPr fontId="2" type="noConversion"/>
  </si>
  <si>
    <t>志愿公益具体表现</t>
    <phoneticPr fontId="2" type="noConversion"/>
  </si>
  <si>
    <t>社会工作具体表现</t>
    <phoneticPr fontId="2" type="noConversion"/>
  </si>
  <si>
    <t>社会实践具体表现</t>
    <phoneticPr fontId="2" type="noConversion"/>
  </si>
  <si>
    <t>文艺方面具体表现</t>
    <phoneticPr fontId="2" type="noConversion"/>
  </si>
  <si>
    <t>体育方面具体表现</t>
    <phoneticPr fontId="2" type="noConversion"/>
  </si>
  <si>
    <t>上一年度班级排名</t>
    <phoneticPr fontId="2" type="noConversion"/>
  </si>
  <si>
    <t>综合优秀</t>
    <phoneticPr fontId="2" type="noConversion"/>
  </si>
  <si>
    <t>学业优秀</t>
    <phoneticPr fontId="2" type="noConversion"/>
  </si>
  <si>
    <t>学习进步</t>
    <phoneticPr fontId="2" type="noConversion"/>
  </si>
  <si>
    <t>科技创新</t>
    <phoneticPr fontId="2" type="noConversion"/>
  </si>
  <si>
    <t>志愿公益</t>
    <phoneticPr fontId="2" type="noConversion"/>
  </si>
  <si>
    <t>社会工作</t>
    <phoneticPr fontId="2" type="noConversion"/>
  </si>
  <si>
    <t>体育优秀</t>
    <phoneticPr fontId="2" type="noConversion"/>
  </si>
  <si>
    <t>文艺优秀</t>
    <phoneticPr fontId="2" type="noConversion"/>
  </si>
  <si>
    <t>社会实践</t>
    <phoneticPr fontId="2" type="noConversion"/>
  </si>
  <si>
    <t>工41</t>
    <phoneticPr fontId="2" type="noConversion"/>
  </si>
  <si>
    <t>是</t>
    <phoneticPr fontId="2" type="noConversion"/>
  </si>
  <si>
    <t>否</t>
    <phoneticPr fontId="2" type="noConversion"/>
  </si>
  <si>
    <t>徐栩海</t>
    <phoneticPr fontId="2" type="noConversion"/>
  </si>
  <si>
    <t>工42</t>
  </si>
  <si>
    <t>否</t>
    <phoneticPr fontId="2" type="noConversion"/>
  </si>
  <si>
    <t>钟月漾</t>
    <phoneticPr fontId="2" type="noConversion"/>
  </si>
  <si>
    <t>王雅琨</t>
    <phoneticPr fontId="2" type="noConversion"/>
  </si>
  <si>
    <t>是</t>
    <phoneticPr fontId="2" type="noConversion"/>
  </si>
  <si>
    <t>否</t>
    <phoneticPr fontId="2" type="noConversion"/>
  </si>
  <si>
    <t>工42</t>
    <phoneticPr fontId="2" type="noConversion"/>
  </si>
  <si>
    <t>贾柳</t>
    <phoneticPr fontId="2" type="noConversion"/>
  </si>
  <si>
    <t>程子龙</t>
    <phoneticPr fontId="2" type="noConversion"/>
  </si>
  <si>
    <t>龚施展</t>
    <phoneticPr fontId="2" type="noConversion"/>
  </si>
  <si>
    <t>工42</t>
    <phoneticPr fontId="2" type="noConversion"/>
  </si>
  <si>
    <t>工51</t>
    <phoneticPr fontId="2" type="noConversion"/>
  </si>
  <si>
    <t>胡坤</t>
    <phoneticPr fontId="2" type="noConversion"/>
  </si>
  <si>
    <t xml:space="preserve">工51 </t>
    <phoneticPr fontId="2" type="noConversion"/>
  </si>
  <si>
    <t>刘墨</t>
    <phoneticPr fontId="2" type="noConversion"/>
  </si>
  <si>
    <t>工52</t>
  </si>
  <si>
    <t>工51</t>
    <phoneticPr fontId="2" type="noConversion"/>
  </si>
  <si>
    <t>唐静雯</t>
    <phoneticPr fontId="2" type="noConversion"/>
  </si>
  <si>
    <t>王依能</t>
    <phoneticPr fontId="2" type="noConversion"/>
  </si>
  <si>
    <t>张薇</t>
    <phoneticPr fontId="2" type="noConversion"/>
  </si>
  <si>
    <t>否</t>
    <phoneticPr fontId="2" type="noConversion"/>
  </si>
  <si>
    <t>马瑞</t>
    <phoneticPr fontId="2" type="noConversion"/>
  </si>
  <si>
    <t>工52</t>
    <phoneticPr fontId="2" type="noConversion"/>
  </si>
  <si>
    <t>俞文涛</t>
    <phoneticPr fontId="2" type="noConversion"/>
  </si>
  <si>
    <t>否</t>
    <phoneticPr fontId="2" type="noConversion"/>
  </si>
  <si>
    <t>是</t>
    <phoneticPr fontId="2" type="noConversion"/>
  </si>
  <si>
    <t>何佳颖</t>
    <phoneticPr fontId="2" type="noConversion"/>
  </si>
  <si>
    <t>王忻如</t>
    <phoneticPr fontId="2" type="noConversion"/>
  </si>
  <si>
    <t>范红淼</t>
    <phoneticPr fontId="2" type="noConversion"/>
  </si>
  <si>
    <t>万梓琪</t>
    <phoneticPr fontId="2" type="noConversion"/>
  </si>
  <si>
    <t>生65</t>
    <phoneticPr fontId="2" type="noConversion"/>
  </si>
  <si>
    <t>徐军</t>
    <phoneticPr fontId="2" type="noConversion"/>
  </si>
  <si>
    <t>岳瑞龙</t>
    <phoneticPr fontId="2" type="noConversion"/>
  </si>
  <si>
    <t>张普竣</t>
    <phoneticPr fontId="2" type="noConversion"/>
  </si>
  <si>
    <t>工32</t>
    <phoneticPr fontId="2" type="noConversion"/>
  </si>
  <si>
    <t>代睿</t>
    <phoneticPr fontId="2" type="noConversion"/>
  </si>
  <si>
    <t>工31</t>
    <phoneticPr fontId="2" type="noConversion"/>
  </si>
  <si>
    <t>李振轩</t>
  </si>
  <si>
    <t>马征</t>
    <phoneticPr fontId="2" type="noConversion"/>
  </si>
  <si>
    <t>倪诗影</t>
    <phoneticPr fontId="2" type="noConversion"/>
  </si>
  <si>
    <t>王孟欣</t>
    <phoneticPr fontId="2" type="noConversion"/>
  </si>
  <si>
    <t>张亦弛</t>
    <phoneticPr fontId="2" type="noConversion"/>
  </si>
  <si>
    <t>郑舒艺</t>
    <phoneticPr fontId="2" type="noConversion"/>
  </si>
  <si>
    <t>姓名</t>
    <phoneticPr fontId="2" type="noConversion"/>
  </si>
  <si>
    <t>班名</t>
    <phoneticPr fontId="2" type="noConversion"/>
  </si>
  <si>
    <t>学号</t>
    <phoneticPr fontId="2" type="noConversion"/>
  </si>
  <si>
    <t>转出3.41</t>
  </si>
  <si>
    <t>转出3.40</t>
  </si>
  <si>
    <t>转出</t>
  </si>
  <si>
    <t>由航院转入，上学年不在我系</t>
    <phoneticPr fontId="2" type="noConversion"/>
  </si>
  <si>
    <t>单项打分加总</t>
    <phoneticPr fontId="2" type="noConversion"/>
  </si>
  <si>
    <t>年级</t>
    <phoneticPr fontId="2" type="noConversion"/>
  </si>
  <si>
    <t>申请单项数</t>
    <phoneticPr fontId="2" type="noConversion"/>
  </si>
  <si>
    <t>年级排名</t>
    <phoneticPr fontId="2" type="noConversion"/>
  </si>
  <si>
    <t>班级排名</t>
    <phoneticPr fontId="2" type="noConversion"/>
  </si>
  <si>
    <t>贫困</t>
    <phoneticPr fontId="2" type="noConversion"/>
  </si>
  <si>
    <t>少数民族</t>
    <phoneticPr fontId="2" type="noConversion"/>
  </si>
  <si>
    <t>国奖</t>
    <phoneticPr fontId="2" type="noConversion"/>
  </si>
  <si>
    <t>国家励志</t>
    <phoneticPr fontId="2" type="noConversion"/>
  </si>
  <si>
    <t>匹配金额</t>
    <phoneticPr fontId="2" type="noConversion"/>
  </si>
  <si>
    <t>综合优秀</t>
    <phoneticPr fontId="2" type="noConversion"/>
  </si>
  <si>
    <t>学业优秀</t>
    <phoneticPr fontId="2" type="noConversion"/>
  </si>
  <si>
    <t>学习进步</t>
    <phoneticPr fontId="2" type="noConversion"/>
  </si>
  <si>
    <t>科技创新</t>
    <phoneticPr fontId="2" type="noConversion"/>
  </si>
  <si>
    <t>志愿公益</t>
    <phoneticPr fontId="2" type="noConversion"/>
  </si>
  <si>
    <t>社会工作</t>
    <phoneticPr fontId="2" type="noConversion"/>
  </si>
  <si>
    <t>体育优秀</t>
    <phoneticPr fontId="2" type="noConversion"/>
  </si>
  <si>
    <t>文艺优秀</t>
    <phoneticPr fontId="2" type="noConversion"/>
  </si>
  <si>
    <t>社会实践</t>
    <phoneticPr fontId="2" type="noConversion"/>
  </si>
  <si>
    <t>协鑫</t>
    <phoneticPr fontId="2" type="noConversion"/>
  </si>
  <si>
    <t>东方</t>
    <phoneticPr fontId="2" type="noConversion"/>
  </si>
  <si>
    <t>长虹</t>
    <phoneticPr fontId="2" type="noConversion"/>
  </si>
  <si>
    <t>周惠琪</t>
    <phoneticPr fontId="2" type="noConversion"/>
  </si>
  <si>
    <t>黄奕聪</t>
    <phoneticPr fontId="2" type="noConversion"/>
  </si>
  <si>
    <t>张明为</t>
    <phoneticPr fontId="2" type="noConversion"/>
  </si>
  <si>
    <t>航天</t>
    <phoneticPr fontId="2" type="noConversion"/>
  </si>
  <si>
    <t>奖项</t>
    <phoneticPr fontId="2" type="noConversion"/>
  </si>
  <si>
    <t xml:space="preserve"> 生5</t>
  </si>
  <si>
    <t>工3</t>
  </si>
  <si>
    <t>工4</t>
  </si>
  <si>
    <t>工5</t>
  </si>
  <si>
    <t>生6</t>
  </si>
  <si>
    <t/>
  </si>
  <si>
    <t>年级</t>
    <phoneticPr fontId="2" type="noConversion"/>
  </si>
  <si>
    <t>学号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</si>
</sst>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.0_);[Red]\(0.0\)"/>
  </numFmts>
  <fonts count="22">
    <font>
      <sz val="11"/>
      <color theme="1"/>
      <name val="宋体"/>
      <family val="2"/>
      <scheme val="minor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name val="Abadi MT Condensed Extra Bold"/>
    </font>
    <font>
      <sz val="1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theme="1"/>
      <name val="Times New Roman"/>
      <family val="1"/>
    </font>
    <font>
      <sz val="10.5"/>
      <color theme="1"/>
      <name val="SimSun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1"/>
      <color theme="1"/>
      <name val="宋体"/>
      <family val="1"/>
      <scheme val="minor"/>
    </font>
    <font>
      <sz val="10"/>
      <color theme="1"/>
      <name val="宋体"/>
      <family val="2"/>
      <scheme val="minor"/>
    </font>
    <font>
      <b/>
      <sz val="11"/>
      <color rgb="FF000000"/>
      <name val="宋体"/>
      <family val="3"/>
      <charset val="134"/>
      <scheme val="minor"/>
    </font>
    <font>
      <b/>
      <sz val="10"/>
      <color rgb="FFFF0000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5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0">
    <xf numFmtId="0" fontId="0" fillId="0" borderId="0" xfId="0"/>
    <xf numFmtId="0" fontId="0" fillId="0" borderId="0" xfId="0" applyFill="1"/>
    <xf numFmtId="0" fontId="0" fillId="2" borderId="0" xfId="0" applyFill="1"/>
    <xf numFmtId="0" fontId="3" fillId="0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1" xfId="0" applyFill="1" applyBorder="1"/>
    <xf numFmtId="0" fontId="3" fillId="0" borderId="1" xfId="0" applyNumberFormat="1" applyFont="1" applyFill="1" applyBorder="1" applyAlignment="1">
      <alignment horizontal="center"/>
    </xf>
    <xf numFmtId="0" fontId="8" fillId="0" borderId="0" xfId="0" applyFont="1" applyAlignment="1">
      <alignment wrapText="1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8" fillId="0" borderId="0" xfId="0" applyFont="1"/>
    <xf numFmtId="0" fontId="11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right"/>
    </xf>
    <xf numFmtId="177" fontId="0" fillId="0" borderId="1" xfId="0" applyNumberFormat="1" applyFont="1" applyFill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0" fontId="11" fillId="0" borderId="1" xfId="0" applyFont="1" applyFill="1" applyBorder="1" applyAlignment="1">
      <alignment horizontal="right"/>
    </xf>
    <xf numFmtId="0" fontId="8" fillId="0" borderId="1" xfId="0" applyFont="1" applyBorder="1" applyAlignment="1">
      <alignment wrapText="1"/>
    </xf>
    <xf numFmtId="176" fontId="0" fillId="0" borderId="1" xfId="0" applyNumberFormat="1" applyFill="1" applyBorder="1"/>
    <xf numFmtId="0" fontId="8" fillId="0" borderId="1" xfId="0" applyFont="1" applyFill="1" applyBorder="1"/>
    <xf numFmtId="0" fontId="1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8" fillId="0" borderId="1" xfId="0" applyFont="1" applyBorder="1"/>
    <xf numFmtId="0" fontId="3" fillId="0" borderId="2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6" fillId="0" borderId="1" xfId="0" applyFont="1" applyFill="1" applyBorder="1"/>
    <xf numFmtId="0" fontId="12" fillId="0" borderId="1" xfId="0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8" fillId="0" borderId="1" xfId="0" applyFont="1" applyFill="1" applyBorder="1" applyAlignment="1">
      <alignment wrapText="1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wrapText="1"/>
    </xf>
    <xf numFmtId="0" fontId="9" fillId="0" borderId="3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wrapText="1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 applyProtection="1">
      <alignment horizontal="center" vertical="center" wrapText="1"/>
      <protection locked="0"/>
    </xf>
    <xf numFmtId="0" fontId="19" fillId="0" borderId="1" xfId="0" applyFont="1" applyFill="1" applyBorder="1"/>
    <xf numFmtId="0" fontId="3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8" fillId="0" borderId="1" xfId="0" applyFont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right" vertical="center"/>
    </xf>
    <xf numFmtId="0" fontId="11" fillId="0" borderId="1" xfId="0" applyFont="1" applyFill="1" applyBorder="1" applyAlignment="1">
      <alignment horizontal="right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wrapText="1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/>
    <xf numFmtId="0" fontId="0" fillId="0" borderId="1" xfId="0" applyFill="1" applyBorder="1" applyAlignment="1"/>
    <xf numFmtId="0" fontId="8" fillId="0" borderId="1" xfId="0" applyFont="1" applyBorder="1" applyAlignment="1"/>
    <xf numFmtId="0" fontId="8" fillId="0" borderId="0" xfId="0" applyFont="1" applyAlignment="1"/>
    <xf numFmtId="0" fontId="0" fillId="0" borderId="0" xfId="0" applyAlignment="1"/>
    <xf numFmtId="0" fontId="0" fillId="0" borderId="1" xfId="0" applyFill="1" applyBorder="1" applyAlignment="1">
      <alignment horizontal="right" wrapText="1"/>
    </xf>
    <xf numFmtId="0" fontId="3" fillId="4" borderId="1" xfId="0" applyFont="1" applyFill="1" applyBorder="1" applyAlignment="1">
      <alignment horizontal="center"/>
    </xf>
    <xf numFmtId="0" fontId="1" fillId="0" borderId="1" xfId="0" applyFont="1" applyFill="1" applyBorder="1" applyAlignment="1" applyProtection="1">
      <alignment vertical="center" wrapText="1"/>
      <protection locked="0"/>
    </xf>
    <xf numFmtId="0" fontId="15" fillId="0" borderId="4" xfId="0" applyFont="1" applyBorder="1" applyAlignment="1">
      <alignment vertical="center" wrapText="1"/>
    </xf>
    <xf numFmtId="0" fontId="0" fillId="0" borderId="0" xfId="0" applyFill="1" applyBorder="1"/>
    <xf numFmtId="0" fontId="20" fillId="0" borderId="1" xfId="0" applyFont="1" applyFill="1" applyBorder="1" applyAlignment="1">
      <alignment horizontal="center"/>
    </xf>
    <xf numFmtId="0" fontId="9" fillId="0" borderId="0" xfId="0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3" fillId="5" borderId="1" xfId="0" applyFont="1" applyFill="1" applyBorder="1" applyAlignment="1">
      <alignment horizontal="center"/>
    </xf>
    <xf numFmtId="0" fontId="16" fillId="5" borderId="3" xfId="0" applyFont="1" applyFill="1" applyBorder="1" applyAlignment="1">
      <alignment horizontal="justify" vertical="center"/>
    </xf>
    <xf numFmtId="0" fontId="8" fillId="5" borderId="1" xfId="0" applyFont="1" applyFill="1" applyBorder="1"/>
    <xf numFmtId="0" fontId="3" fillId="5" borderId="1" xfId="0" applyNumberFormat="1" applyFont="1" applyFill="1" applyBorder="1" applyAlignment="1">
      <alignment horizontal="center"/>
    </xf>
    <xf numFmtId="0" fontId="9" fillId="5" borderId="3" xfId="0" applyFont="1" applyFill="1" applyBorder="1" applyAlignment="1">
      <alignment horizontal="left" wrapText="1"/>
    </xf>
    <xf numFmtId="0" fontId="9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/>
    </xf>
    <xf numFmtId="0" fontId="18" fillId="5" borderId="3" xfId="0" applyFont="1" applyFill="1" applyBorder="1" applyAlignment="1">
      <alignment wrapText="1"/>
    </xf>
    <xf numFmtId="0" fontId="3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vertical="top" wrapText="1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8" fillId="5" borderId="1" xfId="0" applyFont="1" applyFill="1" applyBorder="1" applyAlignment="1">
      <alignment vertical="center" wrapText="1"/>
    </xf>
    <xf numFmtId="0" fontId="12" fillId="0" borderId="1" xfId="0" applyFont="1" applyBorder="1"/>
    <xf numFmtId="0" fontId="0" fillId="5" borderId="1" xfId="0" applyFill="1" applyBorder="1" applyAlignment="1">
      <alignment vertical="center" wrapText="1"/>
    </xf>
    <xf numFmtId="0" fontId="8" fillId="5" borderId="1" xfId="0" applyFont="1" applyFill="1" applyBorder="1" applyAlignment="1">
      <alignment vertical="center"/>
    </xf>
    <xf numFmtId="0" fontId="0" fillId="5" borderId="0" xfId="0" applyFill="1" applyBorder="1" applyAlignment="1">
      <alignment wrapText="1"/>
    </xf>
    <xf numFmtId="0" fontId="17" fillId="5" borderId="1" xfId="0" applyFont="1" applyFill="1" applyBorder="1" applyAlignment="1">
      <alignment wrapText="1"/>
    </xf>
    <xf numFmtId="0" fontId="7" fillId="0" borderId="1" xfId="0" applyFont="1" applyFill="1" applyBorder="1" applyAlignment="1" applyProtection="1">
      <alignment vertical="center" wrapText="1"/>
      <protection locked="0"/>
    </xf>
    <xf numFmtId="0" fontId="3" fillId="0" borderId="1" xfId="0" applyFont="1" applyFill="1" applyBorder="1" applyAlignment="1"/>
    <xf numFmtId="0" fontId="3" fillId="0" borderId="1" xfId="0" applyNumberFormat="1" applyFont="1" applyFill="1" applyBorder="1" applyAlignment="1"/>
    <xf numFmtId="176" fontId="0" fillId="0" borderId="1" xfId="0" applyNumberFormat="1" applyFill="1" applyBorder="1" applyAlignment="1"/>
    <xf numFmtId="0" fontId="6" fillId="0" borderId="1" xfId="0" applyFont="1" applyFill="1" applyBorder="1" applyAlignment="1"/>
    <xf numFmtId="0" fontId="0" fillId="0" borderId="0" xfId="0" applyFill="1" applyAlignment="1"/>
    <xf numFmtId="3" fontId="0" fillId="0" borderId="1" xfId="0" applyNumberFormat="1" applyFill="1" applyBorder="1" applyAlignment="1"/>
    <xf numFmtId="0" fontId="10" fillId="0" borderId="1" xfId="0" applyFont="1" applyFill="1" applyBorder="1" applyAlignment="1"/>
    <xf numFmtId="0" fontId="0" fillId="0" borderId="1" xfId="0" applyBorder="1" applyAlignment="1"/>
    <xf numFmtId="0" fontId="9" fillId="0" borderId="2" xfId="0" applyFont="1" applyBorder="1" applyAlignment="1"/>
    <xf numFmtId="0" fontId="9" fillId="0" borderId="3" xfId="0" applyFont="1" applyBorder="1" applyAlignment="1"/>
    <xf numFmtId="176" fontId="8" fillId="0" borderId="0" xfId="0" applyNumberFormat="1" applyFont="1" applyAlignment="1"/>
    <xf numFmtId="0" fontId="0" fillId="2" borderId="0" xfId="0" applyFill="1" applyAlignment="1"/>
    <xf numFmtId="0" fontId="3" fillId="5" borderId="1" xfId="0" applyFont="1" applyFill="1" applyBorder="1" applyAlignment="1"/>
    <xf numFmtId="0" fontId="0" fillId="5" borderId="1" xfId="0" applyFill="1" applyBorder="1" applyAlignment="1"/>
    <xf numFmtId="0" fontId="8" fillId="5" borderId="1" xfId="0" applyFont="1" applyFill="1" applyBorder="1" applyAlignment="1"/>
    <xf numFmtId="0" fontId="3" fillId="5" borderId="1" xfId="0" applyNumberFormat="1" applyFont="1" applyFill="1" applyBorder="1" applyAlignment="1"/>
    <xf numFmtId="176" fontId="0" fillId="5" borderId="1" xfId="0" applyNumberFormat="1" applyFill="1" applyBorder="1" applyAlignment="1"/>
    <xf numFmtId="0" fontId="11" fillId="5" borderId="1" xfId="0" applyFont="1" applyFill="1" applyBorder="1" applyAlignment="1">
      <alignment wrapText="1"/>
    </xf>
    <xf numFmtId="176" fontId="0" fillId="5" borderId="1" xfId="0" applyNumberFormat="1" applyFill="1" applyBorder="1"/>
    <xf numFmtId="0" fontId="0" fillId="5" borderId="1" xfId="0" applyFill="1" applyBorder="1"/>
    <xf numFmtId="0" fontId="0" fillId="5" borderId="1" xfId="0" applyFill="1" applyBorder="1" applyAlignment="1">
      <alignment horizontal="right" wrapText="1"/>
    </xf>
    <xf numFmtId="0" fontId="13" fillId="5" borderId="1" xfId="0" applyFont="1" applyFill="1" applyBorder="1" applyAlignment="1">
      <alignment wrapText="1"/>
    </xf>
    <xf numFmtId="0" fontId="14" fillId="5" borderId="1" xfId="0" applyFont="1" applyFill="1" applyBorder="1" applyAlignment="1">
      <alignment wrapText="1"/>
    </xf>
    <xf numFmtId="0" fontId="12" fillId="5" borderId="1" xfId="0" applyFont="1" applyFill="1" applyBorder="1" applyAlignment="1">
      <alignment wrapText="1"/>
    </xf>
    <xf numFmtId="0" fontId="0" fillId="4" borderId="1" xfId="0" applyFill="1" applyBorder="1"/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/>
    </xf>
    <xf numFmtId="0" fontId="21" fillId="0" borderId="6" xfId="0" applyFont="1" applyBorder="1" applyAlignment="1">
      <alignment horizontal="center"/>
    </xf>
  </cellXfs>
  <cellStyles count="5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3"/>
  <sheetViews>
    <sheetView workbookViewId="0">
      <pane xSplit="1" ySplit="2" topLeftCell="B69" activePane="bottomRight" state="frozen"/>
      <selection pane="topRight" activeCell="B1" sqref="B1"/>
      <selection pane="bottomLeft" activeCell="A3" sqref="A3"/>
      <selection pane="bottomRight" activeCell="N99" sqref="N99"/>
    </sheetView>
  </sheetViews>
  <sheetFormatPr defaultColWidth="8.6640625" defaultRowHeight="14.4"/>
  <cols>
    <col min="1" max="1" width="7.77734375" bestFit="1" customWidth="1"/>
    <col min="2" max="2" width="7.44140625" customWidth="1"/>
    <col min="3" max="3" width="9.109375" customWidth="1"/>
    <col min="4" max="4" width="8.6640625" style="2" customWidth="1"/>
    <col min="5" max="5" width="9.44140625" customWidth="1"/>
    <col min="6" max="6" width="8.33203125" customWidth="1"/>
    <col min="7" max="7" width="8.44140625" customWidth="1"/>
    <col min="8" max="8" width="9" style="2" customWidth="1"/>
    <col min="9" max="9" width="7.6640625" customWidth="1"/>
    <col min="10" max="10" width="6.33203125" customWidth="1"/>
    <col min="11" max="21" width="8.6640625" customWidth="1"/>
    <col min="22" max="22" width="8.6640625" hidden="1" customWidth="1"/>
    <col min="23" max="27" width="0" hidden="1" customWidth="1"/>
    <col min="31" max="31" width="12.109375" customWidth="1"/>
    <col min="32" max="32" width="14.6640625" style="118" customWidth="1"/>
    <col min="33" max="33" width="12.6640625" customWidth="1"/>
  </cols>
  <sheetData>
    <row r="1" spans="1:35" ht="13.5" customHeight="1">
      <c r="A1" s="65" t="s">
        <v>140</v>
      </c>
      <c r="B1" s="21" t="s">
        <v>19</v>
      </c>
      <c r="C1" s="21" t="s">
        <v>20</v>
      </c>
      <c r="D1" s="21" t="s">
        <v>21</v>
      </c>
      <c r="E1" s="21" t="s">
        <v>22</v>
      </c>
      <c r="F1" s="21" t="s">
        <v>23</v>
      </c>
      <c r="G1" s="21" t="s">
        <v>24</v>
      </c>
      <c r="H1" s="21" t="s">
        <v>25</v>
      </c>
      <c r="I1" s="65" t="s">
        <v>26</v>
      </c>
      <c r="J1" s="65" t="s">
        <v>3</v>
      </c>
      <c r="K1" s="65" t="s">
        <v>5</v>
      </c>
      <c r="L1" s="65" t="s">
        <v>27</v>
      </c>
      <c r="M1" s="34" t="s">
        <v>44</v>
      </c>
      <c r="N1" s="34" t="s">
        <v>45</v>
      </c>
      <c r="O1" s="34" t="s">
        <v>46</v>
      </c>
      <c r="P1" s="34" t="s">
        <v>47</v>
      </c>
      <c r="Q1" s="34" t="s">
        <v>48</v>
      </c>
      <c r="R1" s="34" t="s">
        <v>49</v>
      </c>
      <c r="S1" s="34" t="s">
        <v>50</v>
      </c>
      <c r="T1" s="34" t="s">
        <v>51</v>
      </c>
      <c r="U1" s="34" t="s">
        <v>52</v>
      </c>
      <c r="V1" s="29" t="s">
        <v>44</v>
      </c>
      <c r="W1" s="30" t="s">
        <v>28</v>
      </c>
      <c r="X1" s="30" t="s">
        <v>29</v>
      </c>
      <c r="Y1" s="30" t="s">
        <v>30</v>
      </c>
      <c r="Z1" s="30" t="s">
        <v>31</v>
      </c>
      <c r="AA1" s="30" t="s">
        <v>32</v>
      </c>
      <c r="AB1" s="30" t="s">
        <v>33</v>
      </c>
      <c r="AC1" s="30" t="s">
        <v>34</v>
      </c>
      <c r="AD1" s="30" t="s">
        <v>6</v>
      </c>
      <c r="AE1" s="30" t="s">
        <v>35</v>
      </c>
      <c r="AF1" s="117" t="s">
        <v>36</v>
      </c>
      <c r="AG1" s="24"/>
      <c r="AH1" s="4"/>
      <c r="AI1" s="4"/>
    </row>
    <row r="2" spans="1:35" s="4" customFormat="1" ht="25.95" customHeight="1">
      <c r="A2" s="7" t="s">
        <v>134</v>
      </c>
      <c r="B2" s="18"/>
      <c r="C2" s="6"/>
      <c r="D2" s="6"/>
      <c r="E2" s="6"/>
      <c r="F2" s="6"/>
      <c r="G2" s="6"/>
      <c r="H2" s="6"/>
      <c r="I2" s="6" t="s">
        <v>55</v>
      </c>
      <c r="J2" s="6" t="s">
        <v>55</v>
      </c>
      <c r="K2" s="6" t="s">
        <v>55</v>
      </c>
      <c r="L2" s="6" t="s">
        <v>55</v>
      </c>
      <c r="M2" s="6"/>
      <c r="N2" s="6"/>
      <c r="O2" s="6">
        <v>1</v>
      </c>
      <c r="P2" s="6"/>
      <c r="Q2" s="6"/>
      <c r="R2" s="6"/>
      <c r="S2" s="6"/>
      <c r="T2" s="6"/>
      <c r="U2" s="6"/>
      <c r="V2" s="6" t="e">
        <f>VLOOKUP(A2,综合优秀!$D$3:$J$81,7,FALSE)</f>
        <v>#N/A</v>
      </c>
      <c r="W2" s="6" t="e">
        <f>VLOOKUP(A2,学业优秀!$D$3:$J$81,7,FALSE)</f>
        <v>#N/A</v>
      </c>
      <c r="X2" s="6" t="e">
        <f>VLOOKUP(A2,学习进步!$D$3:$M$81,10,FALSE)</f>
        <v>#N/A</v>
      </c>
      <c r="Y2" s="6" t="e">
        <f>VLOOKUP(A2,科技创新!$D$3:$J$81,4,FALSE)</f>
        <v>#N/A</v>
      </c>
      <c r="Z2" s="6" t="e">
        <f>VLOOKUP(A2,志愿公益!$D$3:$J$81,4,FALSE)</f>
        <v>#N/A</v>
      </c>
      <c r="AA2" s="6" t="e">
        <f>VLOOKUP(A2,社会工作!$D$3:$J$81,4,FALSE)</f>
        <v>#N/A</v>
      </c>
      <c r="AB2" s="6" t="e">
        <f>VLOOKUP(A2,体育优秀!$D$3:$J$81,4,FALSE)</f>
        <v>#N/A</v>
      </c>
      <c r="AC2" s="6" t="e">
        <f>VLOOKUP(A2,文艺优秀!$D$3:$J$81,4,FALSE)</f>
        <v>#N/A</v>
      </c>
      <c r="AD2" s="6" t="e">
        <f>VLOOKUP(A2,社会实践!$D$3:$J$81,4,FALSE)</f>
        <v>#N/A</v>
      </c>
      <c r="AE2" s="6">
        <f t="shared" ref="AE2:AE22" si="0">SUMIF(V2:AD2,"&lt;9.99E+307")</f>
        <v>0</v>
      </c>
      <c r="AF2" s="59"/>
      <c r="AG2" s="24"/>
    </row>
    <row r="3" spans="1:35" s="1" customFormat="1">
      <c r="A3" s="3" t="s">
        <v>135</v>
      </c>
      <c r="B3" s="18"/>
      <c r="C3" s="6"/>
      <c r="D3" s="6"/>
      <c r="E3" s="6"/>
      <c r="F3" s="6"/>
      <c r="G3" s="6"/>
      <c r="H3" s="6"/>
      <c r="I3" s="6" t="s">
        <v>55</v>
      </c>
      <c r="J3" s="6" t="s">
        <v>55</v>
      </c>
      <c r="K3" s="6" t="s">
        <v>55</v>
      </c>
      <c r="L3" s="6" t="s">
        <v>55</v>
      </c>
      <c r="M3" s="6"/>
      <c r="N3" s="6"/>
      <c r="O3" s="6"/>
      <c r="P3" s="6"/>
      <c r="Q3" s="6"/>
      <c r="R3" s="6">
        <v>1</v>
      </c>
      <c r="S3" s="6"/>
      <c r="T3" s="6"/>
      <c r="U3" s="6"/>
      <c r="V3" s="6">
        <f>VLOOKUP(A3,综合优秀!$D$3:$J$81,7,FALSE)</f>
        <v>8000</v>
      </c>
      <c r="W3" s="6" t="e">
        <f>VLOOKUP(A3,学业优秀!$D$3:$J$81,7,FALSE)</f>
        <v>#N/A</v>
      </c>
      <c r="X3" s="6" t="e">
        <f>VLOOKUP(A3,学习进步!$D$3:$M$81,10,FALSE)</f>
        <v>#N/A</v>
      </c>
      <c r="Y3" s="6" t="e">
        <f>VLOOKUP(A3,科技创新!$D$3:$J$81,4,FALSE)</f>
        <v>#N/A</v>
      </c>
      <c r="Z3" s="6" t="e">
        <f>VLOOKUP(A3,志愿公益!$D$3:$J$81,4,FALSE)</f>
        <v>#N/A</v>
      </c>
      <c r="AA3" s="6" t="e">
        <f>VLOOKUP(A3,社会工作!$D$3:$J$81,4,FALSE)</f>
        <v>#N/A</v>
      </c>
      <c r="AB3" s="6" t="e">
        <f>VLOOKUP(A3,体育优秀!$D$3:$J$81,4,FALSE)</f>
        <v>#N/A</v>
      </c>
      <c r="AC3" s="6" t="e">
        <f>VLOOKUP(A3,文艺优秀!$D$3:$J$81,4,FALSE)</f>
        <v>#N/A</v>
      </c>
      <c r="AD3" s="6" t="e">
        <f>VLOOKUP(A3,社会实践!$D$3:$J$81,4,FALSE)</f>
        <v>#N/A</v>
      </c>
      <c r="AE3" s="6">
        <f t="shared" si="0"/>
        <v>8000</v>
      </c>
      <c r="AF3" s="59"/>
      <c r="AG3" s="59"/>
    </row>
    <row r="4" spans="1:35" s="1" customFormat="1" ht="14.4" customHeight="1">
      <c r="A4" s="3" t="s">
        <v>135</v>
      </c>
      <c r="B4" s="18"/>
      <c r="C4" s="6"/>
      <c r="D4" s="6"/>
      <c r="E4" s="6"/>
      <c r="F4" s="6"/>
      <c r="G4" s="6"/>
      <c r="H4" s="6"/>
      <c r="I4" s="6" t="s">
        <v>55</v>
      </c>
      <c r="J4" s="6" t="s">
        <v>55</v>
      </c>
      <c r="K4" s="6" t="s">
        <v>55</v>
      </c>
      <c r="L4" s="6" t="s">
        <v>55</v>
      </c>
      <c r="M4" s="6"/>
      <c r="N4" s="6">
        <v>1</v>
      </c>
      <c r="O4" s="6">
        <v>1</v>
      </c>
      <c r="P4" s="6">
        <v>1</v>
      </c>
      <c r="Q4" s="6"/>
      <c r="R4" s="6"/>
      <c r="S4" s="6"/>
      <c r="T4" s="6"/>
      <c r="U4" s="6"/>
      <c r="V4" s="6">
        <f>VLOOKUP(A4,综合优秀!$D$3:$J$81,7,FALSE)</f>
        <v>8000</v>
      </c>
      <c r="W4" s="6" t="e">
        <f>VLOOKUP(A4,学业优秀!$D$3:$J$81,7,FALSE)</f>
        <v>#N/A</v>
      </c>
      <c r="X4" s="6" t="e">
        <f>VLOOKUP(A4,学习进步!$D$3:$M$81,10,FALSE)</f>
        <v>#N/A</v>
      </c>
      <c r="Y4" s="6" t="e">
        <f>VLOOKUP(A4,科技创新!$D$3:$J$81,4,FALSE)</f>
        <v>#N/A</v>
      </c>
      <c r="Z4" s="6" t="e">
        <f>VLOOKUP(A4,志愿公益!$D$3:$J$81,4,FALSE)</f>
        <v>#N/A</v>
      </c>
      <c r="AA4" s="6" t="e">
        <f>VLOOKUP(A4,社会工作!$D$3:$J$81,4,FALSE)</f>
        <v>#N/A</v>
      </c>
      <c r="AB4" s="6" t="e">
        <f>VLOOKUP(A4,体育优秀!$D$3:$J$81,4,FALSE)</f>
        <v>#N/A</v>
      </c>
      <c r="AC4" s="6" t="e">
        <f>VLOOKUP(A4,文艺优秀!$D$3:$J$81,4,FALSE)</f>
        <v>#N/A</v>
      </c>
      <c r="AD4" s="6" t="e">
        <f>VLOOKUP(A4,社会实践!$D$3:$J$81,4,FALSE)</f>
        <v>#N/A</v>
      </c>
      <c r="AE4" s="6">
        <f t="shared" si="0"/>
        <v>8000</v>
      </c>
      <c r="AF4" s="59"/>
      <c r="AG4" s="59"/>
    </row>
    <row r="5" spans="1:35" s="1" customFormat="1">
      <c r="A5" s="3" t="s">
        <v>135</v>
      </c>
      <c r="B5" s="18"/>
      <c r="C5" s="6"/>
      <c r="D5" s="6"/>
      <c r="E5" s="6"/>
      <c r="F5" s="6"/>
      <c r="G5" s="6"/>
      <c r="H5" s="6"/>
      <c r="I5" s="6" t="s">
        <v>55</v>
      </c>
      <c r="J5" s="6" t="s">
        <v>55</v>
      </c>
      <c r="K5" s="6" t="s">
        <v>55</v>
      </c>
      <c r="L5" s="6" t="s">
        <v>55</v>
      </c>
      <c r="M5" s="6"/>
      <c r="N5" s="6">
        <v>1</v>
      </c>
      <c r="O5" s="6"/>
      <c r="P5" s="6"/>
      <c r="Q5" s="6"/>
      <c r="R5" s="6"/>
      <c r="S5" s="6"/>
      <c r="T5" s="6"/>
      <c r="U5" s="6"/>
      <c r="V5" s="6">
        <f>VLOOKUP(A5,综合优秀!$D$3:$J$81,7,FALSE)</f>
        <v>8000</v>
      </c>
      <c r="W5" s="6" t="e">
        <f>VLOOKUP(A5,学业优秀!$D$3:$J$81,7,FALSE)</f>
        <v>#N/A</v>
      </c>
      <c r="X5" s="6" t="e">
        <f>VLOOKUP(A5,学习进步!$D$3:$M$81,10,FALSE)</f>
        <v>#N/A</v>
      </c>
      <c r="Y5" s="6" t="e">
        <f>VLOOKUP(A5,科技创新!$D$3:$J$81,4,FALSE)</f>
        <v>#N/A</v>
      </c>
      <c r="Z5" s="6" t="e">
        <f>VLOOKUP(A5,志愿公益!$D$3:$J$81,4,FALSE)</f>
        <v>#N/A</v>
      </c>
      <c r="AA5" s="6" t="e">
        <f>VLOOKUP(A5,社会工作!$D$3:$J$81,4,FALSE)</f>
        <v>#N/A</v>
      </c>
      <c r="AB5" s="6" t="e">
        <f>VLOOKUP(A5,体育优秀!$D$3:$J$81,4,FALSE)</f>
        <v>#N/A</v>
      </c>
      <c r="AC5" s="6" t="e">
        <f>VLOOKUP(A5,文艺优秀!$D$3:$J$81,4,FALSE)</f>
        <v>#N/A</v>
      </c>
      <c r="AD5" s="6" t="e">
        <f>VLOOKUP(A5,社会实践!$D$3:$J$81,4,FALSE)</f>
        <v>#N/A</v>
      </c>
      <c r="AE5" s="6">
        <f t="shared" si="0"/>
        <v>8000</v>
      </c>
      <c r="AF5" s="59"/>
      <c r="AG5" s="59"/>
    </row>
    <row r="6" spans="1:35" s="1" customFormat="1" ht="14.4" customHeight="1">
      <c r="A6" s="3" t="s">
        <v>135</v>
      </c>
      <c r="B6" s="18"/>
      <c r="C6" s="6"/>
      <c r="D6" s="6"/>
      <c r="E6" s="6"/>
      <c r="F6" s="6"/>
      <c r="G6" s="6"/>
      <c r="H6" s="6"/>
      <c r="I6" s="6" t="s">
        <v>55</v>
      </c>
      <c r="J6" s="6" t="s">
        <v>55</v>
      </c>
      <c r="K6" s="6" t="s">
        <v>55</v>
      </c>
      <c r="L6" s="6" t="s">
        <v>55</v>
      </c>
      <c r="M6" s="6"/>
      <c r="N6" s="6">
        <v>1</v>
      </c>
      <c r="O6" s="6"/>
      <c r="P6" s="6"/>
      <c r="Q6" s="6"/>
      <c r="R6" s="6">
        <v>1</v>
      </c>
      <c r="S6" s="6"/>
      <c r="T6" s="6"/>
      <c r="U6" s="6"/>
      <c r="V6" s="6">
        <f>VLOOKUP(A6,综合优秀!$D$3:$J$81,7,FALSE)</f>
        <v>8000</v>
      </c>
      <c r="W6" s="6" t="e">
        <f>VLOOKUP(A6,学业优秀!$D$3:$J$81,7,FALSE)</f>
        <v>#N/A</v>
      </c>
      <c r="X6" s="6" t="e">
        <f>VLOOKUP(A6,学习进步!$D$3:$M$81,10,FALSE)</f>
        <v>#N/A</v>
      </c>
      <c r="Y6" s="6" t="e">
        <f>VLOOKUP(A6,科技创新!$D$3:$J$81,4,FALSE)</f>
        <v>#N/A</v>
      </c>
      <c r="Z6" s="6" t="e">
        <f>VLOOKUP(A6,志愿公益!$D$3:$J$81,4,FALSE)</f>
        <v>#N/A</v>
      </c>
      <c r="AA6" s="6" t="e">
        <f>VLOOKUP(A6,社会工作!$D$3:$J$81,4,FALSE)</f>
        <v>#N/A</v>
      </c>
      <c r="AB6" s="6" t="e">
        <f>VLOOKUP(A6,体育优秀!$D$3:$J$81,4,FALSE)</f>
        <v>#N/A</v>
      </c>
      <c r="AC6" s="6" t="e">
        <f>VLOOKUP(A6,文艺优秀!$D$3:$J$81,4,FALSE)</f>
        <v>#N/A</v>
      </c>
      <c r="AD6" s="6" t="e">
        <f>VLOOKUP(A6,社会实践!$D$3:$J$81,4,FALSE)</f>
        <v>#N/A</v>
      </c>
      <c r="AE6" s="6">
        <f t="shared" si="0"/>
        <v>8000</v>
      </c>
      <c r="AF6" s="59"/>
      <c r="AG6" s="59"/>
    </row>
    <row r="7" spans="1:35" s="1" customFormat="1">
      <c r="A7" s="3" t="s">
        <v>135</v>
      </c>
      <c r="B7" s="18"/>
      <c r="C7" s="6"/>
      <c r="D7" s="6"/>
      <c r="E7" s="6"/>
      <c r="F7" s="6"/>
      <c r="G7" s="6"/>
      <c r="H7" s="6"/>
      <c r="I7" s="6" t="s">
        <v>55</v>
      </c>
      <c r="J7" s="6" t="s">
        <v>55</v>
      </c>
      <c r="K7" s="6" t="s">
        <v>55</v>
      </c>
      <c r="L7" s="6" t="s">
        <v>55</v>
      </c>
      <c r="M7" s="6"/>
      <c r="N7" s="6">
        <v>1</v>
      </c>
      <c r="O7" s="6">
        <v>1</v>
      </c>
      <c r="P7" s="6">
        <v>1</v>
      </c>
      <c r="Q7" s="6"/>
      <c r="R7" s="6"/>
      <c r="S7" s="6"/>
      <c r="T7" s="6"/>
      <c r="U7" s="6"/>
      <c r="V7" s="6">
        <f>VLOOKUP(A7,综合优秀!$D$3:$J$81,7,FALSE)</f>
        <v>8000</v>
      </c>
      <c r="W7" s="6" t="e">
        <f>VLOOKUP(A7,学业优秀!$D$3:$J$81,7,FALSE)</f>
        <v>#N/A</v>
      </c>
      <c r="X7" s="6" t="e">
        <f>VLOOKUP(A7,学习进步!$D$3:$M$81,10,FALSE)</f>
        <v>#N/A</v>
      </c>
      <c r="Y7" s="6" t="e">
        <f>VLOOKUP(A7,科技创新!$D$3:$J$81,4,FALSE)</f>
        <v>#N/A</v>
      </c>
      <c r="Z7" s="6" t="e">
        <f>VLOOKUP(A7,志愿公益!$D$3:$J$81,4,FALSE)</f>
        <v>#N/A</v>
      </c>
      <c r="AA7" s="6" t="e">
        <f>VLOOKUP(A7,社会工作!$D$3:$J$81,4,FALSE)</f>
        <v>#N/A</v>
      </c>
      <c r="AB7" s="6" t="e">
        <f>VLOOKUP(A7,体育优秀!$D$3:$J$81,4,FALSE)</f>
        <v>#N/A</v>
      </c>
      <c r="AC7" s="6" t="e">
        <f>VLOOKUP(A7,文艺优秀!$D$3:$J$81,4,FALSE)</f>
        <v>#N/A</v>
      </c>
      <c r="AD7" s="6" t="e">
        <f>VLOOKUP(A7,社会实践!$D$3:$J$81,4,FALSE)</f>
        <v>#N/A</v>
      </c>
      <c r="AE7" s="6">
        <f t="shared" si="0"/>
        <v>8000</v>
      </c>
      <c r="AF7" s="59"/>
      <c r="AG7" s="59"/>
    </row>
    <row r="8" spans="1:35" s="1" customFormat="1" ht="14.4" customHeight="1">
      <c r="A8" s="3" t="s">
        <v>135</v>
      </c>
      <c r="B8" s="18"/>
      <c r="C8" s="6"/>
      <c r="D8" s="6"/>
      <c r="E8" s="6"/>
      <c r="F8" s="6"/>
      <c r="G8" s="6"/>
      <c r="H8" s="6"/>
      <c r="I8" s="6" t="s">
        <v>55</v>
      </c>
      <c r="J8" s="6" t="s">
        <v>55</v>
      </c>
      <c r="K8" s="6" t="s">
        <v>61</v>
      </c>
      <c r="L8" s="6" t="s">
        <v>55</v>
      </c>
      <c r="M8" s="6"/>
      <c r="N8" s="6">
        <v>1</v>
      </c>
      <c r="O8" s="6"/>
      <c r="P8" s="6">
        <v>1</v>
      </c>
      <c r="Q8" s="6"/>
      <c r="R8" s="6"/>
      <c r="S8" s="6"/>
      <c r="T8" s="6"/>
      <c r="U8" s="6"/>
      <c r="V8" s="6">
        <f>VLOOKUP(A8,综合优秀!$D$3:$J$81,7,FALSE)</f>
        <v>8000</v>
      </c>
      <c r="W8" s="6" t="e">
        <f>VLOOKUP(A8,学业优秀!$D$3:$J$81,7,FALSE)</f>
        <v>#N/A</v>
      </c>
      <c r="X8" s="6" t="e">
        <f>VLOOKUP(A8,学习进步!$D$3:$M$81,10,FALSE)</f>
        <v>#N/A</v>
      </c>
      <c r="Y8" s="6" t="e">
        <f>VLOOKUP(A8,科技创新!$D$3:$J$81,4,FALSE)</f>
        <v>#N/A</v>
      </c>
      <c r="Z8" s="6" t="e">
        <f>VLOOKUP(A8,志愿公益!$D$3:$J$81,4,FALSE)</f>
        <v>#N/A</v>
      </c>
      <c r="AA8" s="6" t="e">
        <f>VLOOKUP(A8,社会工作!$D$3:$J$81,4,FALSE)</f>
        <v>#N/A</v>
      </c>
      <c r="AB8" s="6" t="e">
        <f>VLOOKUP(A8,体育优秀!$D$3:$J$81,4,FALSE)</f>
        <v>#N/A</v>
      </c>
      <c r="AC8" s="6" t="e">
        <f>VLOOKUP(A8,文艺优秀!$D$3:$J$81,4,FALSE)</f>
        <v>#N/A</v>
      </c>
      <c r="AD8" s="6" t="e">
        <f>VLOOKUP(A8,社会实践!$D$3:$J$81,4,FALSE)</f>
        <v>#N/A</v>
      </c>
      <c r="AE8" s="6">
        <f t="shared" si="0"/>
        <v>8000</v>
      </c>
      <c r="AF8" s="59"/>
      <c r="AG8" s="59"/>
    </row>
    <row r="9" spans="1:35" s="1" customFormat="1" ht="14.4" customHeight="1">
      <c r="A9" s="3" t="s">
        <v>135</v>
      </c>
      <c r="B9" s="18"/>
      <c r="C9" s="6"/>
      <c r="D9" s="6"/>
      <c r="E9" s="6"/>
      <c r="F9" s="6"/>
      <c r="G9" s="6"/>
      <c r="H9" s="6"/>
      <c r="I9" s="6" t="s">
        <v>55</v>
      </c>
      <c r="J9" s="6" t="s">
        <v>55</v>
      </c>
      <c r="K9" s="6" t="s">
        <v>55</v>
      </c>
      <c r="L9" s="6" t="s">
        <v>55</v>
      </c>
      <c r="M9" s="6"/>
      <c r="N9" s="6"/>
      <c r="O9" s="6"/>
      <c r="P9" s="6">
        <v>1</v>
      </c>
      <c r="Q9" s="6"/>
      <c r="R9" s="6">
        <v>1</v>
      </c>
      <c r="S9" s="6"/>
      <c r="T9" s="6"/>
      <c r="U9" s="6"/>
      <c r="V9" s="6">
        <f>VLOOKUP(A9,综合优秀!$D$3:$J$81,7,FALSE)</f>
        <v>8000</v>
      </c>
      <c r="W9" s="6" t="e">
        <f>VLOOKUP(A9,学业优秀!$D$3:$J$81,7,FALSE)</f>
        <v>#N/A</v>
      </c>
      <c r="X9" s="6" t="e">
        <f>VLOOKUP(A9,学习进步!$D$3:$M$81,10,FALSE)</f>
        <v>#N/A</v>
      </c>
      <c r="Y9" s="6" t="e">
        <f>VLOOKUP(A9,科技创新!$D$3:$J$81,4,FALSE)</f>
        <v>#N/A</v>
      </c>
      <c r="Z9" s="6" t="e">
        <f>VLOOKUP(A9,志愿公益!$D$3:$J$81,4,FALSE)</f>
        <v>#N/A</v>
      </c>
      <c r="AA9" s="6" t="e">
        <f>VLOOKUP(A9,社会工作!$D$3:$J$81,4,FALSE)</f>
        <v>#N/A</v>
      </c>
      <c r="AB9" s="6" t="e">
        <f>VLOOKUP(A9,体育优秀!$D$3:$J$81,4,FALSE)</f>
        <v>#N/A</v>
      </c>
      <c r="AC9" s="6" t="e">
        <f>VLOOKUP(A9,文艺优秀!$D$3:$J$81,4,FALSE)</f>
        <v>#N/A</v>
      </c>
      <c r="AD9" s="6" t="e">
        <f>VLOOKUP(A9,社会实践!$D$3:$J$81,4,FALSE)</f>
        <v>#N/A</v>
      </c>
      <c r="AE9" s="6">
        <f t="shared" si="0"/>
        <v>8000</v>
      </c>
      <c r="AF9" s="59"/>
      <c r="AG9" s="59"/>
    </row>
    <row r="10" spans="1:35" s="1" customFormat="1" ht="14.4" customHeight="1">
      <c r="A10" s="3" t="s">
        <v>135</v>
      </c>
      <c r="B10" s="18"/>
      <c r="C10" s="6"/>
      <c r="D10" s="6"/>
      <c r="E10" s="6"/>
      <c r="F10" s="6"/>
      <c r="G10" s="6"/>
      <c r="H10" s="6"/>
      <c r="I10" s="6" t="s">
        <v>61</v>
      </c>
      <c r="J10" s="6" t="s">
        <v>55</v>
      </c>
      <c r="K10" s="6" t="s">
        <v>61</v>
      </c>
      <c r="L10" s="6" t="s">
        <v>61</v>
      </c>
      <c r="M10" s="6"/>
      <c r="N10" s="6">
        <v>1</v>
      </c>
      <c r="O10" s="6">
        <v>1</v>
      </c>
      <c r="P10" s="6"/>
      <c r="Q10" s="6"/>
      <c r="R10" s="6"/>
      <c r="S10" s="6"/>
      <c r="T10" s="6"/>
      <c r="U10" s="6"/>
      <c r="V10" s="6">
        <f>VLOOKUP(A10,综合优秀!$D$3:$J$81,7,FALSE)</f>
        <v>8000</v>
      </c>
      <c r="W10" s="6" t="e">
        <f>VLOOKUP(A10,学业优秀!$D$3:$J$81,7,FALSE)</f>
        <v>#N/A</v>
      </c>
      <c r="X10" s="6" t="e">
        <f>VLOOKUP(A10,学习进步!$D$3:$M$81,10,FALSE)</f>
        <v>#N/A</v>
      </c>
      <c r="Y10" s="6" t="e">
        <f>VLOOKUP(A10,科技创新!$D$3:$J$81,4,FALSE)</f>
        <v>#N/A</v>
      </c>
      <c r="Z10" s="6" t="e">
        <f>VLOOKUP(A10,志愿公益!$D$3:$J$81,4,FALSE)</f>
        <v>#N/A</v>
      </c>
      <c r="AA10" s="6" t="e">
        <f>VLOOKUP(A10,社会工作!$D$3:$J$81,4,FALSE)</f>
        <v>#N/A</v>
      </c>
      <c r="AB10" s="6" t="e">
        <f>VLOOKUP(A10,体育优秀!$D$3:$J$81,4,FALSE)</f>
        <v>#N/A</v>
      </c>
      <c r="AC10" s="6" t="e">
        <f>VLOOKUP(A10,文艺优秀!$D$3:$J$81,4,FALSE)</f>
        <v>#N/A</v>
      </c>
      <c r="AD10" s="6" t="e">
        <f>VLOOKUP(A10,社会实践!$D$3:$J$81,4,FALSE)</f>
        <v>#N/A</v>
      </c>
      <c r="AE10" s="6">
        <f t="shared" si="0"/>
        <v>8000</v>
      </c>
      <c r="AF10" s="59" t="s">
        <v>131</v>
      </c>
      <c r="AG10" s="59"/>
    </row>
    <row r="11" spans="1:35" s="1" customFormat="1">
      <c r="A11" s="3" t="s">
        <v>135</v>
      </c>
      <c r="B11" s="18"/>
      <c r="C11" s="6"/>
      <c r="D11" s="6"/>
      <c r="E11" s="6"/>
      <c r="F11" s="6"/>
      <c r="G11" s="6"/>
      <c r="H11" s="6"/>
      <c r="I11" s="6" t="s">
        <v>55</v>
      </c>
      <c r="J11" s="6" t="s">
        <v>55</v>
      </c>
      <c r="K11" s="6" t="s">
        <v>55</v>
      </c>
      <c r="L11" s="6" t="s">
        <v>55</v>
      </c>
      <c r="M11" s="6"/>
      <c r="N11" s="6">
        <v>1</v>
      </c>
      <c r="O11" s="6"/>
      <c r="P11" s="6">
        <v>1</v>
      </c>
      <c r="Q11" s="6"/>
      <c r="R11" s="6"/>
      <c r="S11" s="6"/>
      <c r="T11" s="6"/>
      <c r="U11" s="6"/>
      <c r="V11" s="6">
        <f>VLOOKUP(A11,综合优秀!$D$3:$J$81,7,FALSE)</f>
        <v>8000</v>
      </c>
      <c r="W11" s="6" t="e">
        <f>VLOOKUP(A11,学业优秀!$D$3:$J$81,7,FALSE)</f>
        <v>#N/A</v>
      </c>
      <c r="X11" s="6" t="e">
        <f>VLOOKUP(A11,学习进步!$D$3:$M$81,10,FALSE)</f>
        <v>#N/A</v>
      </c>
      <c r="Y11" s="6" t="e">
        <f>VLOOKUP(A11,科技创新!$D$3:$J$81,4,FALSE)</f>
        <v>#N/A</v>
      </c>
      <c r="Z11" s="6" t="e">
        <f>VLOOKUP(A11,志愿公益!$D$3:$J$81,4,FALSE)</f>
        <v>#N/A</v>
      </c>
      <c r="AA11" s="6" t="e">
        <f>VLOOKUP(A11,社会工作!$D$3:$J$81,4,FALSE)</f>
        <v>#N/A</v>
      </c>
      <c r="AB11" s="6" t="e">
        <f>VLOOKUP(A11,体育优秀!$D$3:$J$81,4,FALSE)</f>
        <v>#N/A</v>
      </c>
      <c r="AC11" s="6" t="e">
        <f>VLOOKUP(A11,文艺优秀!$D$3:$J$81,4,FALSE)</f>
        <v>#N/A</v>
      </c>
      <c r="AD11" s="6" t="e">
        <f>VLOOKUP(A11,社会实践!$D$3:$J$81,4,FALSE)</f>
        <v>#N/A</v>
      </c>
      <c r="AE11" s="6">
        <f t="shared" si="0"/>
        <v>8000</v>
      </c>
      <c r="AF11" s="59"/>
      <c r="AG11" s="59"/>
    </row>
    <row r="12" spans="1:35" s="1" customFormat="1" ht="14.4" customHeight="1">
      <c r="A12" s="3" t="s">
        <v>135</v>
      </c>
      <c r="B12" s="18"/>
      <c r="C12" s="6"/>
      <c r="D12" s="6"/>
      <c r="E12" s="6"/>
      <c r="F12" s="6"/>
      <c r="G12" s="6"/>
      <c r="H12" s="6"/>
      <c r="I12" s="6" t="s">
        <v>55</v>
      </c>
      <c r="J12" s="6" t="s">
        <v>55</v>
      </c>
      <c r="K12" s="6" t="s">
        <v>55</v>
      </c>
      <c r="L12" s="6" t="s">
        <v>55</v>
      </c>
      <c r="M12" s="6"/>
      <c r="N12" s="6">
        <v>1</v>
      </c>
      <c r="O12" s="6">
        <v>1</v>
      </c>
      <c r="P12" s="6"/>
      <c r="Q12" s="6"/>
      <c r="R12" s="6"/>
      <c r="S12" s="6"/>
      <c r="T12" s="6"/>
      <c r="U12" s="6"/>
      <c r="V12" s="6">
        <f>VLOOKUP(A12,综合优秀!$D$3:$J$81,7,FALSE)</f>
        <v>8000</v>
      </c>
      <c r="W12" s="6" t="e">
        <f>VLOOKUP(A12,学业优秀!$D$3:$J$81,7,FALSE)</f>
        <v>#N/A</v>
      </c>
      <c r="X12" s="6" t="e">
        <f>VLOOKUP(A12,学习进步!$D$3:$M$81,10,FALSE)</f>
        <v>#N/A</v>
      </c>
      <c r="Y12" s="6" t="e">
        <f>VLOOKUP(A12,科技创新!$D$3:$J$81,4,FALSE)</f>
        <v>#N/A</v>
      </c>
      <c r="Z12" s="6" t="e">
        <f>VLOOKUP(A12,志愿公益!$D$3:$J$81,4,FALSE)</f>
        <v>#N/A</v>
      </c>
      <c r="AA12" s="6" t="e">
        <f>VLOOKUP(A12,社会工作!$D$3:$J$81,4,FALSE)</f>
        <v>#N/A</v>
      </c>
      <c r="AB12" s="6" t="e">
        <f>VLOOKUP(A12,体育优秀!$D$3:$J$81,4,FALSE)</f>
        <v>#N/A</v>
      </c>
      <c r="AC12" s="6" t="e">
        <f>VLOOKUP(A12,文艺优秀!$D$3:$J$81,4,FALSE)</f>
        <v>#N/A</v>
      </c>
      <c r="AD12" s="6" t="e">
        <f>VLOOKUP(A12,社会实践!$D$3:$J$81,4,FALSE)</f>
        <v>#N/A</v>
      </c>
      <c r="AE12" s="6">
        <f t="shared" si="0"/>
        <v>8000</v>
      </c>
      <c r="AF12" s="59"/>
      <c r="AG12" s="59"/>
    </row>
    <row r="13" spans="1:35" s="1" customFormat="1" ht="14.4" customHeight="1">
      <c r="A13" s="3" t="s">
        <v>135</v>
      </c>
      <c r="B13" s="18"/>
      <c r="C13" s="6"/>
      <c r="D13" s="6"/>
      <c r="E13" s="6"/>
      <c r="F13" s="6"/>
      <c r="G13" s="6"/>
      <c r="H13" s="6"/>
      <c r="I13" s="6" t="s">
        <v>55</v>
      </c>
      <c r="J13" s="6" t="s">
        <v>55</v>
      </c>
      <c r="K13" s="6" t="s">
        <v>61</v>
      </c>
      <c r="L13" s="6" t="s">
        <v>55</v>
      </c>
      <c r="M13" s="6"/>
      <c r="N13" s="6">
        <v>1</v>
      </c>
      <c r="O13" s="6"/>
      <c r="P13" s="6">
        <v>1</v>
      </c>
      <c r="Q13" s="6"/>
      <c r="R13" s="6"/>
      <c r="S13" s="6"/>
      <c r="T13" s="6"/>
      <c r="U13" s="6"/>
      <c r="V13" s="6">
        <f>VLOOKUP(A13,综合优秀!$D$3:$J$81,7,FALSE)</f>
        <v>8000</v>
      </c>
      <c r="W13" s="6" t="e">
        <f>VLOOKUP(A13,学业优秀!$D$3:$J$81,7,FALSE)</f>
        <v>#N/A</v>
      </c>
      <c r="X13" s="6" t="e">
        <f>VLOOKUP(A13,学习进步!$D$3:$M$81,10,FALSE)</f>
        <v>#N/A</v>
      </c>
      <c r="Y13" s="6" t="e">
        <f>VLOOKUP(A13,科技创新!$D$3:$J$81,4,FALSE)</f>
        <v>#N/A</v>
      </c>
      <c r="Z13" s="6" t="e">
        <f>VLOOKUP(A13,志愿公益!$D$3:$J$81,4,FALSE)</f>
        <v>#N/A</v>
      </c>
      <c r="AA13" s="6" t="e">
        <f>VLOOKUP(A13,社会工作!$D$3:$J$81,4,FALSE)</f>
        <v>#N/A</v>
      </c>
      <c r="AB13" s="6" t="e">
        <f>VLOOKUP(A13,体育优秀!$D$3:$J$81,4,FALSE)</f>
        <v>#N/A</v>
      </c>
      <c r="AC13" s="6" t="e">
        <f>VLOOKUP(A13,文艺优秀!$D$3:$J$81,4,FALSE)</f>
        <v>#N/A</v>
      </c>
      <c r="AD13" s="6" t="e">
        <f>VLOOKUP(A13,社会实践!$D$3:$J$81,4,FALSE)</f>
        <v>#N/A</v>
      </c>
      <c r="AE13" s="6">
        <f t="shared" si="0"/>
        <v>8000</v>
      </c>
      <c r="AF13" s="59"/>
      <c r="AG13" s="59"/>
    </row>
    <row r="14" spans="1:35" s="1" customFormat="1" ht="14.4" customHeight="1">
      <c r="A14" s="3" t="s">
        <v>135</v>
      </c>
      <c r="B14" s="18"/>
      <c r="C14" s="6"/>
      <c r="D14" s="6"/>
      <c r="E14" s="6"/>
      <c r="F14" s="6"/>
      <c r="G14" s="6"/>
      <c r="H14" s="6"/>
      <c r="I14" s="6" t="s">
        <v>55</v>
      </c>
      <c r="J14" s="6" t="s">
        <v>55</v>
      </c>
      <c r="K14" s="6" t="s">
        <v>55</v>
      </c>
      <c r="L14" s="6" t="s">
        <v>55</v>
      </c>
      <c r="M14" s="6"/>
      <c r="N14" s="6">
        <v>1</v>
      </c>
      <c r="O14" s="6">
        <v>1</v>
      </c>
      <c r="P14" s="6"/>
      <c r="Q14" s="6"/>
      <c r="R14" s="6">
        <v>1</v>
      </c>
      <c r="S14" s="6"/>
      <c r="T14" s="6"/>
      <c r="U14" s="6"/>
      <c r="V14" s="6">
        <f>VLOOKUP(A14,综合优秀!$D$3:$J$81,7,FALSE)</f>
        <v>8000</v>
      </c>
      <c r="W14" s="6" t="e">
        <f>VLOOKUP(A14,学业优秀!$D$3:$J$81,7,FALSE)</f>
        <v>#N/A</v>
      </c>
      <c r="X14" s="6" t="e">
        <f>VLOOKUP(A14,学习进步!$D$3:$M$81,10,FALSE)</f>
        <v>#N/A</v>
      </c>
      <c r="Y14" s="6" t="e">
        <f>VLOOKUP(A14,科技创新!$D$3:$J$81,4,FALSE)</f>
        <v>#N/A</v>
      </c>
      <c r="Z14" s="6" t="e">
        <f>VLOOKUP(A14,志愿公益!$D$3:$J$81,4,FALSE)</f>
        <v>#N/A</v>
      </c>
      <c r="AA14" s="6" t="e">
        <f>VLOOKUP(A14,社会工作!$D$3:$J$81,4,FALSE)</f>
        <v>#N/A</v>
      </c>
      <c r="AB14" s="6" t="e">
        <f>VLOOKUP(A14,体育优秀!$D$3:$J$81,4,FALSE)</f>
        <v>#N/A</v>
      </c>
      <c r="AC14" s="6" t="e">
        <f>VLOOKUP(A14,文艺优秀!$D$3:$J$81,4,FALSE)</f>
        <v>#N/A</v>
      </c>
      <c r="AD14" s="6" t="e">
        <f>VLOOKUP(A14,社会实践!$D$3:$J$81,4,FALSE)</f>
        <v>#N/A</v>
      </c>
      <c r="AE14" s="6">
        <f t="shared" si="0"/>
        <v>8000</v>
      </c>
      <c r="AF14" s="59"/>
      <c r="AG14" s="59"/>
    </row>
    <row r="15" spans="1:35" s="1" customFormat="1" ht="14.4" customHeight="1">
      <c r="A15" s="3" t="s">
        <v>135</v>
      </c>
      <c r="B15" s="18"/>
      <c r="C15" s="6"/>
      <c r="D15" s="6"/>
      <c r="E15" s="6"/>
      <c r="F15" s="6"/>
      <c r="G15" s="6"/>
      <c r="H15" s="6"/>
      <c r="I15" s="6" t="s">
        <v>55</v>
      </c>
      <c r="J15" s="6" t="s">
        <v>55</v>
      </c>
      <c r="K15" s="6" t="s">
        <v>55</v>
      </c>
      <c r="L15" s="6" t="s">
        <v>55</v>
      </c>
      <c r="M15" s="6"/>
      <c r="N15" s="6">
        <v>1</v>
      </c>
      <c r="O15" s="6">
        <v>1</v>
      </c>
      <c r="P15" s="6"/>
      <c r="Q15" s="6"/>
      <c r="R15" s="6"/>
      <c r="S15" s="6">
        <v>1</v>
      </c>
      <c r="T15" s="6"/>
      <c r="U15" s="6"/>
      <c r="V15" s="6">
        <f>VLOOKUP(A15,综合优秀!$D$3:$J$81,7,FALSE)</f>
        <v>8000</v>
      </c>
      <c r="W15" s="6" t="e">
        <f>VLOOKUP(A15,学业优秀!$D$3:$J$81,7,FALSE)</f>
        <v>#N/A</v>
      </c>
      <c r="X15" s="6" t="e">
        <f>VLOOKUP(A15,学习进步!$D$3:$M$81,10,FALSE)</f>
        <v>#N/A</v>
      </c>
      <c r="Y15" s="6" t="e">
        <f>VLOOKUP(A15,科技创新!$D$3:$J$81,4,FALSE)</f>
        <v>#N/A</v>
      </c>
      <c r="Z15" s="6" t="e">
        <f>VLOOKUP(A15,志愿公益!$D$3:$J$81,4,FALSE)</f>
        <v>#N/A</v>
      </c>
      <c r="AA15" s="6" t="e">
        <f>VLOOKUP(A15,社会工作!$D$3:$J$81,4,FALSE)</f>
        <v>#N/A</v>
      </c>
      <c r="AB15" s="6" t="e">
        <f>VLOOKUP(A15,体育优秀!$D$3:$J$81,4,FALSE)</f>
        <v>#N/A</v>
      </c>
      <c r="AC15" s="6" t="e">
        <f>VLOOKUP(A15,文艺优秀!$D$3:$J$81,4,FALSE)</f>
        <v>#N/A</v>
      </c>
      <c r="AD15" s="6" t="e">
        <f>VLOOKUP(A15,社会实践!$D$3:$J$81,4,FALSE)</f>
        <v>#N/A</v>
      </c>
      <c r="AE15" s="6">
        <f t="shared" si="0"/>
        <v>8000</v>
      </c>
      <c r="AF15" s="59"/>
      <c r="AG15" s="59"/>
    </row>
    <row r="16" spans="1:35" s="1" customFormat="1" ht="14.4" customHeight="1">
      <c r="A16" s="3" t="s">
        <v>135</v>
      </c>
      <c r="B16" s="18"/>
      <c r="C16" s="6"/>
      <c r="D16" s="6"/>
      <c r="E16" s="6"/>
      <c r="F16" s="6"/>
      <c r="G16" s="6"/>
      <c r="H16" s="6"/>
      <c r="I16" s="6" t="s">
        <v>55</v>
      </c>
      <c r="J16" s="6" t="s">
        <v>55</v>
      </c>
      <c r="K16" s="6" t="s">
        <v>61</v>
      </c>
      <c r="L16" s="6" t="s">
        <v>55</v>
      </c>
      <c r="M16" s="6">
        <v>1</v>
      </c>
      <c r="N16" s="6">
        <v>1</v>
      </c>
      <c r="O16" s="6"/>
      <c r="P16" s="6"/>
      <c r="Q16" s="6"/>
      <c r="R16" s="6">
        <v>1</v>
      </c>
      <c r="S16" s="6"/>
      <c r="T16" s="6"/>
      <c r="U16" s="6"/>
      <c r="V16" s="6">
        <f>VLOOKUP(A16,综合优秀!$D$3:$J$81,7,FALSE)</f>
        <v>8000</v>
      </c>
      <c r="W16" s="6" t="e">
        <f>VLOOKUP(A16,学业优秀!$D$3:$J$81,7,FALSE)</f>
        <v>#N/A</v>
      </c>
      <c r="X16" s="6" t="e">
        <f>VLOOKUP(A16,学习进步!$D$3:$M$81,10,FALSE)</f>
        <v>#N/A</v>
      </c>
      <c r="Y16" s="6" t="e">
        <f>VLOOKUP(A16,科技创新!$D$3:$J$81,4,FALSE)</f>
        <v>#N/A</v>
      </c>
      <c r="Z16" s="6" t="e">
        <f>VLOOKUP(A16,志愿公益!$D$3:$J$81,4,FALSE)</f>
        <v>#N/A</v>
      </c>
      <c r="AA16" s="6" t="e">
        <f>VLOOKUP(A16,社会工作!$D$3:$J$81,4,FALSE)</f>
        <v>#N/A</v>
      </c>
      <c r="AB16" s="6" t="e">
        <f>VLOOKUP(A16,体育优秀!$D$3:$J$81,4,FALSE)</f>
        <v>#N/A</v>
      </c>
      <c r="AC16" s="6" t="e">
        <f>VLOOKUP(A16,文艺优秀!$D$3:$J$81,4,FALSE)</f>
        <v>#N/A</v>
      </c>
      <c r="AD16" s="6" t="e">
        <f>VLOOKUP(A16,社会实践!$D$3:$J$81,4,FALSE)</f>
        <v>#N/A</v>
      </c>
      <c r="AE16" s="6">
        <f t="shared" si="0"/>
        <v>8000</v>
      </c>
      <c r="AF16" s="59"/>
      <c r="AG16" s="59"/>
    </row>
    <row r="17" spans="1:33" s="1" customFormat="1">
      <c r="A17" s="3" t="s">
        <v>135</v>
      </c>
      <c r="B17" s="18"/>
      <c r="C17" s="6"/>
      <c r="D17" s="6"/>
      <c r="E17" s="6"/>
      <c r="F17" s="6"/>
      <c r="G17" s="6"/>
      <c r="H17" s="6"/>
      <c r="I17" s="6" t="s">
        <v>55</v>
      </c>
      <c r="J17" s="6" t="s">
        <v>55</v>
      </c>
      <c r="K17" s="6" t="s">
        <v>55</v>
      </c>
      <c r="L17" s="6" t="s">
        <v>55</v>
      </c>
      <c r="M17" s="6"/>
      <c r="N17" s="6"/>
      <c r="O17" s="6"/>
      <c r="P17" s="6"/>
      <c r="Q17" s="6"/>
      <c r="R17" s="6"/>
      <c r="S17" s="6"/>
      <c r="T17" s="6">
        <v>1</v>
      </c>
      <c r="U17" s="6"/>
      <c r="V17" s="6">
        <f>VLOOKUP(A17,综合优秀!$D$3:$J$81,7,FALSE)</f>
        <v>8000</v>
      </c>
      <c r="W17" s="6" t="e">
        <f>VLOOKUP(A17,学业优秀!$D$3:$J$81,7,FALSE)</f>
        <v>#N/A</v>
      </c>
      <c r="X17" s="6" t="e">
        <f>VLOOKUP(A17,学习进步!$D$3:$M$81,10,FALSE)</f>
        <v>#N/A</v>
      </c>
      <c r="Y17" s="6" t="e">
        <f>VLOOKUP(A17,科技创新!$D$3:$J$81,4,FALSE)</f>
        <v>#N/A</v>
      </c>
      <c r="Z17" s="6" t="e">
        <f>VLOOKUP(A17,志愿公益!$D$3:$J$81,4,FALSE)</f>
        <v>#N/A</v>
      </c>
      <c r="AA17" s="6" t="e">
        <f>VLOOKUP(A17,社会工作!$D$3:$J$81,4,FALSE)</f>
        <v>#N/A</v>
      </c>
      <c r="AB17" s="6" t="e">
        <f>VLOOKUP(A17,体育优秀!$D$3:$J$81,4,FALSE)</f>
        <v>#N/A</v>
      </c>
      <c r="AC17" s="6" t="e">
        <f>VLOOKUP(A17,文艺优秀!$D$3:$J$81,4,FALSE)</f>
        <v>#N/A</v>
      </c>
      <c r="AD17" s="6" t="e">
        <f>VLOOKUP(A17,社会实践!$D$3:$J$81,4,FALSE)</f>
        <v>#N/A</v>
      </c>
      <c r="AE17" s="6">
        <f t="shared" si="0"/>
        <v>8000</v>
      </c>
      <c r="AF17" s="59"/>
      <c r="AG17" s="59"/>
    </row>
    <row r="18" spans="1:33" s="1" customFormat="1" ht="14.4" customHeight="1">
      <c r="A18" s="3" t="s">
        <v>135</v>
      </c>
      <c r="B18" s="18"/>
      <c r="C18" s="6"/>
      <c r="D18" s="6"/>
      <c r="E18" s="6"/>
      <c r="F18" s="6"/>
      <c r="G18" s="6"/>
      <c r="H18" s="6"/>
      <c r="I18" s="6" t="s">
        <v>55</v>
      </c>
      <c r="J18" s="6" t="s">
        <v>55</v>
      </c>
      <c r="K18" s="6" t="s">
        <v>61</v>
      </c>
      <c r="L18" s="6" t="s">
        <v>55</v>
      </c>
      <c r="M18" s="6">
        <v>1</v>
      </c>
      <c r="N18" s="6">
        <v>1</v>
      </c>
      <c r="O18" s="6">
        <v>1</v>
      </c>
      <c r="P18" s="6"/>
      <c r="Q18" s="6"/>
      <c r="R18" s="6">
        <v>1</v>
      </c>
      <c r="S18" s="6"/>
      <c r="T18" s="6"/>
      <c r="U18" s="6"/>
      <c r="V18" s="6">
        <f>VLOOKUP(A18,综合优秀!$D$3:$J$81,7,FALSE)</f>
        <v>8000</v>
      </c>
      <c r="W18" s="6" t="e">
        <f>VLOOKUP(A18,学业优秀!$D$3:$J$81,7,FALSE)</f>
        <v>#N/A</v>
      </c>
      <c r="X18" s="6" t="e">
        <f>VLOOKUP(A18,学习进步!$D$3:$M$81,10,FALSE)</f>
        <v>#N/A</v>
      </c>
      <c r="Y18" s="6" t="e">
        <f>VLOOKUP(A18,科技创新!$D$3:$J$81,4,FALSE)</f>
        <v>#N/A</v>
      </c>
      <c r="Z18" s="6" t="e">
        <f>VLOOKUP(A18,志愿公益!$D$3:$J$81,4,FALSE)</f>
        <v>#N/A</v>
      </c>
      <c r="AA18" s="6" t="e">
        <f>VLOOKUP(A18,社会工作!$D$3:$J$81,4,FALSE)</f>
        <v>#N/A</v>
      </c>
      <c r="AB18" s="6" t="e">
        <f>VLOOKUP(A18,体育优秀!$D$3:$J$81,4,FALSE)</f>
        <v>#N/A</v>
      </c>
      <c r="AC18" s="6" t="e">
        <f>VLOOKUP(A18,文艺优秀!$D$3:$J$81,4,FALSE)</f>
        <v>#N/A</v>
      </c>
      <c r="AD18" s="6" t="e">
        <f>VLOOKUP(A18,社会实践!$D$3:$J$81,4,FALSE)</f>
        <v>#N/A</v>
      </c>
      <c r="AE18" s="6">
        <f t="shared" si="0"/>
        <v>8000</v>
      </c>
      <c r="AF18" s="59" t="s">
        <v>131</v>
      </c>
      <c r="AG18" s="59"/>
    </row>
    <row r="19" spans="1:33" s="1" customFormat="1" ht="14.4" customHeight="1">
      <c r="A19" s="3" t="s">
        <v>135</v>
      </c>
      <c r="B19" s="18"/>
      <c r="C19" s="6"/>
      <c r="D19" s="6"/>
      <c r="E19" s="6"/>
      <c r="F19" s="6"/>
      <c r="G19" s="6"/>
      <c r="H19" s="6"/>
      <c r="I19" s="6" t="s">
        <v>55</v>
      </c>
      <c r="J19" s="6" t="s">
        <v>55</v>
      </c>
      <c r="K19" s="6" t="s">
        <v>55</v>
      </c>
      <c r="L19" s="6" t="s">
        <v>55</v>
      </c>
      <c r="M19" s="6"/>
      <c r="N19" s="6">
        <v>1</v>
      </c>
      <c r="O19" s="6">
        <v>1</v>
      </c>
      <c r="P19" s="6"/>
      <c r="Q19" s="6"/>
      <c r="R19" s="6"/>
      <c r="S19" s="6"/>
      <c r="T19" s="6"/>
      <c r="U19" s="6"/>
      <c r="V19" s="6">
        <f>VLOOKUP(A19,综合优秀!$D$3:$J$81,7,FALSE)</f>
        <v>8000</v>
      </c>
      <c r="W19" s="6" t="e">
        <f>VLOOKUP(A19,学业优秀!$D$3:$J$81,7,FALSE)</f>
        <v>#N/A</v>
      </c>
      <c r="X19" s="6" t="e">
        <f>VLOOKUP(A19,学习进步!$D$3:$M$81,10,FALSE)</f>
        <v>#N/A</v>
      </c>
      <c r="Y19" s="6" t="e">
        <f>VLOOKUP(A19,科技创新!$D$3:$J$81,4,FALSE)</f>
        <v>#N/A</v>
      </c>
      <c r="Z19" s="6" t="e">
        <f>VLOOKUP(A19,志愿公益!$D$3:$J$81,4,FALSE)</f>
        <v>#N/A</v>
      </c>
      <c r="AA19" s="6" t="e">
        <f>VLOOKUP(A19,社会工作!$D$3:$J$81,4,FALSE)</f>
        <v>#N/A</v>
      </c>
      <c r="AB19" s="6" t="e">
        <f>VLOOKUP(A19,体育优秀!$D$3:$J$81,4,FALSE)</f>
        <v>#N/A</v>
      </c>
      <c r="AC19" s="6" t="e">
        <f>VLOOKUP(A19,文艺优秀!$D$3:$J$81,4,FALSE)</f>
        <v>#N/A</v>
      </c>
      <c r="AD19" s="6" t="e">
        <f>VLOOKUP(A19,社会实践!$D$3:$J$81,4,FALSE)</f>
        <v>#N/A</v>
      </c>
      <c r="AE19" s="6">
        <f t="shared" si="0"/>
        <v>8000</v>
      </c>
      <c r="AF19" s="59"/>
      <c r="AG19" s="59"/>
    </row>
    <row r="20" spans="1:33" s="1" customFormat="1">
      <c r="A20" s="3" t="s">
        <v>135</v>
      </c>
      <c r="B20" s="18"/>
      <c r="C20" s="6"/>
      <c r="D20" s="6"/>
      <c r="E20" s="6"/>
      <c r="F20" s="6"/>
      <c r="G20" s="6"/>
      <c r="H20" s="6"/>
      <c r="I20" s="6" t="s">
        <v>55</v>
      </c>
      <c r="J20" s="6" t="s">
        <v>55</v>
      </c>
      <c r="K20" s="6" t="s">
        <v>55</v>
      </c>
      <c r="L20" s="6" t="s">
        <v>55</v>
      </c>
      <c r="M20" s="6"/>
      <c r="N20" s="6"/>
      <c r="O20" s="6"/>
      <c r="P20" s="6"/>
      <c r="Q20" s="6"/>
      <c r="R20" s="6">
        <v>1</v>
      </c>
      <c r="S20" s="6"/>
      <c r="T20" s="6"/>
      <c r="U20" s="6"/>
      <c r="V20" s="6">
        <f>VLOOKUP(A20,综合优秀!$D$3:$J$81,7,FALSE)</f>
        <v>8000</v>
      </c>
      <c r="W20" s="6" t="e">
        <f>VLOOKUP(A20,学业优秀!$D$3:$J$81,7,FALSE)</f>
        <v>#N/A</v>
      </c>
      <c r="X20" s="6" t="e">
        <f>VLOOKUP(A20,学习进步!$D$3:$M$81,10,FALSE)</f>
        <v>#N/A</v>
      </c>
      <c r="Y20" s="6" t="e">
        <f>VLOOKUP(A20,科技创新!$D$3:$J$81,4,FALSE)</f>
        <v>#N/A</v>
      </c>
      <c r="Z20" s="6" t="e">
        <f>VLOOKUP(A20,志愿公益!$D$3:$J$81,4,FALSE)</f>
        <v>#N/A</v>
      </c>
      <c r="AA20" s="6" t="e">
        <f>VLOOKUP(A20,社会工作!$D$3:$J$81,4,FALSE)</f>
        <v>#N/A</v>
      </c>
      <c r="AB20" s="6" t="e">
        <f>VLOOKUP(A20,体育优秀!$D$3:$J$81,4,FALSE)</f>
        <v>#N/A</v>
      </c>
      <c r="AC20" s="6" t="e">
        <f>VLOOKUP(A20,文艺优秀!$D$3:$J$81,4,FALSE)</f>
        <v>#N/A</v>
      </c>
      <c r="AD20" s="6" t="e">
        <f>VLOOKUP(A20,社会实践!$D$3:$J$81,4,FALSE)</f>
        <v>#N/A</v>
      </c>
      <c r="AE20" s="6">
        <f t="shared" si="0"/>
        <v>8000</v>
      </c>
      <c r="AF20" s="59"/>
      <c r="AG20" s="59"/>
    </row>
    <row r="21" spans="1:33" s="1" customFormat="1" ht="14.4" customHeight="1">
      <c r="A21" s="3" t="s">
        <v>135</v>
      </c>
      <c r="B21" s="18"/>
      <c r="C21" s="6"/>
      <c r="D21" s="6"/>
      <c r="E21" s="6"/>
      <c r="F21" s="6"/>
      <c r="G21" s="6"/>
      <c r="H21" s="6"/>
      <c r="I21" s="6" t="s">
        <v>55</v>
      </c>
      <c r="J21" s="6" t="s">
        <v>55</v>
      </c>
      <c r="K21" s="6" t="s">
        <v>55</v>
      </c>
      <c r="L21" s="6" t="s">
        <v>55</v>
      </c>
      <c r="M21" s="6"/>
      <c r="N21" s="6">
        <v>1</v>
      </c>
      <c r="O21" s="6"/>
      <c r="P21" s="6">
        <v>1</v>
      </c>
      <c r="Q21" s="6"/>
      <c r="R21" s="6"/>
      <c r="S21" s="6"/>
      <c r="T21" s="6"/>
      <c r="U21" s="6"/>
      <c r="V21" s="6">
        <f>VLOOKUP(A21,综合优秀!$D$3:$J$81,7,FALSE)</f>
        <v>8000</v>
      </c>
      <c r="W21" s="6" t="e">
        <f>VLOOKUP(A21,学业优秀!$D$3:$J$81,7,FALSE)</f>
        <v>#N/A</v>
      </c>
      <c r="X21" s="6" t="e">
        <f>VLOOKUP(A21,学习进步!$D$3:$M$81,10,FALSE)</f>
        <v>#N/A</v>
      </c>
      <c r="Y21" s="6" t="e">
        <f>VLOOKUP(A21,科技创新!$D$3:$J$81,4,FALSE)</f>
        <v>#N/A</v>
      </c>
      <c r="Z21" s="6" t="e">
        <f>VLOOKUP(A21,志愿公益!$D$3:$J$81,4,FALSE)</f>
        <v>#N/A</v>
      </c>
      <c r="AA21" s="6" t="e">
        <f>VLOOKUP(A21,社会工作!$D$3:$J$81,4,FALSE)</f>
        <v>#N/A</v>
      </c>
      <c r="AB21" s="6" t="e">
        <f>VLOOKUP(A21,体育优秀!$D$3:$J$81,4,FALSE)</f>
        <v>#N/A</v>
      </c>
      <c r="AC21" s="6" t="e">
        <f>VLOOKUP(A21,文艺优秀!$D$3:$J$81,4,FALSE)</f>
        <v>#N/A</v>
      </c>
      <c r="AD21" s="6" t="e">
        <f>VLOOKUP(A21,社会实践!$D$3:$J$81,4,FALSE)</f>
        <v>#N/A</v>
      </c>
      <c r="AE21" s="6">
        <f t="shared" si="0"/>
        <v>8000</v>
      </c>
      <c r="AF21" s="59"/>
      <c r="AG21" s="59"/>
    </row>
    <row r="22" spans="1:33" s="1" customFormat="1" ht="14.4" customHeight="1">
      <c r="A22" s="3" t="s">
        <v>135</v>
      </c>
      <c r="B22" s="18"/>
      <c r="C22" s="6"/>
      <c r="D22" s="6"/>
      <c r="E22" s="6"/>
      <c r="F22" s="6"/>
      <c r="G22" s="6"/>
      <c r="H22" s="6"/>
      <c r="I22" s="6" t="s">
        <v>55</v>
      </c>
      <c r="J22" s="6" t="s">
        <v>55</v>
      </c>
      <c r="K22" s="6" t="s">
        <v>55</v>
      </c>
      <c r="L22" s="6" t="s">
        <v>55</v>
      </c>
      <c r="M22" s="6"/>
      <c r="N22" s="6"/>
      <c r="O22" s="6">
        <v>1</v>
      </c>
      <c r="P22" s="6">
        <v>1</v>
      </c>
      <c r="Q22" s="6"/>
      <c r="R22" s="6"/>
      <c r="S22" s="6"/>
      <c r="T22" s="6"/>
      <c r="U22" s="6"/>
      <c r="V22" s="6">
        <f>VLOOKUP(A22,综合优秀!$D$3:$J$81,7,FALSE)</f>
        <v>8000</v>
      </c>
      <c r="W22" s="6" t="e">
        <f>VLOOKUP(A22,学业优秀!$D$3:$J$81,7,FALSE)</f>
        <v>#N/A</v>
      </c>
      <c r="X22" s="6" t="e">
        <f>VLOOKUP(A22,学习进步!$D$3:$M$81,10,FALSE)</f>
        <v>#N/A</v>
      </c>
      <c r="Y22" s="6" t="e">
        <f>VLOOKUP(A22,科技创新!$D$3:$J$81,4,FALSE)</f>
        <v>#N/A</v>
      </c>
      <c r="Z22" s="6" t="e">
        <f>VLOOKUP(A22,志愿公益!$D$3:$J$81,4,FALSE)</f>
        <v>#N/A</v>
      </c>
      <c r="AA22" s="6" t="e">
        <f>VLOOKUP(A22,社会工作!$D$3:$J$81,4,FALSE)</f>
        <v>#N/A</v>
      </c>
      <c r="AB22" s="6" t="e">
        <f>VLOOKUP(A22,体育优秀!$D$3:$J$81,4,FALSE)</f>
        <v>#N/A</v>
      </c>
      <c r="AC22" s="6" t="e">
        <f>VLOOKUP(A22,文艺优秀!$D$3:$J$81,4,FALSE)</f>
        <v>#N/A</v>
      </c>
      <c r="AD22" s="6" t="e">
        <f>VLOOKUP(A22,社会实践!$D$3:$J$81,4,FALSE)</f>
        <v>#N/A</v>
      </c>
      <c r="AE22" s="6">
        <f t="shared" si="0"/>
        <v>8000</v>
      </c>
      <c r="AF22" s="59"/>
      <c r="AG22" s="59"/>
    </row>
    <row r="23" spans="1:33" s="1" customFormat="1" ht="14.4" customHeight="1">
      <c r="A23" s="3" t="s">
        <v>135</v>
      </c>
      <c r="B23" s="18"/>
      <c r="C23" s="6"/>
      <c r="D23" s="6"/>
      <c r="E23" s="6"/>
      <c r="F23" s="6"/>
      <c r="G23" s="6"/>
      <c r="H23" s="6"/>
      <c r="I23" s="6" t="s">
        <v>61</v>
      </c>
      <c r="J23" s="6" t="s">
        <v>61</v>
      </c>
      <c r="K23" s="6" t="s">
        <v>55</v>
      </c>
      <c r="L23" s="6" t="s">
        <v>61</v>
      </c>
      <c r="M23" s="6"/>
      <c r="N23" s="6">
        <v>1</v>
      </c>
      <c r="O23" s="6">
        <v>1</v>
      </c>
      <c r="P23" s="6"/>
      <c r="Q23" s="6"/>
      <c r="R23" s="6"/>
      <c r="S23" s="6"/>
      <c r="T23" s="6"/>
      <c r="U23" s="6"/>
      <c r="V23" s="6">
        <f>VLOOKUP(A23,综合优秀!$D$3:$J$81,7,FALSE)</f>
        <v>8000</v>
      </c>
      <c r="W23" s="6" t="e">
        <f>VLOOKUP(A23,学业优秀!$D$3:$J$81,7,FALSE)</f>
        <v>#N/A</v>
      </c>
      <c r="X23" s="6" t="e">
        <f>VLOOKUP(A23,学习进步!$D$3:$M$81,10,FALSE)</f>
        <v>#N/A</v>
      </c>
      <c r="Y23" s="6" t="e">
        <f>VLOOKUP(A23,科技创新!$D$3:$J$81,4,FALSE)</f>
        <v>#N/A</v>
      </c>
      <c r="Z23" s="6" t="e">
        <f>VLOOKUP(A23,志愿公益!$D$3:$J$81,4,FALSE)</f>
        <v>#N/A</v>
      </c>
      <c r="AA23" s="6" t="e">
        <f>VLOOKUP(A23,社会工作!$D$3:$J$81,4,FALSE)</f>
        <v>#N/A</v>
      </c>
      <c r="AB23" s="6" t="e">
        <f>VLOOKUP(A23,体育优秀!$D$3:$J$81,4,FALSE)</f>
        <v>#N/A</v>
      </c>
      <c r="AC23" s="6" t="e">
        <f>VLOOKUP(A23,文艺优秀!$D$3:$J$81,4,FALSE)</f>
        <v>#N/A</v>
      </c>
      <c r="AD23" s="6" t="e">
        <f>VLOOKUP(A23,社会实践!$D$3:$J$81,4,FALSE)</f>
        <v>#N/A</v>
      </c>
      <c r="AE23" s="6">
        <v>4000</v>
      </c>
      <c r="AF23" s="59" t="s">
        <v>130</v>
      </c>
      <c r="AG23" s="59"/>
    </row>
    <row r="24" spans="1:33" s="1" customFormat="1" ht="14.4" customHeight="1">
      <c r="A24" s="3" t="s">
        <v>135</v>
      </c>
      <c r="B24" s="18"/>
      <c r="C24" s="6"/>
      <c r="D24" s="6"/>
      <c r="E24" s="6"/>
      <c r="F24" s="6"/>
      <c r="G24" s="6"/>
      <c r="H24" s="6"/>
      <c r="I24" s="6" t="s">
        <v>55</v>
      </c>
      <c r="J24" s="6" t="s">
        <v>55</v>
      </c>
      <c r="K24" s="6" t="s">
        <v>55</v>
      </c>
      <c r="L24" s="6" t="s">
        <v>55</v>
      </c>
      <c r="M24" s="6"/>
      <c r="N24" s="6"/>
      <c r="O24" s="6">
        <v>1</v>
      </c>
      <c r="P24" s="6">
        <v>1</v>
      </c>
      <c r="Q24" s="6"/>
      <c r="R24" s="6"/>
      <c r="S24" s="6"/>
      <c r="T24" s="6"/>
      <c r="U24" s="6"/>
      <c r="V24" s="6">
        <f>VLOOKUP(A24,综合优秀!$D$3:$J$81,7,FALSE)</f>
        <v>8000</v>
      </c>
      <c r="W24" s="6" t="e">
        <f>VLOOKUP(A24,学业优秀!$D$3:$J$81,7,FALSE)</f>
        <v>#N/A</v>
      </c>
      <c r="X24" s="6" t="e">
        <f>VLOOKUP(A24,学习进步!$D$3:$M$81,10,FALSE)</f>
        <v>#N/A</v>
      </c>
      <c r="Y24" s="6" t="e">
        <f>VLOOKUP(A24,科技创新!$D$3:$J$81,4,FALSE)</f>
        <v>#N/A</v>
      </c>
      <c r="Z24" s="6" t="e">
        <f>VLOOKUP(A24,志愿公益!$D$3:$J$81,4,FALSE)</f>
        <v>#N/A</v>
      </c>
      <c r="AA24" s="6" t="e">
        <f>VLOOKUP(A24,社会工作!$D$3:$J$81,4,FALSE)</f>
        <v>#N/A</v>
      </c>
      <c r="AB24" s="6" t="e">
        <f>VLOOKUP(A24,体育优秀!$D$3:$J$81,4,FALSE)</f>
        <v>#N/A</v>
      </c>
      <c r="AC24" s="6" t="e">
        <f>VLOOKUP(A24,文艺优秀!$D$3:$J$81,4,FALSE)</f>
        <v>#N/A</v>
      </c>
      <c r="AD24" s="6" t="e">
        <f>VLOOKUP(A24,社会实践!$D$3:$J$81,4,FALSE)</f>
        <v>#N/A</v>
      </c>
      <c r="AE24" s="6">
        <f>SUMIF(V24:AD24,"&lt;9.99E+307")</f>
        <v>8000</v>
      </c>
      <c r="AF24" s="59"/>
      <c r="AG24" s="59"/>
    </row>
    <row r="25" spans="1:33" s="1" customFormat="1">
      <c r="A25" s="3" t="s">
        <v>135</v>
      </c>
      <c r="B25" s="18"/>
      <c r="C25" s="6"/>
      <c r="D25" s="6"/>
      <c r="E25" s="6"/>
      <c r="F25" s="6"/>
      <c r="G25" s="6"/>
      <c r="H25" s="6"/>
      <c r="I25" s="6" t="s">
        <v>55</v>
      </c>
      <c r="J25" s="6" t="s">
        <v>55</v>
      </c>
      <c r="K25" s="6" t="s">
        <v>61</v>
      </c>
      <c r="L25" s="6" t="s">
        <v>55</v>
      </c>
      <c r="M25" s="6"/>
      <c r="N25" s="6">
        <v>1</v>
      </c>
      <c r="O25" s="6"/>
      <c r="P25" s="6">
        <v>1</v>
      </c>
      <c r="Q25" s="6"/>
      <c r="R25" s="6"/>
      <c r="S25" s="6"/>
      <c r="T25" s="6"/>
      <c r="U25" s="6"/>
      <c r="V25" s="6">
        <f>VLOOKUP(A25,综合优秀!$D$3:$J$81,7,FALSE)</f>
        <v>8000</v>
      </c>
      <c r="W25" s="6" t="e">
        <f>VLOOKUP(A25,学业优秀!$D$3:$J$81,7,FALSE)</f>
        <v>#N/A</v>
      </c>
      <c r="X25" s="6" t="e">
        <f>VLOOKUP(A25,学习进步!$D$3:$M$81,10,FALSE)</f>
        <v>#N/A</v>
      </c>
      <c r="Y25" s="6" t="e">
        <f>VLOOKUP(A25,科技创新!$D$3:$J$81,4,FALSE)</f>
        <v>#N/A</v>
      </c>
      <c r="Z25" s="6" t="e">
        <f>VLOOKUP(A25,志愿公益!$D$3:$J$81,4,FALSE)</f>
        <v>#N/A</v>
      </c>
      <c r="AA25" s="6" t="e">
        <f>VLOOKUP(A25,社会工作!$D$3:$J$81,4,FALSE)</f>
        <v>#N/A</v>
      </c>
      <c r="AB25" s="6" t="e">
        <f>VLOOKUP(A25,体育优秀!$D$3:$J$81,4,FALSE)</f>
        <v>#N/A</v>
      </c>
      <c r="AC25" s="6" t="e">
        <f>VLOOKUP(A25,文艺优秀!$D$3:$J$81,4,FALSE)</f>
        <v>#N/A</v>
      </c>
      <c r="AD25" s="6" t="e">
        <f>VLOOKUP(A25,社会实践!$D$3:$J$81,4,FALSE)</f>
        <v>#N/A</v>
      </c>
      <c r="AE25" s="6">
        <v>5000</v>
      </c>
      <c r="AF25" s="59" t="s">
        <v>127</v>
      </c>
      <c r="AG25" s="59"/>
    </row>
    <row r="26" spans="1:33" s="1" customFormat="1" ht="14.4" customHeight="1">
      <c r="A26" s="3" t="s">
        <v>135</v>
      </c>
      <c r="B26" s="18"/>
      <c r="C26" s="6"/>
      <c r="D26" s="6"/>
      <c r="E26" s="6"/>
      <c r="F26" s="6"/>
      <c r="G26" s="6"/>
      <c r="H26" s="6"/>
      <c r="I26" s="6" t="s">
        <v>55</v>
      </c>
      <c r="J26" s="6" t="s">
        <v>55</v>
      </c>
      <c r="K26" s="6" t="s">
        <v>61</v>
      </c>
      <c r="L26" s="6" t="s">
        <v>55</v>
      </c>
      <c r="M26" s="6">
        <v>1</v>
      </c>
      <c r="N26" s="6">
        <v>1</v>
      </c>
      <c r="O26" s="6">
        <v>1</v>
      </c>
      <c r="P26" s="6"/>
      <c r="Q26" s="6"/>
      <c r="R26" s="6"/>
      <c r="S26" s="6"/>
      <c r="T26" s="6"/>
      <c r="U26" s="6"/>
      <c r="V26" s="6">
        <f>VLOOKUP(A26,综合优秀!$D$3:$J$81,7,FALSE)</f>
        <v>8000</v>
      </c>
      <c r="W26" s="6" t="e">
        <f>VLOOKUP(A26,学业优秀!$D$3:$J$81,7,FALSE)</f>
        <v>#N/A</v>
      </c>
      <c r="X26" s="6" t="e">
        <f>VLOOKUP(A26,学习进步!$D$3:$M$81,10,FALSE)</f>
        <v>#N/A</v>
      </c>
      <c r="Y26" s="6" t="e">
        <f>VLOOKUP(A26,科技创新!$D$3:$J$81,4,FALSE)</f>
        <v>#N/A</v>
      </c>
      <c r="Z26" s="6" t="e">
        <f>VLOOKUP(A26,志愿公益!$D$3:$J$81,4,FALSE)</f>
        <v>#N/A</v>
      </c>
      <c r="AA26" s="6" t="e">
        <f>VLOOKUP(A26,社会工作!$D$3:$J$81,4,FALSE)</f>
        <v>#N/A</v>
      </c>
      <c r="AB26" s="6" t="e">
        <f>VLOOKUP(A26,体育优秀!$D$3:$J$81,4,FALSE)</f>
        <v>#N/A</v>
      </c>
      <c r="AC26" s="6" t="e">
        <f>VLOOKUP(A26,文艺优秀!$D$3:$J$81,4,FALSE)</f>
        <v>#N/A</v>
      </c>
      <c r="AD26" s="6" t="e">
        <f>VLOOKUP(A26,社会实践!$D$3:$J$81,4,FALSE)</f>
        <v>#N/A</v>
      </c>
      <c r="AE26" s="6">
        <f t="shared" ref="AE26:AE34" si="1">SUMIF(V26:AD26,"&lt;9.99E+307")</f>
        <v>8000</v>
      </c>
      <c r="AF26" s="59"/>
      <c r="AG26" s="59"/>
    </row>
    <row r="27" spans="1:33" s="1" customFormat="1" ht="14.4" customHeight="1">
      <c r="A27" s="7" t="s">
        <v>136</v>
      </c>
      <c r="B27" s="18"/>
      <c r="C27" s="6"/>
      <c r="D27" s="6"/>
      <c r="E27" s="6"/>
      <c r="F27" s="6"/>
      <c r="G27" s="6"/>
      <c r="H27" s="6"/>
      <c r="I27" s="6" t="s">
        <v>55</v>
      </c>
      <c r="J27" s="6" t="s">
        <v>55</v>
      </c>
      <c r="K27" s="6" t="s">
        <v>55</v>
      </c>
      <c r="L27" s="6" t="s">
        <v>55</v>
      </c>
      <c r="M27" s="6"/>
      <c r="N27" s="6"/>
      <c r="O27" s="6"/>
      <c r="P27" s="6"/>
      <c r="Q27" s="6"/>
      <c r="R27" s="6"/>
      <c r="S27" s="6">
        <v>1</v>
      </c>
      <c r="T27" s="6"/>
      <c r="U27" s="6"/>
      <c r="V27" s="6">
        <f>VLOOKUP(A27,综合优秀!$D$3:$J$81,7,FALSE)</f>
        <v>8000</v>
      </c>
      <c r="W27" s="6" t="e">
        <f>VLOOKUP(A27,学业优秀!$D$3:$J$81,7,FALSE)</f>
        <v>#N/A</v>
      </c>
      <c r="X27" s="6" t="e">
        <f>VLOOKUP(A27,学习进步!$D$3:$M$81,10,FALSE)</f>
        <v>#N/A</v>
      </c>
      <c r="Y27" s="6" t="e">
        <f>VLOOKUP(A27,科技创新!$D$3:$J$81,4,FALSE)</f>
        <v>#N/A</v>
      </c>
      <c r="Z27" s="6" t="e">
        <f>VLOOKUP(A27,志愿公益!$D$3:$J$81,4,FALSE)</f>
        <v>#N/A</v>
      </c>
      <c r="AA27" s="6" t="e">
        <f>VLOOKUP(A27,社会工作!$D$3:$J$81,4,FALSE)</f>
        <v>#N/A</v>
      </c>
      <c r="AB27" s="6" t="e">
        <f>VLOOKUP(A27,体育优秀!$D$3:$J$81,4,FALSE)</f>
        <v>#N/A</v>
      </c>
      <c r="AC27" s="6" t="e">
        <f>VLOOKUP(A27,文艺优秀!$D$3:$J$81,4,FALSE)</f>
        <v>#N/A</v>
      </c>
      <c r="AD27" s="6" t="e">
        <f>VLOOKUP(A27,社会实践!$D$3:$J$81,4,FALSE)</f>
        <v>#N/A</v>
      </c>
      <c r="AE27" s="6">
        <f t="shared" si="1"/>
        <v>8000</v>
      </c>
      <c r="AF27" s="59"/>
      <c r="AG27" s="59"/>
    </row>
    <row r="28" spans="1:33" s="1" customFormat="1" ht="14.4" customHeight="1">
      <c r="A28" s="7" t="s">
        <v>136</v>
      </c>
      <c r="B28" s="18"/>
      <c r="C28" s="6"/>
      <c r="D28" s="6"/>
      <c r="E28" s="6"/>
      <c r="F28" s="6"/>
      <c r="G28" s="6"/>
      <c r="H28" s="6"/>
      <c r="I28" s="6" t="s">
        <v>55</v>
      </c>
      <c r="J28" s="6" t="s">
        <v>55</v>
      </c>
      <c r="K28" s="6" t="s">
        <v>55</v>
      </c>
      <c r="L28" s="6" t="s">
        <v>55</v>
      </c>
      <c r="M28" s="6"/>
      <c r="N28" s="6">
        <v>1</v>
      </c>
      <c r="O28" s="6"/>
      <c r="P28" s="6"/>
      <c r="Q28" s="6"/>
      <c r="R28" s="6">
        <v>1</v>
      </c>
      <c r="S28" s="6"/>
      <c r="T28" s="6"/>
      <c r="U28" s="6"/>
      <c r="V28" s="6">
        <f>VLOOKUP(A28,综合优秀!$D$3:$J$81,7,FALSE)</f>
        <v>8000</v>
      </c>
      <c r="W28" s="6" t="e">
        <f>VLOOKUP(A28,学业优秀!$D$3:$J$81,7,FALSE)</f>
        <v>#N/A</v>
      </c>
      <c r="X28" s="6" t="e">
        <f>VLOOKUP(A28,学习进步!$D$3:$M$81,10,FALSE)</f>
        <v>#N/A</v>
      </c>
      <c r="Y28" s="6" t="e">
        <f>VLOOKUP(A28,科技创新!$D$3:$J$81,4,FALSE)</f>
        <v>#N/A</v>
      </c>
      <c r="Z28" s="6" t="e">
        <f>VLOOKUP(A28,志愿公益!$D$3:$J$81,4,FALSE)</f>
        <v>#N/A</v>
      </c>
      <c r="AA28" s="6" t="e">
        <f>VLOOKUP(A28,社会工作!$D$3:$J$81,4,FALSE)</f>
        <v>#N/A</v>
      </c>
      <c r="AB28" s="6" t="e">
        <f>VLOOKUP(A28,体育优秀!$D$3:$J$81,4,FALSE)</f>
        <v>#N/A</v>
      </c>
      <c r="AC28" s="6" t="e">
        <f>VLOOKUP(A28,文艺优秀!$D$3:$J$81,4,FALSE)</f>
        <v>#N/A</v>
      </c>
      <c r="AD28" s="6" t="e">
        <f>VLOOKUP(A28,社会实践!$D$3:$J$81,4,FALSE)</f>
        <v>#N/A</v>
      </c>
      <c r="AE28" s="6">
        <f t="shared" si="1"/>
        <v>8000</v>
      </c>
      <c r="AF28" s="59"/>
      <c r="AG28" s="59"/>
    </row>
    <row r="29" spans="1:33" s="1" customFormat="1" ht="14.4" customHeight="1">
      <c r="A29" s="7" t="s">
        <v>136</v>
      </c>
      <c r="B29" s="18"/>
      <c r="C29" s="6"/>
      <c r="D29" s="6"/>
      <c r="E29" s="6"/>
      <c r="F29" s="6"/>
      <c r="G29" s="6"/>
      <c r="H29" s="6"/>
      <c r="I29" s="6" t="s">
        <v>55</v>
      </c>
      <c r="J29" s="6" t="s">
        <v>55</v>
      </c>
      <c r="K29" s="6" t="s">
        <v>54</v>
      </c>
      <c r="L29" s="6" t="s">
        <v>55</v>
      </c>
      <c r="M29" s="6">
        <v>1</v>
      </c>
      <c r="N29" s="6">
        <v>1</v>
      </c>
      <c r="O29" s="6"/>
      <c r="P29" s="6"/>
      <c r="Q29" s="6"/>
      <c r="R29" s="6">
        <v>1</v>
      </c>
      <c r="S29" s="6"/>
      <c r="T29" s="6"/>
      <c r="U29" s="6"/>
      <c r="V29" s="6">
        <f>VLOOKUP(A29,综合优秀!$D$3:$J$81,7,FALSE)</f>
        <v>8000</v>
      </c>
      <c r="W29" s="6" t="e">
        <f>VLOOKUP(A29,学业优秀!$D$3:$J$81,7,FALSE)</f>
        <v>#N/A</v>
      </c>
      <c r="X29" s="6" t="e">
        <f>VLOOKUP(A29,学习进步!$D$3:$M$81,10,FALSE)</f>
        <v>#N/A</v>
      </c>
      <c r="Y29" s="6" t="e">
        <f>VLOOKUP(A29,科技创新!$D$3:$J$81,4,FALSE)</f>
        <v>#N/A</v>
      </c>
      <c r="Z29" s="6" t="e">
        <f>VLOOKUP(A29,志愿公益!$D$3:$J$81,4,FALSE)</f>
        <v>#N/A</v>
      </c>
      <c r="AA29" s="6" t="e">
        <f>VLOOKUP(A29,社会工作!$D$3:$J$81,4,FALSE)</f>
        <v>#N/A</v>
      </c>
      <c r="AB29" s="6" t="e">
        <f>VLOOKUP(A29,体育优秀!$D$3:$J$81,4,FALSE)</f>
        <v>#N/A</v>
      </c>
      <c r="AC29" s="6" t="e">
        <f>VLOOKUP(A29,文艺优秀!$D$3:$J$81,4,FALSE)</f>
        <v>#N/A</v>
      </c>
      <c r="AD29" s="6" t="e">
        <f>VLOOKUP(A29,社会实践!$D$3:$J$81,4,FALSE)</f>
        <v>#N/A</v>
      </c>
      <c r="AE29" s="6">
        <f t="shared" si="1"/>
        <v>8000</v>
      </c>
      <c r="AF29" s="59"/>
      <c r="AG29" s="59"/>
    </row>
    <row r="30" spans="1:33" s="1" customFormat="1" ht="14.4" customHeight="1">
      <c r="A30" s="7" t="s">
        <v>136</v>
      </c>
      <c r="B30" s="18"/>
      <c r="C30" s="6"/>
      <c r="D30" s="6"/>
      <c r="E30" s="6"/>
      <c r="F30" s="6"/>
      <c r="G30" s="6"/>
      <c r="H30" s="6"/>
      <c r="I30" s="6" t="s">
        <v>55</v>
      </c>
      <c r="J30" s="6" t="s">
        <v>55</v>
      </c>
      <c r="K30" s="6" t="s">
        <v>55</v>
      </c>
      <c r="L30" s="6" t="s">
        <v>55</v>
      </c>
      <c r="M30" s="6">
        <v>1</v>
      </c>
      <c r="N30" s="6">
        <v>1</v>
      </c>
      <c r="O30" s="6"/>
      <c r="P30" s="6">
        <v>1</v>
      </c>
      <c r="Q30" s="6"/>
      <c r="R30" s="6"/>
      <c r="S30" s="6"/>
      <c r="T30" s="6">
        <v>1</v>
      </c>
      <c r="U30" s="6"/>
      <c r="V30" s="6">
        <f>VLOOKUP(A30,综合优秀!$D$3:$J$81,7,FALSE)</f>
        <v>8000</v>
      </c>
      <c r="W30" s="6" t="e">
        <f>VLOOKUP(A30,学业优秀!$D$3:$J$81,7,FALSE)</f>
        <v>#N/A</v>
      </c>
      <c r="X30" s="6" t="e">
        <f>VLOOKUP(A30,学习进步!$D$3:$M$81,10,FALSE)</f>
        <v>#N/A</v>
      </c>
      <c r="Y30" s="6" t="e">
        <f>VLOOKUP(A30,科技创新!$D$3:$J$81,4,FALSE)</f>
        <v>#N/A</v>
      </c>
      <c r="Z30" s="6" t="e">
        <f>VLOOKUP(A30,志愿公益!$D$3:$J$81,4,FALSE)</f>
        <v>#N/A</v>
      </c>
      <c r="AA30" s="6" t="e">
        <f>VLOOKUP(A30,社会工作!$D$3:$J$81,4,FALSE)</f>
        <v>#N/A</v>
      </c>
      <c r="AB30" s="6" t="e">
        <f>VLOOKUP(A30,体育优秀!$D$3:$J$81,4,FALSE)</f>
        <v>#N/A</v>
      </c>
      <c r="AC30" s="6" t="e">
        <f>VLOOKUP(A30,文艺优秀!$D$3:$J$81,4,FALSE)</f>
        <v>#N/A</v>
      </c>
      <c r="AD30" s="6" t="e">
        <f>VLOOKUP(A30,社会实践!$D$3:$J$81,4,FALSE)</f>
        <v>#N/A</v>
      </c>
      <c r="AE30" s="6">
        <f t="shared" si="1"/>
        <v>8000</v>
      </c>
      <c r="AF30" s="59"/>
      <c r="AG30" s="59"/>
    </row>
    <row r="31" spans="1:33" s="1" customFormat="1" ht="14.4" customHeight="1">
      <c r="A31" s="7" t="s">
        <v>136</v>
      </c>
      <c r="B31" s="18"/>
      <c r="C31" s="6"/>
      <c r="D31" s="6"/>
      <c r="E31" s="6"/>
      <c r="F31" s="6"/>
      <c r="G31" s="6"/>
      <c r="H31" s="6"/>
      <c r="I31" s="6" t="s">
        <v>55</v>
      </c>
      <c r="J31" s="6" t="s">
        <v>55</v>
      </c>
      <c r="K31" s="6" t="s">
        <v>54</v>
      </c>
      <c r="L31" s="6" t="s">
        <v>55</v>
      </c>
      <c r="M31" s="6">
        <v>1</v>
      </c>
      <c r="N31" s="6">
        <v>1</v>
      </c>
      <c r="O31" s="6"/>
      <c r="P31" s="6"/>
      <c r="Q31" s="6"/>
      <c r="R31" s="6"/>
      <c r="S31" s="6"/>
      <c r="T31" s="6"/>
      <c r="U31" s="6">
        <v>1</v>
      </c>
      <c r="V31" s="6">
        <f>VLOOKUP(A31,综合优秀!$D$3:$J$81,7,FALSE)</f>
        <v>8000</v>
      </c>
      <c r="W31" s="6" t="e">
        <f>VLOOKUP(A31,学业优秀!$D$3:$J$81,7,FALSE)</f>
        <v>#N/A</v>
      </c>
      <c r="X31" s="6" t="e">
        <f>VLOOKUP(A31,学习进步!$D$3:$M$81,10,FALSE)</f>
        <v>#N/A</v>
      </c>
      <c r="Y31" s="6" t="e">
        <f>VLOOKUP(A31,科技创新!$D$3:$J$81,4,FALSE)</f>
        <v>#N/A</v>
      </c>
      <c r="Z31" s="6" t="e">
        <f>VLOOKUP(A31,志愿公益!$D$3:$J$81,4,FALSE)</f>
        <v>#N/A</v>
      </c>
      <c r="AA31" s="6" t="e">
        <f>VLOOKUP(A31,社会工作!$D$3:$J$81,4,FALSE)</f>
        <v>#N/A</v>
      </c>
      <c r="AB31" s="6" t="e">
        <f>VLOOKUP(A31,体育优秀!$D$3:$J$81,4,FALSE)</f>
        <v>#N/A</v>
      </c>
      <c r="AC31" s="6" t="e">
        <f>VLOOKUP(A31,文艺优秀!$D$3:$J$81,4,FALSE)</f>
        <v>#N/A</v>
      </c>
      <c r="AD31" s="6" t="e">
        <f>VLOOKUP(A31,社会实践!$D$3:$J$81,4,FALSE)</f>
        <v>#N/A</v>
      </c>
      <c r="AE31" s="6">
        <f t="shared" si="1"/>
        <v>8000</v>
      </c>
      <c r="AF31" s="59" t="s">
        <v>132</v>
      </c>
      <c r="AG31" s="59"/>
    </row>
    <row r="32" spans="1:33" s="1" customFormat="1" ht="14.4" customHeight="1">
      <c r="A32" s="7" t="s">
        <v>136</v>
      </c>
      <c r="B32" s="18"/>
      <c r="C32" s="6"/>
      <c r="D32" s="6"/>
      <c r="E32" s="6"/>
      <c r="F32" s="6"/>
      <c r="G32" s="6"/>
      <c r="H32" s="6"/>
      <c r="I32" s="6" t="s">
        <v>62</v>
      </c>
      <c r="J32" s="6" t="s">
        <v>55</v>
      </c>
      <c r="K32" s="6" t="s">
        <v>54</v>
      </c>
      <c r="L32" s="6" t="s">
        <v>55</v>
      </c>
      <c r="M32" s="6">
        <v>1</v>
      </c>
      <c r="N32" s="6">
        <v>1</v>
      </c>
      <c r="O32" s="6">
        <v>1</v>
      </c>
      <c r="P32" s="6"/>
      <c r="Q32" s="6">
        <v>1</v>
      </c>
      <c r="R32" s="6"/>
      <c r="S32" s="6"/>
      <c r="T32" s="6"/>
      <c r="U32" s="6"/>
      <c r="V32" s="6">
        <f>VLOOKUP(A32,综合优秀!$D$3:$J$81,7,FALSE)</f>
        <v>8000</v>
      </c>
      <c r="W32" s="6" t="e">
        <f>VLOOKUP(A32,学业优秀!$D$3:$J$81,7,FALSE)</f>
        <v>#N/A</v>
      </c>
      <c r="X32" s="6" t="e">
        <f>VLOOKUP(A32,学习进步!$D$3:$M$81,10,FALSE)</f>
        <v>#N/A</v>
      </c>
      <c r="Y32" s="6" t="e">
        <f>VLOOKUP(A32,科技创新!$D$3:$J$81,4,FALSE)</f>
        <v>#N/A</v>
      </c>
      <c r="Z32" s="6" t="e">
        <f>VLOOKUP(A32,志愿公益!$D$3:$J$81,4,FALSE)</f>
        <v>#N/A</v>
      </c>
      <c r="AA32" s="6" t="e">
        <f>VLOOKUP(A32,社会工作!$D$3:$J$81,4,FALSE)</f>
        <v>#N/A</v>
      </c>
      <c r="AB32" s="6" t="e">
        <f>VLOOKUP(A32,体育优秀!$D$3:$J$81,4,FALSE)</f>
        <v>#N/A</v>
      </c>
      <c r="AC32" s="6" t="e">
        <f>VLOOKUP(A32,文艺优秀!$D$3:$J$81,4,FALSE)</f>
        <v>#N/A</v>
      </c>
      <c r="AD32" s="6" t="e">
        <f>VLOOKUP(A32,社会实践!$D$3:$J$81,4,FALSE)</f>
        <v>#N/A</v>
      </c>
      <c r="AE32" s="6">
        <f t="shared" si="1"/>
        <v>8000</v>
      </c>
      <c r="AF32" s="59"/>
      <c r="AG32" s="59"/>
    </row>
    <row r="33" spans="1:33" s="1" customFormat="1" ht="14.4" customHeight="1">
      <c r="A33" s="7" t="s">
        <v>136</v>
      </c>
      <c r="B33" s="18"/>
      <c r="C33" s="6"/>
      <c r="D33" s="6"/>
      <c r="E33" s="6"/>
      <c r="F33" s="6"/>
      <c r="G33" s="6"/>
      <c r="H33" s="6"/>
      <c r="I33" s="6" t="s">
        <v>55</v>
      </c>
      <c r="J33" s="6" t="s">
        <v>55</v>
      </c>
      <c r="K33" s="6" t="s">
        <v>55</v>
      </c>
      <c r="L33" s="6" t="s">
        <v>55</v>
      </c>
      <c r="M33" s="6"/>
      <c r="N33" s="6"/>
      <c r="O33" s="6"/>
      <c r="P33" s="6"/>
      <c r="Q33" s="6"/>
      <c r="R33" s="6">
        <v>1</v>
      </c>
      <c r="S33" s="6"/>
      <c r="T33" s="6"/>
      <c r="U33" s="6"/>
      <c r="V33" s="6">
        <f>VLOOKUP(A33,综合优秀!$D$3:$J$81,7,FALSE)</f>
        <v>8000</v>
      </c>
      <c r="W33" s="6" t="e">
        <f>VLOOKUP(A33,学业优秀!$D$3:$J$81,7,FALSE)</f>
        <v>#N/A</v>
      </c>
      <c r="X33" s="6" t="e">
        <f>VLOOKUP(A33,学习进步!$D$3:$M$81,10,FALSE)</f>
        <v>#N/A</v>
      </c>
      <c r="Y33" s="6" t="e">
        <f>VLOOKUP(A33,科技创新!$D$3:$J$81,4,FALSE)</f>
        <v>#N/A</v>
      </c>
      <c r="Z33" s="6" t="e">
        <f>VLOOKUP(A33,志愿公益!$D$3:$J$81,4,FALSE)</f>
        <v>#N/A</v>
      </c>
      <c r="AA33" s="6" t="e">
        <f>VLOOKUP(A33,社会工作!$D$3:$J$81,4,FALSE)</f>
        <v>#N/A</v>
      </c>
      <c r="AB33" s="6" t="e">
        <f>VLOOKUP(A33,体育优秀!$D$3:$J$81,4,FALSE)</f>
        <v>#N/A</v>
      </c>
      <c r="AC33" s="6" t="e">
        <f>VLOOKUP(A33,文艺优秀!$D$3:$J$81,4,FALSE)</f>
        <v>#N/A</v>
      </c>
      <c r="AD33" s="6" t="e">
        <f>VLOOKUP(A33,社会实践!$D$3:$J$81,4,FALSE)</f>
        <v>#N/A</v>
      </c>
      <c r="AE33" s="6">
        <f t="shared" si="1"/>
        <v>8000</v>
      </c>
      <c r="AF33" s="59"/>
      <c r="AG33" s="59"/>
    </row>
    <row r="34" spans="1:33" s="1" customFormat="1" ht="14.4" customHeight="1">
      <c r="A34" s="7" t="s">
        <v>136</v>
      </c>
      <c r="B34" s="18"/>
      <c r="C34" s="6"/>
      <c r="D34" s="6"/>
      <c r="E34" s="6"/>
      <c r="F34" s="6"/>
      <c r="G34" s="6"/>
      <c r="H34" s="6"/>
      <c r="I34" s="6" t="s">
        <v>55</v>
      </c>
      <c r="J34" s="6" t="s">
        <v>55</v>
      </c>
      <c r="K34" s="6" t="s">
        <v>55</v>
      </c>
      <c r="L34" s="6" t="s">
        <v>55</v>
      </c>
      <c r="M34" s="6">
        <v>1</v>
      </c>
      <c r="N34" s="6">
        <v>1</v>
      </c>
      <c r="O34" s="6"/>
      <c r="P34" s="6"/>
      <c r="Q34" s="6"/>
      <c r="R34" s="6">
        <v>1</v>
      </c>
      <c r="S34" s="6"/>
      <c r="T34" s="6"/>
      <c r="U34" s="6"/>
      <c r="V34" s="6">
        <f>VLOOKUP(A34,综合优秀!$D$3:$J$81,7,FALSE)</f>
        <v>8000</v>
      </c>
      <c r="W34" s="6" t="e">
        <f>VLOOKUP(A34,学业优秀!$D$3:$J$81,7,FALSE)</f>
        <v>#N/A</v>
      </c>
      <c r="X34" s="6" t="e">
        <f>VLOOKUP(A34,学习进步!$D$3:$M$81,10,FALSE)</f>
        <v>#N/A</v>
      </c>
      <c r="Y34" s="6" t="e">
        <f>VLOOKUP(A34,科技创新!$D$3:$J$81,4,FALSE)</f>
        <v>#N/A</v>
      </c>
      <c r="Z34" s="6" t="e">
        <f>VLOOKUP(A34,志愿公益!$D$3:$J$81,4,FALSE)</f>
        <v>#N/A</v>
      </c>
      <c r="AA34" s="6" t="e">
        <f>VLOOKUP(A34,社会工作!$D$3:$J$81,4,FALSE)</f>
        <v>#N/A</v>
      </c>
      <c r="AB34" s="6" t="e">
        <f>VLOOKUP(A34,体育优秀!$D$3:$J$81,4,FALSE)</f>
        <v>#N/A</v>
      </c>
      <c r="AC34" s="6" t="e">
        <f>VLOOKUP(A34,文艺优秀!$D$3:$J$81,4,FALSE)</f>
        <v>#N/A</v>
      </c>
      <c r="AD34" s="6" t="e">
        <f>VLOOKUP(A34,社会实践!$D$3:$J$81,4,FALSE)</f>
        <v>#N/A</v>
      </c>
      <c r="AE34" s="6">
        <f t="shared" si="1"/>
        <v>8000</v>
      </c>
      <c r="AF34" s="59"/>
      <c r="AG34" s="59"/>
    </row>
    <row r="35" spans="1:33" s="1" customFormat="1" ht="14.4" customHeight="1">
      <c r="A35" s="7" t="s">
        <v>136</v>
      </c>
      <c r="B35" s="18"/>
      <c r="C35" s="6"/>
      <c r="D35" s="6"/>
      <c r="E35" s="6"/>
      <c r="F35" s="6"/>
      <c r="G35" s="6"/>
      <c r="H35" s="6"/>
      <c r="I35" s="6" t="s">
        <v>54</v>
      </c>
      <c r="J35" s="6" t="s">
        <v>55</v>
      </c>
      <c r="K35" s="6" t="s">
        <v>55</v>
      </c>
      <c r="L35" s="6" t="s">
        <v>54</v>
      </c>
      <c r="M35" s="6"/>
      <c r="N35" s="6"/>
      <c r="O35" s="6"/>
      <c r="P35" s="6"/>
      <c r="Q35" s="6">
        <v>1</v>
      </c>
      <c r="R35" s="6"/>
      <c r="S35" s="6"/>
      <c r="T35" s="6"/>
      <c r="U35" s="6"/>
      <c r="V35" s="6">
        <f>VLOOKUP(A35,综合优秀!$D$3:$J$81,7,FALSE)</f>
        <v>8000</v>
      </c>
      <c r="W35" s="6" t="e">
        <f>VLOOKUP(A35,学业优秀!$D$3:$J$81,7,FALSE)</f>
        <v>#N/A</v>
      </c>
      <c r="X35" s="6" t="e">
        <f>VLOOKUP(A35,学习进步!$D$3:$M$81,10,FALSE)</f>
        <v>#N/A</v>
      </c>
      <c r="Y35" s="6" t="e">
        <f>VLOOKUP(A35,科技创新!$D$3:$J$81,4,FALSE)</f>
        <v>#N/A</v>
      </c>
      <c r="Z35" s="6" t="e">
        <f>VLOOKUP(A35,志愿公益!$D$3:$J$81,4,FALSE)</f>
        <v>#N/A</v>
      </c>
      <c r="AA35" s="6" t="e">
        <f>VLOOKUP(A35,社会工作!$D$3:$J$81,4,FALSE)</f>
        <v>#N/A</v>
      </c>
      <c r="AB35" s="6" t="e">
        <f>VLOOKUP(A35,体育优秀!$D$3:$J$81,4,FALSE)</f>
        <v>#N/A</v>
      </c>
      <c r="AC35" s="6" t="e">
        <f>VLOOKUP(A35,文艺优秀!$D$3:$J$81,4,FALSE)</f>
        <v>#N/A</v>
      </c>
      <c r="AD35" s="6" t="e">
        <f>VLOOKUP(A35,社会实践!$D$3:$J$81,4,FALSE)</f>
        <v>#N/A</v>
      </c>
      <c r="AE35" s="6">
        <v>4000</v>
      </c>
      <c r="AF35" s="117" t="s">
        <v>130</v>
      </c>
      <c r="AG35" s="59"/>
    </row>
    <row r="36" spans="1:33" s="1" customFormat="1" ht="14.4" customHeight="1">
      <c r="A36" s="7" t="s">
        <v>136</v>
      </c>
      <c r="B36" s="18"/>
      <c r="C36" s="6"/>
      <c r="D36" s="6"/>
      <c r="E36" s="6"/>
      <c r="F36" s="6"/>
      <c r="G36" s="6"/>
      <c r="H36" s="6"/>
      <c r="I36" s="6" t="s">
        <v>55</v>
      </c>
      <c r="J36" s="6" t="s">
        <v>54</v>
      </c>
      <c r="K36" s="6" t="s">
        <v>55</v>
      </c>
      <c r="L36" s="6" t="s">
        <v>55</v>
      </c>
      <c r="M36" s="6">
        <v>1</v>
      </c>
      <c r="N36" s="6">
        <v>1</v>
      </c>
      <c r="O36" s="6">
        <v>1</v>
      </c>
      <c r="P36" s="6"/>
      <c r="Q36" s="6"/>
      <c r="R36" s="6">
        <v>1</v>
      </c>
      <c r="S36" s="6"/>
      <c r="T36" s="6"/>
      <c r="U36" s="6"/>
      <c r="V36" s="6">
        <f>VLOOKUP(A36,综合优秀!$D$3:$J$81,7,FALSE)</f>
        <v>8000</v>
      </c>
      <c r="W36" s="6" t="e">
        <f>VLOOKUP(A36,学业优秀!$D$3:$J$81,7,FALSE)</f>
        <v>#N/A</v>
      </c>
      <c r="X36" s="6" t="e">
        <f>VLOOKUP(A36,学习进步!$D$3:$M$81,10,FALSE)</f>
        <v>#N/A</v>
      </c>
      <c r="Y36" s="6" t="e">
        <f>VLOOKUP(A36,科技创新!$D$3:$J$81,4,FALSE)</f>
        <v>#N/A</v>
      </c>
      <c r="Z36" s="6" t="e">
        <f>VLOOKUP(A36,志愿公益!$D$3:$J$81,4,FALSE)</f>
        <v>#N/A</v>
      </c>
      <c r="AA36" s="6" t="e">
        <f>VLOOKUP(A36,社会工作!$D$3:$J$81,4,FALSE)</f>
        <v>#N/A</v>
      </c>
      <c r="AB36" s="6" t="e">
        <f>VLOOKUP(A36,体育优秀!$D$3:$J$81,4,FALSE)</f>
        <v>#N/A</v>
      </c>
      <c r="AC36" s="6" t="e">
        <f>VLOOKUP(A36,文艺优秀!$D$3:$J$81,4,FALSE)</f>
        <v>#N/A</v>
      </c>
      <c r="AD36" s="6" t="e">
        <f>VLOOKUP(A36,社会实践!$D$3:$J$81,4,FALSE)</f>
        <v>#N/A</v>
      </c>
      <c r="AE36" s="6">
        <f>SUMIF(V36:AD36,"&lt;9.99E+307")</f>
        <v>8000</v>
      </c>
      <c r="AF36" s="59"/>
      <c r="AG36" s="59"/>
    </row>
    <row r="37" spans="1:33" s="1" customFormat="1" ht="14.4" customHeight="1">
      <c r="A37" s="7" t="s">
        <v>136</v>
      </c>
      <c r="B37" s="18"/>
      <c r="C37" s="6"/>
      <c r="D37" s="6"/>
      <c r="E37" s="6"/>
      <c r="F37" s="6"/>
      <c r="G37" s="6"/>
      <c r="H37" s="6"/>
      <c r="I37" s="6" t="s">
        <v>54</v>
      </c>
      <c r="J37" s="6" t="s">
        <v>55</v>
      </c>
      <c r="K37" s="6" t="s">
        <v>55</v>
      </c>
      <c r="L37" s="6" t="s">
        <v>54</v>
      </c>
      <c r="M37" s="6"/>
      <c r="N37" s="6"/>
      <c r="O37" s="6">
        <v>1</v>
      </c>
      <c r="P37" s="6"/>
      <c r="Q37" s="6"/>
      <c r="R37" s="6"/>
      <c r="S37" s="6">
        <v>1</v>
      </c>
      <c r="T37" s="6"/>
      <c r="U37" s="6"/>
      <c r="V37" s="6">
        <f>VLOOKUP(A37,综合优秀!$D$3:$J$81,7,FALSE)</f>
        <v>8000</v>
      </c>
      <c r="W37" s="6" t="e">
        <f>VLOOKUP(A37,学业优秀!$D$3:$J$81,7,FALSE)</f>
        <v>#N/A</v>
      </c>
      <c r="X37" s="6" t="e">
        <f>VLOOKUP(A37,学习进步!$D$3:$M$81,10,FALSE)</f>
        <v>#N/A</v>
      </c>
      <c r="Y37" s="6" t="e">
        <f>VLOOKUP(A37,科技创新!$D$3:$J$81,4,FALSE)</f>
        <v>#N/A</v>
      </c>
      <c r="Z37" s="6" t="e">
        <f>VLOOKUP(A37,志愿公益!$D$3:$J$81,4,FALSE)</f>
        <v>#N/A</v>
      </c>
      <c r="AA37" s="6" t="e">
        <f>VLOOKUP(A37,社会工作!$D$3:$J$81,4,FALSE)</f>
        <v>#N/A</v>
      </c>
      <c r="AB37" s="6" t="e">
        <f>VLOOKUP(A37,体育优秀!$D$3:$J$81,4,FALSE)</f>
        <v>#N/A</v>
      </c>
      <c r="AC37" s="6" t="e">
        <f>VLOOKUP(A37,文艺优秀!$D$3:$J$81,4,FALSE)</f>
        <v>#N/A</v>
      </c>
      <c r="AD37" s="6" t="e">
        <f>VLOOKUP(A37,社会实践!$D$3:$J$81,4,FALSE)</f>
        <v>#N/A</v>
      </c>
      <c r="AE37" s="6">
        <f>SUMIF(V37:AD37,"&lt;9.99E+307")</f>
        <v>8000</v>
      </c>
      <c r="AF37" s="59"/>
      <c r="AG37" s="59"/>
    </row>
    <row r="38" spans="1:33" s="1" customFormat="1" ht="14.4" customHeight="1">
      <c r="A38" s="7" t="s">
        <v>136</v>
      </c>
      <c r="B38" s="18"/>
      <c r="C38" s="6"/>
      <c r="D38" s="6"/>
      <c r="E38" s="6"/>
      <c r="F38" s="6"/>
      <c r="G38" s="6"/>
      <c r="H38" s="6"/>
      <c r="I38" s="6" t="s">
        <v>55</v>
      </c>
      <c r="J38" s="6" t="s">
        <v>55</v>
      </c>
      <c r="K38" s="6" t="s">
        <v>55</v>
      </c>
      <c r="L38" s="6" t="s">
        <v>55</v>
      </c>
      <c r="M38" s="6"/>
      <c r="N38" s="6"/>
      <c r="O38" s="6"/>
      <c r="P38" s="6"/>
      <c r="Q38" s="6"/>
      <c r="R38" s="6"/>
      <c r="S38" s="6"/>
      <c r="T38" s="6">
        <v>1</v>
      </c>
      <c r="U38" s="6"/>
      <c r="V38" s="6">
        <f>VLOOKUP(A38,综合优秀!$D$3:$J$81,7,FALSE)</f>
        <v>8000</v>
      </c>
      <c r="W38" s="6" t="e">
        <f>VLOOKUP(A38,学业优秀!$D$3:$J$81,7,FALSE)</f>
        <v>#N/A</v>
      </c>
      <c r="X38" s="6" t="e">
        <f>VLOOKUP(A38,学习进步!$D$3:$M$81,10,FALSE)</f>
        <v>#N/A</v>
      </c>
      <c r="Y38" s="6" t="e">
        <f>VLOOKUP(A38,科技创新!$D$3:$J$81,4,FALSE)</f>
        <v>#N/A</v>
      </c>
      <c r="Z38" s="6" t="e">
        <f>VLOOKUP(A38,志愿公益!$D$3:$J$81,4,FALSE)</f>
        <v>#N/A</v>
      </c>
      <c r="AA38" s="6" t="e">
        <f>VLOOKUP(A38,社会工作!$D$3:$J$81,4,FALSE)</f>
        <v>#N/A</v>
      </c>
      <c r="AB38" s="6" t="e">
        <f>VLOOKUP(A38,体育优秀!$D$3:$J$81,4,FALSE)</f>
        <v>#N/A</v>
      </c>
      <c r="AC38" s="6" t="e">
        <f>VLOOKUP(A38,文艺优秀!$D$3:$J$81,4,FALSE)</f>
        <v>#N/A</v>
      </c>
      <c r="AD38" s="6" t="e">
        <f>VLOOKUP(A38,社会实践!$D$3:$J$81,4,FALSE)</f>
        <v>#N/A</v>
      </c>
      <c r="AE38" s="6">
        <f>SUMIF(V38:AD38,"&lt;9.99E+307")</f>
        <v>8000</v>
      </c>
      <c r="AF38" s="59"/>
      <c r="AG38" s="59"/>
    </row>
    <row r="39" spans="1:33" s="1" customFormat="1" ht="14.4" customHeight="1">
      <c r="A39" s="7" t="s">
        <v>136</v>
      </c>
      <c r="B39" s="18"/>
      <c r="C39" s="6"/>
      <c r="D39" s="6"/>
      <c r="E39" s="6"/>
      <c r="F39" s="6"/>
      <c r="G39" s="6"/>
      <c r="H39" s="6"/>
      <c r="I39" s="6" t="s">
        <v>55</v>
      </c>
      <c r="J39" s="6" t="s">
        <v>55</v>
      </c>
      <c r="K39" s="6" t="s">
        <v>55</v>
      </c>
      <c r="L39" s="6" t="s">
        <v>55</v>
      </c>
      <c r="M39" s="6">
        <v>1</v>
      </c>
      <c r="N39" s="6">
        <v>1</v>
      </c>
      <c r="O39" s="6"/>
      <c r="P39" s="6"/>
      <c r="Q39" s="6"/>
      <c r="R39" s="6">
        <v>1</v>
      </c>
      <c r="S39" s="6"/>
      <c r="T39" s="6"/>
      <c r="U39" s="6"/>
      <c r="V39" s="6">
        <f>VLOOKUP(A39,综合优秀!$D$3:$J$81,7,FALSE)</f>
        <v>8000</v>
      </c>
      <c r="W39" s="6" t="e">
        <f>VLOOKUP(A39,学业优秀!$D$3:$J$81,7,FALSE)</f>
        <v>#N/A</v>
      </c>
      <c r="X39" s="6" t="e">
        <f>VLOOKUP(A39,学习进步!$D$3:$M$81,10,FALSE)</f>
        <v>#N/A</v>
      </c>
      <c r="Y39" s="6" t="e">
        <f>VLOOKUP(A39,科技创新!$D$3:$J$81,4,FALSE)</f>
        <v>#N/A</v>
      </c>
      <c r="Z39" s="6" t="e">
        <f>VLOOKUP(A39,志愿公益!$D$3:$J$81,4,FALSE)</f>
        <v>#N/A</v>
      </c>
      <c r="AA39" s="6" t="e">
        <f>VLOOKUP(A39,社会工作!$D$3:$J$81,4,FALSE)</f>
        <v>#N/A</v>
      </c>
      <c r="AB39" s="6" t="e">
        <f>VLOOKUP(A39,体育优秀!$D$3:$J$81,4,FALSE)</f>
        <v>#N/A</v>
      </c>
      <c r="AC39" s="6" t="e">
        <f>VLOOKUP(A39,文艺优秀!$D$3:$J$81,4,FALSE)</f>
        <v>#N/A</v>
      </c>
      <c r="AD39" s="6" t="e">
        <f>VLOOKUP(A39,社会实践!$D$3:$J$81,4,FALSE)</f>
        <v>#N/A</v>
      </c>
      <c r="AE39" s="6">
        <f>SUMIF(V39:AD39,"&lt;9.99E+307")</f>
        <v>8000</v>
      </c>
      <c r="AF39" s="59"/>
      <c r="AG39" s="59"/>
    </row>
    <row r="40" spans="1:33" s="1" customFormat="1" ht="14.4" customHeight="1">
      <c r="A40" s="7" t="s">
        <v>136</v>
      </c>
      <c r="B40" s="18"/>
      <c r="C40" s="6"/>
      <c r="D40" s="6"/>
      <c r="E40" s="6"/>
      <c r="F40" s="6"/>
      <c r="G40" s="6"/>
      <c r="H40" s="6"/>
      <c r="I40" s="6" t="s">
        <v>55</v>
      </c>
      <c r="J40" s="6" t="s">
        <v>54</v>
      </c>
      <c r="K40" s="6" t="s">
        <v>55</v>
      </c>
      <c r="L40" s="6" t="s">
        <v>55</v>
      </c>
      <c r="M40" s="6"/>
      <c r="N40" s="6">
        <v>1</v>
      </c>
      <c r="O40" s="6">
        <v>1</v>
      </c>
      <c r="P40" s="6"/>
      <c r="Q40" s="6"/>
      <c r="R40" s="6"/>
      <c r="S40" s="6"/>
      <c r="T40" s="6"/>
      <c r="U40" s="6"/>
      <c r="V40" s="6">
        <f>VLOOKUP(A40,综合优秀!$D$3:$J$81,7,FALSE)</f>
        <v>8000</v>
      </c>
      <c r="W40" s="6" t="e">
        <f>VLOOKUP(A40,学业优秀!$D$3:$J$81,7,FALSE)</f>
        <v>#N/A</v>
      </c>
      <c r="X40" s="6" t="e">
        <f>VLOOKUP(A40,学习进步!$D$3:$M$81,10,FALSE)</f>
        <v>#N/A</v>
      </c>
      <c r="Y40" s="6" t="e">
        <f>VLOOKUP(A40,科技创新!$D$3:$J$81,4,FALSE)</f>
        <v>#N/A</v>
      </c>
      <c r="Z40" s="6" t="e">
        <f>VLOOKUP(A40,志愿公益!$D$3:$J$81,4,FALSE)</f>
        <v>#N/A</v>
      </c>
      <c r="AA40" s="6" t="e">
        <f>VLOOKUP(A40,社会工作!$D$3:$J$81,4,FALSE)</f>
        <v>#N/A</v>
      </c>
      <c r="AB40" s="6" t="e">
        <f>VLOOKUP(A40,体育优秀!$D$3:$J$81,4,FALSE)</f>
        <v>#N/A</v>
      </c>
      <c r="AC40" s="6" t="e">
        <f>VLOOKUP(A40,文艺优秀!$D$3:$J$81,4,FALSE)</f>
        <v>#N/A</v>
      </c>
      <c r="AD40" s="6" t="e">
        <f>VLOOKUP(A40,社会实践!$D$3:$J$81,4,FALSE)</f>
        <v>#N/A</v>
      </c>
      <c r="AE40" s="6">
        <f>SUMIF(V40:AD40,"&lt;9.99E+307")</f>
        <v>8000</v>
      </c>
      <c r="AF40" s="59"/>
      <c r="AG40" s="59"/>
    </row>
    <row r="41" spans="1:33" s="1" customFormat="1">
      <c r="A41" s="7" t="s">
        <v>136</v>
      </c>
      <c r="B41" s="18"/>
      <c r="C41" s="6"/>
      <c r="D41" s="6"/>
      <c r="E41" s="6"/>
      <c r="F41" s="6"/>
      <c r="G41" s="6"/>
      <c r="H41" s="6"/>
      <c r="I41" s="6" t="s">
        <v>54</v>
      </c>
      <c r="J41" s="6" t="s">
        <v>55</v>
      </c>
      <c r="K41" s="6" t="s">
        <v>55</v>
      </c>
      <c r="L41" s="6" t="s">
        <v>54</v>
      </c>
      <c r="M41" s="6"/>
      <c r="N41" s="6">
        <v>1</v>
      </c>
      <c r="O41" s="6"/>
      <c r="P41" s="6"/>
      <c r="Q41" s="6"/>
      <c r="R41" s="6"/>
      <c r="S41" s="6"/>
      <c r="T41" s="6"/>
      <c r="U41" s="6"/>
      <c r="V41" s="6">
        <f>VLOOKUP(A41,综合优秀!$D$3:$J$81,7,FALSE)</f>
        <v>8000</v>
      </c>
      <c r="W41" s="6" t="e">
        <f>VLOOKUP(A41,学业优秀!$D$3:$J$81,7,FALSE)</f>
        <v>#N/A</v>
      </c>
      <c r="X41" s="6" t="e">
        <f>VLOOKUP(A41,学习进步!$D$3:$M$81,10,FALSE)</f>
        <v>#N/A</v>
      </c>
      <c r="Y41" s="6" t="e">
        <f>VLOOKUP(A41,科技创新!$D$3:$J$81,4,FALSE)</f>
        <v>#N/A</v>
      </c>
      <c r="Z41" s="6" t="e">
        <f>VLOOKUP(A41,志愿公益!$D$3:$J$81,4,FALSE)</f>
        <v>#N/A</v>
      </c>
      <c r="AA41" s="6" t="e">
        <f>VLOOKUP(A41,社会工作!$D$3:$J$81,4,FALSE)</f>
        <v>#N/A</v>
      </c>
      <c r="AB41" s="6" t="e">
        <f>VLOOKUP(A41,体育优秀!$D$3:$J$81,4,FALSE)</f>
        <v>#N/A</v>
      </c>
      <c r="AC41" s="6" t="e">
        <f>VLOOKUP(A41,文艺优秀!$D$3:$J$81,4,FALSE)</f>
        <v>#N/A</v>
      </c>
      <c r="AD41" s="6" t="e">
        <f>VLOOKUP(A41,社会实践!$D$3:$J$81,4,FALSE)</f>
        <v>#N/A</v>
      </c>
      <c r="AE41" s="6">
        <v>5000</v>
      </c>
      <c r="AF41" s="59" t="s">
        <v>115</v>
      </c>
      <c r="AG41" s="59"/>
    </row>
    <row r="42" spans="1:33" s="1" customFormat="1" ht="14.4" customHeight="1">
      <c r="A42" s="7" t="s">
        <v>136</v>
      </c>
      <c r="B42" s="18"/>
      <c r="C42" s="6"/>
      <c r="D42" s="6"/>
      <c r="E42" s="6"/>
      <c r="F42" s="6"/>
      <c r="G42" s="6"/>
      <c r="H42" s="6"/>
      <c r="I42" s="6" t="s">
        <v>54</v>
      </c>
      <c r="J42" s="6" t="s">
        <v>54</v>
      </c>
      <c r="K42" s="6" t="s">
        <v>55</v>
      </c>
      <c r="L42" s="6" t="s">
        <v>54</v>
      </c>
      <c r="M42" s="6">
        <v>1</v>
      </c>
      <c r="N42" s="6"/>
      <c r="O42" s="6">
        <v>1</v>
      </c>
      <c r="P42" s="6"/>
      <c r="Q42" s="6"/>
      <c r="R42" s="6">
        <v>1</v>
      </c>
      <c r="S42" s="6"/>
      <c r="T42" s="6"/>
      <c r="U42" s="6">
        <v>1</v>
      </c>
      <c r="V42" s="6">
        <f>VLOOKUP(A42,综合优秀!$D$3:$J$81,7,FALSE)</f>
        <v>8000</v>
      </c>
      <c r="W42" s="6" t="e">
        <f>VLOOKUP(A42,学业优秀!$D$3:$J$81,7,FALSE)</f>
        <v>#N/A</v>
      </c>
      <c r="X42" s="6" t="e">
        <f>VLOOKUP(A42,学习进步!$D$3:$M$81,10,FALSE)</f>
        <v>#N/A</v>
      </c>
      <c r="Y42" s="6" t="e">
        <f>VLOOKUP(A42,科技创新!$D$3:$J$81,4,FALSE)</f>
        <v>#N/A</v>
      </c>
      <c r="Z42" s="6" t="e">
        <f>VLOOKUP(A42,志愿公益!$D$3:$J$81,4,FALSE)</f>
        <v>#N/A</v>
      </c>
      <c r="AA42" s="6" t="e">
        <f>VLOOKUP(A42,社会工作!$D$3:$J$81,4,FALSE)</f>
        <v>#N/A</v>
      </c>
      <c r="AB42" s="6" t="e">
        <f>VLOOKUP(A42,体育优秀!$D$3:$J$81,4,FALSE)</f>
        <v>#N/A</v>
      </c>
      <c r="AC42" s="6" t="e">
        <f>VLOOKUP(A42,文艺优秀!$D$3:$J$81,4,FALSE)</f>
        <v>#N/A</v>
      </c>
      <c r="AD42" s="6" t="e">
        <f>VLOOKUP(A42,社会实践!$D$3:$J$81,4,FALSE)</f>
        <v>#N/A</v>
      </c>
      <c r="AE42" s="6">
        <f t="shared" ref="AE42:AE49" si="2">SUMIF(V42:AD42,"&lt;9.99E+307")</f>
        <v>8000</v>
      </c>
      <c r="AF42" s="59" t="s">
        <v>115</v>
      </c>
      <c r="AG42" s="59"/>
    </row>
    <row r="43" spans="1:33" s="1" customFormat="1" ht="14.4" customHeight="1">
      <c r="A43" s="7" t="s">
        <v>136</v>
      </c>
      <c r="B43" s="18"/>
      <c r="C43" s="6"/>
      <c r="D43" s="6"/>
      <c r="E43" s="6"/>
      <c r="F43" s="6"/>
      <c r="G43" s="6"/>
      <c r="H43" s="6"/>
      <c r="I43" s="6" t="s">
        <v>55</v>
      </c>
      <c r="J43" s="6" t="s">
        <v>55</v>
      </c>
      <c r="K43" s="6" t="s">
        <v>55</v>
      </c>
      <c r="L43" s="6" t="s">
        <v>55</v>
      </c>
      <c r="M43" s="6"/>
      <c r="N43" s="6"/>
      <c r="O43" s="6">
        <v>1</v>
      </c>
      <c r="P43" s="6">
        <v>1</v>
      </c>
      <c r="Q43" s="6"/>
      <c r="R43" s="6"/>
      <c r="S43" s="6"/>
      <c r="T43" s="6"/>
      <c r="U43" s="6"/>
      <c r="V43" s="6">
        <f>VLOOKUP(A43,综合优秀!$D$3:$J$81,7,FALSE)</f>
        <v>8000</v>
      </c>
      <c r="W43" s="6" t="e">
        <f>VLOOKUP(A43,学业优秀!$D$3:$J$81,7,FALSE)</f>
        <v>#N/A</v>
      </c>
      <c r="X43" s="6" t="e">
        <f>VLOOKUP(A43,学习进步!$D$3:$M$81,10,FALSE)</f>
        <v>#N/A</v>
      </c>
      <c r="Y43" s="6" t="e">
        <f>VLOOKUP(A43,科技创新!$D$3:$J$81,4,FALSE)</f>
        <v>#N/A</v>
      </c>
      <c r="Z43" s="6" t="e">
        <f>VLOOKUP(A43,志愿公益!$D$3:$J$81,4,FALSE)</f>
        <v>#N/A</v>
      </c>
      <c r="AA43" s="6" t="e">
        <f>VLOOKUP(A43,社会工作!$D$3:$J$81,4,FALSE)</f>
        <v>#N/A</v>
      </c>
      <c r="AB43" s="6" t="e">
        <f>VLOOKUP(A43,体育优秀!$D$3:$J$81,4,FALSE)</f>
        <v>#N/A</v>
      </c>
      <c r="AC43" s="6" t="e">
        <f>VLOOKUP(A43,文艺优秀!$D$3:$J$81,4,FALSE)</f>
        <v>#N/A</v>
      </c>
      <c r="AD43" s="6" t="e">
        <f>VLOOKUP(A43,社会实践!$D$3:$J$81,4,FALSE)</f>
        <v>#N/A</v>
      </c>
      <c r="AE43" s="6">
        <f t="shared" si="2"/>
        <v>8000</v>
      </c>
      <c r="AF43" s="59"/>
      <c r="AG43" s="59"/>
    </row>
    <row r="44" spans="1:33" s="1" customFormat="1" ht="14.4" customHeight="1">
      <c r="A44" s="7" t="s">
        <v>136</v>
      </c>
      <c r="B44" s="18"/>
      <c r="C44" s="6"/>
      <c r="D44" s="6"/>
      <c r="E44" s="6"/>
      <c r="F44" s="6"/>
      <c r="G44" s="6"/>
      <c r="H44" s="6"/>
      <c r="I44" s="6" t="s">
        <v>54</v>
      </c>
      <c r="J44" s="6" t="s">
        <v>55</v>
      </c>
      <c r="K44" s="6" t="s">
        <v>55</v>
      </c>
      <c r="L44" s="6" t="s">
        <v>55</v>
      </c>
      <c r="M44" s="6"/>
      <c r="N44" s="6"/>
      <c r="O44" s="6"/>
      <c r="P44" s="6"/>
      <c r="Q44" s="6">
        <v>1</v>
      </c>
      <c r="R44" s="6">
        <v>1</v>
      </c>
      <c r="S44" s="6"/>
      <c r="T44" s="6"/>
      <c r="U44" s="6">
        <v>1</v>
      </c>
      <c r="V44" s="6">
        <f>VLOOKUP(A44,综合优秀!$D$3:$J$81,7,FALSE)</f>
        <v>8000</v>
      </c>
      <c r="W44" s="6" t="e">
        <f>VLOOKUP(A44,学业优秀!$D$3:$J$81,7,FALSE)</f>
        <v>#N/A</v>
      </c>
      <c r="X44" s="6" t="e">
        <f>VLOOKUP(A44,学习进步!$D$3:$M$81,10,FALSE)</f>
        <v>#N/A</v>
      </c>
      <c r="Y44" s="6" t="e">
        <f>VLOOKUP(A44,科技创新!$D$3:$J$81,4,FALSE)</f>
        <v>#N/A</v>
      </c>
      <c r="Z44" s="6" t="e">
        <f>VLOOKUP(A44,志愿公益!$D$3:$J$81,4,FALSE)</f>
        <v>#N/A</v>
      </c>
      <c r="AA44" s="6" t="e">
        <f>VLOOKUP(A44,社会工作!$D$3:$J$81,4,FALSE)</f>
        <v>#N/A</v>
      </c>
      <c r="AB44" s="6" t="e">
        <f>VLOOKUP(A44,体育优秀!$D$3:$J$81,4,FALSE)</f>
        <v>#N/A</v>
      </c>
      <c r="AC44" s="6" t="e">
        <f>VLOOKUP(A44,文艺优秀!$D$3:$J$81,4,FALSE)</f>
        <v>#N/A</v>
      </c>
      <c r="AD44" s="6" t="e">
        <f>VLOOKUP(A44,社会实践!$D$3:$J$81,4,FALSE)</f>
        <v>#N/A</v>
      </c>
      <c r="AE44" s="6">
        <f t="shared" si="2"/>
        <v>8000</v>
      </c>
      <c r="AF44" s="59"/>
      <c r="AG44" s="59"/>
    </row>
    <row r="45" spans="1:33" s="1" customFormat="1" ht="14.4" customHeight="1">
      <c r="A45" s="7" t="s">
        <v>136</v>
      </c>
      <c r="B45" s="18"/>
      <c r="C45" s="6"/>
      <c r="D45" s="6"/>
      <c r="E45" s="6"/>
      <c r="F45" s="6"/>
      <c r="G45" s="6"/>
      <c r="H45" s="6"/>
      <c r="I45" s="6" t="s">
        <v>55</v>
      </c>
      <c r="J45" s="6" t="s">
        <v>55</v>
      </c>
      <c r="K45" s="6" t="s">
        <v>54</v>
      </c>
      <c r="L45" s="6" t="s">
        <v>55</v>
      </c>
      <c r="M45" s="6">
        <v>1</v>
      </c>
      <c r="N45" s="6"/>
      <c r="O45" s="6"/>
      <c r="P45" s="6">
        <v>1</v>
      </c>
      <c r="Q45" s="6"/>
      <c r="R45" s="6">
        <v>1</v>
      </c>
      <c r="S45" s="6">
        <v>1</v>
      </c>
      <c r="T45" s="6"/>
      <c r="U45" s="6"/>
      <c r="V45" s="6">
        <f>VLOOKUP(A45,综合优秀!$D$3:$J$81,7,FALSE)</f>
        <v>8000</v>
      </c>
      <c r="W45" s="6" t="e">
        <f>VLOOKUP(A45,学业优秀!$D$3:$J$81,7,FALSE)</f>
        <v>#N/A</v>
      </c>
      <c r="X45" s="6" t="e">
        <f>VLOOKUP(A45,学习进步!$D$3:$M$81,10,FALSE)</f>
        <v>#N/A</v>
      </c>
      <c r="Y45" s="6" t="e">
        <f>VLOOKUP(A45,科技创新!$D$3:$J$81,4,FALSE)</f>
        <v>#N/A</v>
      </c>
      <c r="Z45" s="6" t="e">
        <f>VLOOKUP(A45,志愿公益!$D$3:$J$81,4,FALSE)</f>
        <v>#N/A</v>
      </c>
      <c r="AA45" s="6" t="e">
        <f>VLOOKUP(A45,社会工作!$D$3:$J$81,4,FALSE)</f>
        <v>#N/A</v>
      </c>
      <c r="AB45" s="6" t="e">
        <f>VLOOKUP(A45,体育优秀!$D$3:$J$81,4,FALSE)</f>
        <v>#N/A</v>
      </c>
      <c r="AC45" s="6" t="e">
        <f>VLOOKUP(A45,文艺优秀!$D$3:$J$81,4,FALSE)</f>
        <v>#N/A</v>
      </c>
      <c r="AD45" s="6" t="e">
        <f>VLOOKUP(A45,社会实践!$D$3:$J$81,4,FALSE)</f>
        <v>#N/A</v>
      </c>
      <c r="AE45" s="6">
        <f t="shared" si="2"/>
        <v>8000</v>
      </c>
      <c r="AF45" s="59"/>
      <c r="AG45" s="59"/>
    </row>
    <row r="46" spans="1:33" s="1" customFormat="1" ht="14.4" customHeight="1">
      <c r="A46" s="7" t="s">
        <v>136</v>
      </c>
      <c r="B46" s="18"/>
      <c r="C46" s="6"/>
      <c r="D46" s="6"/>
      <c r="E46" s="6"/>
      <c r="F46" s="6"/>
      <c r="G46" s="6"/>
      <c r="H46" s="6"/>
      <c r="I46" s="6" t="s">
        <v>54</v>
      </c>
      <c r="J46" s="6" t="s">
        <v>55</v>
      </c>
      <c r="K46" s="6" t="s">
        <v>55</v>
      </c>
      <c r="L46" s="6" t="s">
        <v>61</v>
      </c>
      <c r="M46" s="6">
        <v>1</v>
      </c>
      <c r="N46" s="6">
        <v>1</v>
      </c>
      <c r="O46" s="6"/>
      <c r="P46" s="6"/>
      <c r="Q46" s="6"/>
      <c r="R46" s="6">
        <v>1</v>
      </c>
      <c r="S46" s="6"/>
      <c r="T46" s="6"/>
      <c r="U46" s="6">
        <v>1</v>
      </c>
      <c r="V46" s="6">
        <f>VLOOKUP(A46,综合优秀!$D$3:$J$81,7,FALSE)</f>
        <v>8000</v>
      </c>
      <c r="W46" s="6" t="e">
        <f>VLOOKUP(A46,学业优秀!$D$3:$J$81,7,FALSE)</f>
        <v>#N/A</v>
      </c>
      <c r="X46" s="6" t="e">
        <f>VLOOKUP(A46,学习进步!$D$3:$M$81,10,FALSE)</f>
        <v>#N/A</v>
      </c>
      <c r="Y46" s="6" t="e">
        <f>VLOOKUP(A46,科技创新!$D$3:$J$81,4,FALSE)</f>
        <v>#N/A</v>
      </c>
      <c r="Z46" s="6" t="e">
        <f>VLOOKUP(A46,志愿公益!$D$3:$J$81,4,FALSE)</f>
        <v>#N/A</v>
      </c>
      <c r="AA46" s="6" t="e">
        <f>VLOOKUP(A46,社会工作!$D$3:$J$81,4,FALSE)</f>
        <v>#N/A</v>
      </c>
      <c r="AB46" s="6" t="e">
        <f>VLOOKUP(A46,体育优秀!$D$3:$J$81,4,FALSE)</f>
        <v>#N/A</v>
      </c>
      <c r="AC46" s="6" t="e">
        <f>VLOOKUP(A46,文艺优秀!$D$3:$J$81,4,FALSE)</f>
        <v>#N/A</v>
      </c>
      <c r="AD46" s="6" t="e">
        <f>VLOOKUP(A46,社会实践!$D$3:$J$81,4,FALSE)</f>
        <v>#N/A</v>
      </c>
      <c r="AE46" s="6">
        <f t="shared" si="2"/>
        <v>8000</v>
      </c>
      <c r="AF46" s="59" t="s">
        <v>115</v>
      </c>
      <c r="AG46" s="59"/>
    </row>
    <row r="47" spans="1:33" s="1" customFormat="1" ht="14.4" customHeight="1">
      <c r="A47" s="7" t="s">
        <v>136</v>
      </c>
      <c r="B47" s="18"/>
      <c r="C47" s="6"/>
      <c r="D47" s="6"/>
      <c r="E47" s="6"/>
      <c r="F47" s="6"/>
      <c r="G47" s="6"/>
      <c r="H47" s="6"/>
      <c r="I47" s="6" t="s">
        <v>55</v>
      </c>
      <c r="J47" s="6" t="s">
        <v>54</v>
      </c>
      <c r="K47" s="6" t="s">
        <v>55</v>
      </c>
      <c r="L47" s="6" t="s">
        <v>54</v>
      </c>
      <c r="M47" s="6"/>
      <c r="N47" s="6"/>
      <c r="O47" s="6">
        <v>1</v>
      </c>
      <c r="P47" s="6"/>
      <c r="Q47" s="6">
        <v>1</v>
      </c>
      <c r="R47" s="6">
        <v>1</v>
      </c>
      <c r="S47" s="6"/>
      <c r="T47" s="6"/>
      <c r="U47" s="6">
        <v>1</v>
      </c>
      <c r="V47" s="6">
        <f>VLOOKUP(A47,综合优秀!$D$3:$J$81,7,FALSE)</f>
        <v>8000</v>
      </c>
      <c r="W47" s="6" t="e">
        <f>VLOOKUP(A47,学业优秀!$D$3:$J$81,7,FALSE)</f>
        <v>#N/A</v>
      </c>
      <c r="X47" s="6" t="e">
        <f>VLOOKUP(A47,学习进步!$D$3:$M$81,10,FALSE)</f>
        <v>#N/A</v>
      </c>
      <c r="Y47" s="6" t="e">
        <f>VLOOKUP(A47,科技创新!$D$3:$J$81,4,FALSE)</f>
        <v>#N/A</v>
      </c>
      <c r="Z47" s="6" t="e">
        <f>VLOOKUP(A47,志愿公益!$D$3:$J$81,4,FALSE)</f>
        <v>#N/A</v>
      </c>
      <c r="AA47" s="6" t="e">
        <f>VLOOKUP(A47,社会工作!$D$3:$J$81,4,FALSE)</f>
        <v>#N/A</v>
      </c>
      <c r="AB47" s="6" t="e">
        <f>VLOOKUP(A47,体育优秀!$D$3:$J$81,4,FALSE)</f>
        <v>#N/A</v>
      </c>
      <c r="AC47" s="6" t="e">
        <f>VLOOKUP(A47,文艺优秀!$D$3:$J$81,4,FALSE)</f>
        <v>#N/A</v>
      </c>
      <c r="AD47" s="6" t="e">
        <f>VLOOKUP(A47,社会实践!$D$3:$J$81,4,FALSE)</f>
        <v>#N/A</v>
      </c>
      <c r="AE47" s="6">
        <f t="shared" si="2"/>
        <v>8000</v>
      </c>
      <c r="AF47" s="59"/>
      <c r="AG47" s="59"/>
    </row>
    <row r="48" spans="1:33" s="1" customFormat="1" ht="14.4" customHeight="1">
      <c r="A48" s="7" t="s">
        <v>136</v>
      </c>
      <c r="B48" s="18"/>
      <c r="C48" s="6"/>
      <c r="D48" s="6"/>
      <c r="E48" s="6"/>
      <c r="F48" s="6"/>
      <c r="G48" s="6"/>
      <c r="H48" s="6"/>
      <c r="I48" s="6" t="s">
        <v>55</v>
      </c>
      <c r="J48" s="6" t="s">
        <v>55</v>
      </c>
      <c r="K48" s="6" t="s">
        <v>55</v>
      </c>
      <c r="L48" s="6" t="s">
        <v>55</v>
      </c>
      <c r="M48" s="6"/>
      <c r="N48" s="6"/>
      <c r="O48" s="6">
        <v>1</v>
      </c>
      <c r="P48" s="6"/>
      <c r="Q48" s="6"/>
      <c r="R48" s="6"/>
      <c r="S48" s="6">
        <v>1</v>
      </c>
      <c r="T48" s="6"/>
      <c r="U48" s="6"/>
      <c r="V48" s="6">
        <f>VLOOKUP(A48,综合优秀!$D$3:$J$81,7,FALSE)</f>
        <v>8000</v>
      </c>
      <c r="W48" s="6" t="e">
        <f>VLOOKUP(A48,学业优秀!$D$3:$J$81,7,FALSE)</f>
        <v>#N/A</v>
      </c>
      <c r="X48" s="6" t="e">
        <f>VLOOKUP(A48,学习进步!$D$3:$M$81,10,FALSE)</f>
        <v>#N/A</v>
      </c>
      <c r="Y48" s="6" t="e">
        <f>VLOOKUP(A48,科技创新!$D$3:$J$81,4,FALSE)</f>
        <v>#N/A</v>
      </c>
      <c r="Z48" s="6" t="e">
        <f>VLOOKUP(A48,志愿公益!$D$3:$J$81,4,FALSE)</f>
        <v>#N/A</v>
      </c>
      <c r="AA48" s="6" t="e">
        <f>VLOOKUP(A48,社会工作!$D$3:$J$81,4,FALSE)</f>
        <v>#N/A</v>
      </c>
      <c r="AB48" s="6" t="e">
        <f>VLOOKUP(A48,体育优秀!$D$3:$J$81,4,FALSE)</f>
        <v>#N/A</v>
      </c>
      <c r="AC48" s="6" t="e">
        <f>VLOOKUP(A48,文艺优秀!$D$3:$J$81,4,FALSE)</f>
        <v>#N/A</v>
      </c>
      <c r="AD48" s="6" t="e">
        <f>VLOOKUP(A48,社会实践!$D$3:$J$81,4,FALSE)</f>
        <v>#N/A</v>
      </c>
      <c r="AE48" s="6">
        <f t="shared" si="2"/>
        <v>8000</v>
      </c>
      <c r="AF48" s="59"/>
      <c r="AG48" s="59"/>
    </row>
    <row r="49" spans="1:33" s="1" customFormat="1" ht="14.4" customHeight="1">
      <c r="A49" s="7" t="s">
        <v>136</v>
      </c>
      <c r="B49" s="18"/>
      <c r="C49" s="6"/>
      <c r="D49" s="6"/>
      <c r="E49" s="6"/>
      <c r="F49" s="6"/>
      <c r="G49" s="6"/>
      <c r="H49" s="6"/>
      <c r="I49" s="6" t="s">
        <v>55</v>
      </c>
      <c r="J49" s="6" t="s">
        <v>55</v>
      </c>
      <c r="K49" s="6" t="s">
        <v>55</v>
      </c>
      <c r="L49" s="6" t="s">
        <v>55</v>
      </c>
      <c r="M49" s="6"/>
      <c r="N49" s="6"/>
      <c r="O49" s="6">
        <v>1</v>
      </c>
      <c r="P49" s="6"/>
      <c r="Q49" s="6"/>
      <c r="R49" s="6"/>
      <c r="S49" s="6"/>
      <c r="T49" s="6"/>
      <c r="U49" s="6"/>
      <c r="V49" s="6">
        <f>VLOOKUP(A49,综合优秀!$D$3:$J$81,7,FALSE)</f>
        <v>8000</v>
      </c>
      <c r="W49" s="6" t="e">
        <f>VLOOKUP(A49,学业优秀!$D$3:$J$81,7,FALSE)</f>
        <v>#N/A</v>
      </c>
      <c r="X49" s="6" t="e">
        <f>VLOOKUP(A49,学习进步!$D$3:$M$81,10,FALSE)</f>
        <v>#N/A</v>
      </c>
      <c r="Y49" s="6" t="e">
        <f>VLOOKUP(A49,科技创新!$D$3:$J$81,4,FALSE)</f>
        <v>#N/A</v>
      </c>
      <c r="Z49" s="6" t="e">
        <f>VLOOKUP(A49,志愿公益!$D$3:$J$81,4,FALSE)</f>
        <v>#N/A</v>
      </c>
      <c r="AA49" s="6" t="e">
        <f>VLOOKUP(A49,社会工作!$D$3:$J$81,4,FALSE)</f>
        <v>#N/A</v>
      </c>
      <c r="AB49" s="6" t="e">
        <f>VLOOKUP(A49,体育优秀!$D$3:$J$81,4,FALSE)</f>
        <v>#N/A</v>
      </c>
      <c r="AC49" s="6" t="e">
        <f>VLOOKUP(A49,文艺优秀!$D$3:$J$81,4,FALSE)</f>
        <v>#N/A</v>
      </c>
      <c r="AD49" s="6" t="e">
        <f>VLOOKUP(A49,社会实践!$D$3:$J$81,4,FALSE)</f>
        <v>#N/A</v>
      </c>
      <c r="AE49" s="6">
        <f t="shared" si="2"/>
        <v>8000</v>
      </c>
      <c r="AF49" s="59"/>
      <c r="AG49" s="59"/>
    </row>
    <row r="50" spans="1:33" s="1" customFormat="1">
      <c r="A50" s="7" t="s">
        <v>136</v>
      </c>
      <c r="B50" s="18"/>
      <c r="C50" s="6"/>
      <c r="D50" s="6"/>
      <c r="E50" s="6"/>
      <c r="F50" s="6"/>
      <c r="G50" s="6"/>
      <c r="H50" s="6"/>
      <c r="I50" s="6" t="s">
        <v>54</v>
      </c>
      <c r="J50" s="6" t="s">
        <v>55</v>
      </c>
      <c r="K50" s="6" t="s">
        <v>54</v>
      </c>
      <c r="L50" s="6" t="s">
        <v>54</v>
      </c>
      <c r="M50" s="6"/>
      <c r="N50" s="6">
        <v>1</v>
      </c>
      <c r="O50" s="6"/>
      <c r="P50" s="6"/>
      <c r="Q50" s="6"/>
      <c r="R50" s="6">
        <v>1</v>
      </c>
      <c r="S50" s="6"/>
      <c r="T50" s="6"/>
      <c r="U50" s="6"/>
      <c r="V50" s="6">
        <f>VLOOKUP(A50,综合优秀!$D$3:$J$81,7,FALSE)</f>
        <v>8000</v>
      </c>
      <c r="W50" s="6" t="e">
        <f>VLOOKUP(A50,学业优秀!$D$3:$J$81,7,FALSE)</f>
        <v>#N/A</v>
      </c>
      <c r="X50" s="6" t="e">
        <f>VLOOKUP(A50,学习进步!$D$3:$M$81,10,FALSE)</f>
        <v>#N/A</v>
      </c>
      <c r="Y50" s="6" t="e">
        <f>VLOOKUP(A50,科技创新!$D$3:$J$81,4,FALSE)</f>
        <v>#N/A</v>
      </c>
      <c r="Z50" s="6" t="e">
        <f>VLOOKUP(A50,志愿公益!$D$3:$J$81,4,FALSE)</f>
        <v>#N/A</v>
      </c>
      <c r="AA50" s="6" t="e">
        <f>VLOOKUP(A50,社会工作!$D$3:$J$81,4,FALSE)</f>
        <v>#N/A</v>
      </c>
      <c r="AB50" s="6" t="e">
        <f>VLOOKUP(A50,体育优秀!$D$3:$J$81,4,FALSE)</f>
        <v>#N/A</v>
      </c>
      <c r="AC50" s="6" t="e">
        <f>VLOOKUP(A50,文艺优秀!$D$3:$J$81,4,FALSE)</f>
        <v>#N/A</v>
      </c>
      <c r="AD50" s="6" t="e">
        <f>VLOOKUP(A50,社会实践!$D$3:$J$81,4,FALSE)</f>
        <v>#N/A</v>
      </c>
      <c r="AE50" s="6">
        <v>5000</v>
      </c>
      <c r="AF50" s="59" t="s">
        <v>127</v>
      </c>
      <c r="AG50" s="59"/>
    </row>
    <row r="51" spans="1:33" s="1" customFormat="1" ht="14.4" customHeight="1">
      <c r="A51" s="3" t="s">
        <v>136</v>
      </c>
      <c r="B51" s="18"/>
      <c r="C51" s="6"/>
      <c r="D51" s="6"/>
      <c r="E51" s="6"/>
      <c r="F51" s="6"/>
      <c r="G51" s="6"/>
      <c r="H51" s="6"/>
      <c r="I51" s="6" t="s">
        <v>55</v>
      </c>
      <c r="J51" s="6" t="s">
        <v>55</v>
      </c>
      <c r="K51" s="6" t="s">
        <v>55</v>
      </c>
      <c r="L51" s="6" t="s">
        <v>55</v>
      </c>
      <c r="M51" s="6"/>
      <c r="N51" s="6"/>
      <c r="O51" s="6"/>
      <c r="P51" s="6"/>
      <c r="Q51" s="6"/>
      <c r="R51" s="6"/>
      <c r="S51" s="6"/>
      <c r="T51" s="6">
        <v>1</v>
      </c>
      <c r="U51" s="6"/>
      <c r="V51" s="6">
        <f>VLOOKUP(A51,综合优秀!$D$3:$J$81,7,FALSE)</f>
        <v>8000</v>
      </c>
      <c r="W51" s="6" t="e">
        <f>VLOOKUP(A51,学业优秀!$D$3:$J$81,7,FALSE)</f>
        <v>#N/A</v>
      </c>
      <c r="X51" s="6" t="e">
        <f>VLOOKUP(A51,学习进步!$D$3:$M$81,10,FALSE)</f>
        <v>#N/A</v>
      </c>
      <c r="Y51" s="6" t="e">
        <f>VLOOKUP(A51,科技创新!$D$3:$J$81,4,FALSE)</f>
        <v>#N/A</v>
      </c>
      <c r="Z51" s="6" t="e">
        <f>VLOOKUP(A51,志愿公益!$D$3:$J$81,4,FALSE)</f>
        <v>#N/A</v>
      </c>
      <c r="AA51" s="6" t="e">
        <f>VLOOKUP(A51,社会工作!$D$3:$J$81,4,FALSE)</f>
        <v>#N/A</v>
      </c>
      <c r="AB51" s="6" t="e">
        <f>VLOOKUP(A51,体育优秀!$D$3:$J$81,4,FALSE)</f>
        <v>#N/A</v>
      </c>
      <c r="AC51" s="6" t="e">
        <f>VLOOKUP(A51,文艺优秀!$D$3:$J$81,4,FALSE)</f>
        <v>#N/A</v>
      </c>
      <c r="AD51" s="6" t="e">
        <f>VLOOKUP(A51,社会实践!$D$3:$J$81,4,FALSE)</f>
        <v>#N/A</v>
      </c>
      <c r="AE51" s="6">
        <f t="shared" ref="AE51:AE70" si="3">SUMIF(V51:AD51,"&lt;9.99E+307")</f>
        <v>8000</v>
      </c>
      <c r="AF51" s="59"/>
      <c r="AG51" s="59"/>
    </row>
    <row r="52" spans="1:33" s="1" customFormat="1" ht="14.4" customHeight="1">
      <c r="A52" s="7" t="s">
        <v>136</v>
      </c>
      <c r="B52" s="18"/>
      <c r="C52" s="6"/>
      <c r="D52" s="6"/>
      <c r="E52" s="6"/>
      <c r="F52" s="6"/>
      <c r="G52" s="6"/>
      <c r="H52" s="6"/>
      <c r="I52" s="6" t="s">
        <v>55</v>
      </c>
      <c r="J52" s="6" t="s">
        <v>54</v>
      </c>
      <c r="K52" s="6" t="s">
        <v>55</v>
      </c>
      <c r="L52" s="6" t="s">
        <v>55</v>
      </c>
      <c r="M52" s="6"/>
      <c r="N52" s="6"/>
      <c r="O52" s="6"/>
      <c r="P52" s="6"/>
      <c r="Q52" s="6"/>
      <c r="R52" s="6"/>
      <c r="S52" s="6">
        <v>1</v>
      </c>
      <c r="T52" s="6">
        <v>1</v>
      </c>
      <c r="U52" s="6"/>
      <c r="V52" s="6">
        <f>VLOOKUP(A52,综合优秀!$D$3:$J$81,7,FALSE)</f>
        <v>8000</v>
      </c>
      <c r="W52" s="6" t="e">
        <f>VLOOKUP(A52,学业优秀!$D$3:$J$81,7,FALSE)</f>
        <v>#N/A</v>
      </c>
      <c r="X52" s="6" t="e">
        <f>VLOOKUP(A52,学习进步!$D$3:$M$81,10,FALSE)</f>
        <v>#N/A</v>
      </c>
      <c r="Y52" s="6" t="e">
        <f>VLOOKUP(A52,科技创新!$D$3:$J$81,4,FALSE)</f>
        <v>#N/A</v>
      </c>
      <c r="Z52" s="6" t="e">
        <f>VLOOKUP(A52,志愿公益!$D$3:$J$81,4,FALSE)</f>
        <v>#N/A</v>
      </c>
      <c r="AA52" s="6" t="e">
        <f>VLOOKUP(A52,社会工作!$D$3:$J$81,4,FALSE)</f>
        <v>#N/A</v>
      </c>
      <c r="AB52" s="6" t="e">
        <f>VLOOKUP(A52,体育优秀!$D$3:$J$81,4,FALSE)</f>
        <v>#N/A</v>
      </c>
      <c r="AC52" s="6" t="e">
        <f>VLOOKUP(A52,文艺优秀!$D$3:$J$81,4,FALSE)</f>
        <v>#N/A</v>
      </c>
      <c r="AD52" s="6" t="e">
        <f>VLOOKUP(A52,社会实践!$D$3:$J$81,4,FALSE)</f>
        <v>#N/A</v>
      </c>
      <c r="AE52" s="6">
        <f t="shared" si="3"/>
        <v>8000</v>
      </c>
      <c r="AF52" s="59"/>
      <c r="AG52" s="59"/>
    </row>
    <row r="53" spans="1:33" s="1" customFormat="1" ht="14.4" customHeight="1">
      <c r="A53" s="7" t="s">
        <v>136</v>
      </c>
      <c r="B53" s="18"/>
      <c r="C53" s="6"/>
      <c r="D53" s="6"/>
      <c r="E53" s="6"/>
      <c r="F53" s="6"/>
      <c r="G53" s="6"/>
      <c r="H53" s="6"/>
      <c r="I53" s="6" t="s">
        <v>55</v>
      </c>
      <c r="J53" s="6" t="s">
        <v>55</v>
      </c>
      <c r="K53" s="6" t="s">
        <v>54</v>
      </c>
      <c r="L53" s="6" t="s">
        <v>58</v>
      </c>
      <c r="M53" s="6">
        <v>1</v>
      </c>
      <c r="N53" s="6">
        <v>1</v>
      </c>
      <c r="O53" s="6"/>
      <c r="P53" s="6">
        <v>1</v>
      </c>
      <c r="Q53" s="6"/>
      <c r="R53" s="6">
        <v>1</v>
      </c>
      <c r="S53" s="6"/>
      <c r="T53" s="6"/>
      <c r="U53" s="6"/>
      <c r="V53" s="6">
        <f>VLOOKUP(A53,综合优秀!$D$3:$J$81,7,FALSE)</f>
        <v>8000</v>
      </c>
      <c r="W53" s="6" t="e">
        <f>VLOOKUP(A53,学业优秀!$D$3:$J$81,7,FALSE)</f>
        <v>#N/A</v>
      </c>
      <c r="X53" s="6" t="e">
        <f>VLOOKUP(A53,学习进步!$D$3:$M$81,10,FALSE)</f>
        <v>#N/A</v>
      </c>
      <c r="Y53" s="6" t="e">
        <f>VLOOKUP(A53,科技创新!$D$3:$J$81,4,FALSE)</f>
        <v>#N/A</v>
      </c>
      <c r="Z53" s="6" t="e">
        <f>VLOOKUP(A53,志愿公益!$D$3:$J$81,4,FALSE)</f>
        <v>#N/A</v>
      </c>
      <c r="AA53" s="6" t="e">
        <f>VLOOKUP(A53,社会工作!$D$3:$J$81,4,FALSE)</f>
        <v>#N/A</v>
      </c>
      <c r="AB53" s="6" t="e">
        <f>VLOOKUP(A53,体育优秀!$D$3:$J$81,4,FALSE)</f>
        <v>#N/A</v>
      </c>
      <c r="AC53" s="6" t="e">
        <f>VLOOKUP(A53,文艺优秀!$D$3:$J$81,4,FALSE)</f>
        <v>#N/A</v>
      </c>
      <c r="AD53" s="6" t="e">
        <f>VLOOKUP(A53,社会实践!$D$3:$J$81,4,FALSE)</f>
        <v>#N/A</v>
      </c>
      <c r="AE53" s="6">
        <f t="shared" si="3"/>
        <v>8000</v>
      </c>
      <c r="AF53" s="59"/>
      <c r="AG53" s="59"/>
    </row>
    <row r="54" spans="1:33" s="1" customFormat="1" ht="14.4" customHeight="1">
      <c r="A54" s="7" t="s">
        <v>136</v>
      </c>
      <c r="B54" s="18"/>
      <c r="C54" s="6"/>
      <c r="D54" s="6"/>
      <c r="E54" s="6"/>
      <c r="F54" s="6"/>
      <c r="G54" s="6"/>
      <c r="H54" s="6"/>
      <c r="I54" s="6" t="s">
        <v>55</v>
      </c>
      <c r="J54" s="6" t="s">
        <v>54</v>
      </c>
      <c r="K54" s="6" t="s">
        <v>62</v>
      </c>
      <c r="L54" s="6" t="s">
        <v>55</v>
      </c>
      <c r="M54" s="6"/>
      <c r="N54" s="6"/>
      <c r="O54" s="6"/>
      <c r="P54" s="6"/>
      <c r="Q54" s="6"/>
      <c r="R54" s="6">
        <v>1</v>
      </c>
      <c r="S54" s="6"/>
      <c r="T54" s="6">
        <v>1</v>
      </c>
      <c r="U54" s="6"/>
      <c r="V54" s="6">
        <f>VLOOKUP(A54,综合优秀!$D$3:$J$81,7,FALSE)</f>
        <v>8000</v>
      </c>
      <c r="W54" s="6" t="e">
        <f>VLOOKUP(A54,学业优秀!$D$3:$J$81,7,FALSE)</f>
        <v>#N/A</v>
      </c>
      <c r="X54" s="6" t="e">
        <f>VLOOKUP(A54,学习进步!$D$3:$M$81,10,FALSE)</f>
        <v>#N/A</v>
      </c>
      <c r="Y54" s="6" t="e">
        <f>VLOOKUP(A54,科技创新!$D$3:$J$81,4,FALSE)</f>
        <v>#N/A</v>
      </c>
      <c r="Z54" s="6" t="e">
        <f>VLOOKUP(A54,志愿公益!$D$3:$J$81,4,FALSE)</f>
        <v>#N/A</v>
      </c>
      <c r="AA54" s="6" t="e">
        <f>VLOOKUP(A54,社会工作!$D$3:$J$81,4,FALSE)</f>
        <v>#N/A</v>
      </c>
      <c r="AB54" s="6" t="e">
        <f>VLOOKUP(A54,体育优秀!$D$3:$J$81,4,FALSE)</f>
        <v>#N/A</v>
      </c>
      <c r="AC54" s="6" t="e">
        <f>VLOOKUP(A54,文艺优秀!$D$3:$J$81,4,FALSE)</f>
        <v>#N/A</v>
      </c>
      <c r="AD54" s="6" t="e">
        <f>VLOOKUP(A54,社会实践!$D$3:$J$81,4,FALSE)</f>
        <v>#N/A</v>
      </c>
      <c r="AE54" s="6">
        <f t="shared" si="3"/>
        <v>8000</v>
      </c>
      <c r="AF54" s="59"/>
      <c r="AG54" s="59"/>
    </row>
    <row r="55" spans="1:33" s="1" customFormat="1" ht="14.4" customHeight="1">
      <c r="A55" s="7" t="s">
        <v>136</v>
      </c>
      <c r="B55" s="18"/>
      <c r="C55" s="6"/>
      <c r="D55" s="6"/>
      <c r="E55" s="6"/>
      <c r="F55" s="6"/>
      <c r="G55" s="6"/>
      <c r="H55" s="6"/>
      <c r="I55" s="6" t="s">
        <v>55</v>
      </c>
      <c r="J55" s="6" t="s">
        <v>55</v>
      </c>
      <c r="K55" s="6" t="s">
        <v>55</v>
      </c>
      <c r="L55" s="6" t="s">
        <v>55</v>
      </c>
      <c r="M55" s="6"/>
      <c r="N55" s="6">
        <v>1</v>
      </c>
      <c r="O55" s="6"/>
      <c r="P55" s="6"/>
      <c r="Q55" s="6"/>
      <c r="R55" s="6"/>
      <c r="S55" s="6"/>
      <c r="T55" s="6"/>
      <c r="U55" s="6"/>
      <c r="V55" s="6">
        <f>VLOOKUP(A55,综合优秀!$D$3:$J$81,7,FALSE)</f>
        <v>8000</v>
      </c>
      <c r="W55" s="6" t="e">
        <f>VLOOKUP(A55,学业优秀!$D$3:$J$81,7,FALSE)</f>
        <v>#N/A</v>
      </c>
      <c r="X55" s="6" t="e">
        <f>VLOOKUP(A55,学习进步!$D$3:$M$81,10,FALSE)</f>
        <v>#N/A</v>
      </c>
      <c r="Y55" s="6" t="e">
        <f>VLOOKUP(A55,科技创新!$D$3:$J$81,4,FALSE)</f>
        <v>#N/A</v>
      </c>
      <c r="Z55" s="6" t="e">
        <f>VLOOKUP(A55,志愿公益!$D$3:$J$81,4,FALSE)</f>
        <v>#N/A</v>
      </c>
      <c r="AA55" s="6" t="e">
        <f>VLOOKUP(A55,社会工作!$D$3:$J$81,4,FALSE)</f>
        <v>#N/A</v>
      </c>
      <c r="AB55" s="6" t="e">
        <f>VLOOKUP(A55,体育优秀!$D$3:$J$81,4,FALSE)</f>
        <v>#N/A</v>
      </c>
      <c r="AC55" s="6" t="e">
        <f>VLOOKUP(A55,文艺优秀!$D$3:$J$81,4,FALSE)</f>
        <v>#N/A</v>
      </c>
      <c r="AD55" s="6" t="e">
        <f>VLOOKUP(A55,社会实践!$D$3:$J$81,4,FALSE)</f>
        <v>#N/A</v>
      </c>
      <c r="AE55" s="6">
        <f t="shared" si="3"/>
        <v>8000</v>
      </c>
      <c r="AF55" s="59"/>
      <c r="AG55" s="59"/>
    </row>
    <row r="56" spans="1:33" s="1" customFormat="1" ht="14.4" customHeight="1">
      <c r="A56" s="7" t="s">
        <v>136</v>
      </c>
      <c r="B56" s="18"/>
      <c r="C56" s="6"/>
      <c r="D56" s="6"/>
      <c r="E56" s="6"/>
      <c r="F56" s="6"/>
      <c r="G56" s="6"/>
      <c r="H56" s="6"/>
      <c r="I56" s="6" t="s">
        <v>55</v>
      </c>
      <c r="J56" s="6" t="s">
        <v>55</v>
      </c>
      <c r="K56" s="6" t="s">
        <v>55</v>
      </c>
      <c r="L56" s="6" t="s">
        <v>55</v>
      </c>
      <c r="M56" s="6"/>
      <c r="N56" s="6"/>
      <c r="O56" s="6">
        <v>1</v>
      </c>
      <c r="P56" s="6"/>
      <c r="Q56" s="6"/>
      <c r="R56" s="6">
        <v>1</v>
      </c>
      <c r="S56" s="6"/>
      <c r="T56" s="6"/>
      <c r="U56" s="6"/>
      <c r="V56" s="6">
        <f>VLOOKUP(A56,综合优秀!$D$3:$J$81,7,FALSE)</f>
        <v>8000</v>
      </c>
      <c r="W56" s="6" t="e">
        <f>VLOOKUP(A56,学业优秀!$D$3:$J$81,7,FALSE)</f>
        <v>#N/A</v>
      </c>
      <c r="X56" s="6" t="e">
        <f>VLOOKUP(A56,学习进步!$D$3:$M$81,10,FALSE)</f>
        <v>#N/A</v>
      </c>
      <c r="Y56" s="6" t="e">
        <f>VLOOKUP(A56,科技创新!$D$3:$J$81,4,FALSE)</f>
        <v>#N/A</v>
      </c>
      <c r="Z56" s="6" t="e">
        <f>VLOOKUP(A56,志愿公益!$D$3:$J$81,4,FALSE)</f>
        <v>#N/A</v>
      </c>
      <c r="AA56" s="6" t="e">
        <f>VLOOKUP(A56,社会工作!$D$3:$J$81,4,FALSE)</f>
        <v>#N/A</v>
      </c>
      <c r="AB56" s="6" t="e">
        <f>VLOOKUP(A56,体育优秀!$D$3:$J$81,4,FALSE)</f>
        <v>#N/A</v>
      </c>
      <c r="AC56" s="6" t="e">
        <f>VLOOKUP(A56,文艺优秀!$D$3:$J$81,4,FALSE)</f>
        <v>#N/A</v>
      </c>
      <c r="AD56" s="6" t="e">
        <f>VLOOKUP(A56,社会实践!$D$3:$J$81,4,FALSE)</f>
        <v>#N/A</v>
      </c>
      <c r="AE56" s="6">
        <f t="shared" si="3"/>
        <v>8000</v>
      </c>
      <c r="AF56" s="59"/>
      <c r="AG56" s="59"/>
    </row>
    <row r="57" spans="1:33" s="1" customFormat="1">
      <c r="A57" s="7" t="s">
        <v>136</v>
      </c>
      <c r="B57" s="18"/>
      <c r="C57" s="6"/>
      <c r="D57" s="6"/>
      <c r="E57" s="6"/>
      <c r="F57" s="6"/>
      <c r="G57" s="6"/>
      <c r="H57" s="6"/>
      <c r="I57" s="6" t="s">
        <v>55</v>
      </c>
      <c r="J57" s="6" t="s">
        <v>55</v>
      </c>
      <c r="K57" s="6" t="s">
        <v>55</v>
      </c>
      <c r="L57" s="6" t="s">
        <v>55</v>
      </c>
      <c r="M57" s="6"/>
      <c r="N57" s="6"/>
      <c r="O57" s="6">
        <v>1</v>
      </c>
      <c r="P57" s="6"/>
      <c r="Q57" s="6"/>
      <c r="R57" s="6">
        <v>1</v>
      </c>
      <c r="S57" s="6"/>
      <c r="T57" s="6"/>
      <c r="U57" s="6"/>
      <c r="V57" s="6">
        <f>VLOOKUP(A57,综合优秀!$D$3:$J$81,7,FALSE)</f>
        <v>8000</v>
      </c>
      <c r="W57" s="6" t="e">
        <f>VLOOKUP(A57,学业优秀!$D$3:$J$81,7,FALSE)</f>
        <v>#N/A</v>
      </c>
      <c r="X57" s="6" t="e">
        <f>VLOOKUP(A57,学习进步!$D$3:$M$81,10,FALSE)</f>
        <v>#N/A</v>
      </c>
      <c r="Y57" s="6" t="e">
        <f>VLOOKUP(A57,科技创新!$D$3:$J$81,4,FALSE)</f>
        <v>#N/A</v>
      </c>
      <c r="Z57" s="6" t="e">
        <f>VLOOKUP(A57,志愿公益!$D$3:$J$81,4,FALSE)</f>
        <v>#N/A</v>
      </c>
      <c r="AA57" s="6" t="e">
        <f>VLOOKUP(A57,社会工作!$D$3:$J$81,4,FALSE)</f>
        <v>#N/A</v>
      </c>
      <c r="AB57" s="6" t="e">
        <f>VLOOKUP(A57,体育优秀!$D$3:$J$81,4,FALSE)</f>
        <v>#N/A</v>
      </c>
      <c r="AC57" s="6" t="e">
        <f>VLOOKUP(A57,文艺优秀!$D$3:$J$81,4,FALSE)</f>
        <v>#N/A</v>
      </c>
      <c r="AD57" s="6" t="e">
        <f>VLOOKUP(A57,社会实践!$D$3:$J$81,4,FALSE)</f>
        <v>#N/A</v>
      </c>
      <c r="AE57" s="6">
        <f t="shared" si="3"/>
        <v>8000</v>
      </c>
      <c r="AF57" s="59"/>
      <c r="AG57" s="59"/>
    </row>
    <row r="58" spans="1:33" s="1" customFormat="1" ht="14.4" customHeight="1">
      <c r="A58" s="7" t="s">
        <v>136</v>
      </c>
      <c r="B58" s="18"/>
      <c r="C58" s="6"/>
      <c r="D58" s="6"/>
      <c r="E58" s="6"/>
      <c r="F58" s="6"/>
      <c r="G58" s="6"/>
      <c r="H58" s="6"/>
      <c r="I58" s="6" t="s">
        <v>55</v>
      </c>
      <c r="J58" s="6" t="s">
        <v>54</v>
      </c>
      <c r="K58" s="6" t="s">
        <v>54</v>
      </c>
      <c r="L58" s="6" t="s">
        <v>55</v>
      </c>
      <c r="M58" s="6">
        <v>1</v>
      </c>
      <c r="N58" s="6">
        <v>1</v>
      </c>
      <c r="O58" s="6"/>
      <c r="P58" s="6">
        <v>1</v>
      </c>
      <c r="Q58" s="6"/>
      <c r="R58" s="6">
        <v>1</v>
      </c>
      <c r="S58" s="6"/>
      <c r="T58" s="6"/>
      <c r="U58" s="6">
        <v>1</v>
      </c>
      <c r="V58" s="6">
        <f>VLOOKUP(A58,综合优秀!$D$3:$J$81,7,FALSE)</f>
        <v>8000</v>
      </c>
      <c r="W58" s="6" t="e">
        <f>VLOOKUP(A58,学业优秀!$D$3:$J$81,7,FALSE)</f>
        <v>#N/A</v>
      </c>
      <c r="X58" s="6" t="e">
        <f>VLOOKUP(A58,学习进步!$D$3:$M$81,10,FALSE)</f>
        <v>#N/A</v>
      </c>
      <c r="Y58" s="6" t="e">
        <f>VLOOKUP(A58,科技创新!$D$3:$J$81,4,FALSE)</f>
        <v>#N/A</v>
      </c>
      <c r="Z58" s="6" t="e">
        <f>VLOOKUP(A58,志愿公益!$D$3:$J$81,4,FALSE)</f>
        <v>#N/A</v>
      </c>
      <c r="AA58" s="6" t="e">
        <f>VLOOKUP(A58,社会工作!$D$3:$J$81,4,FALSE)</f>
        <v>#N/A</v>
      </c>
      <c r="AB58" s="6" t="e">
        <f>VLOOKUP(A58,体育优秀!$D$3:$J$81,4,FALSE)</f>
        <v>#N/A</v>
      </c>
      <c r="AC58" s="6" t="e">
        <f>VLOOKUP(A58,文艺优秀!$D$3:$J$81,4,FALSE)</f>
        <v>#N/A</v>
      </c>
      <c r="AD58" s="6" t="e">
        <f>VLOOKUP(A58,社会实践!$D$3:$J$81,4,FALSE)</f>
        <v>#N/A</v>
      </c>
      <c r="AE58" s="6">
        <f t="shared" si="3"/>
        <v>8000</v>
      </c>
      <c r="AF58" s="59" t="s">
        <v>131</v>
      </c>
      <c r="AG58" s="59"/>
    </row>
    <row r="59" spans="1:33" s="1" customFormat="1" ht="14.4" customHeight="1">
      <c r="A59" s="7" t="s">
        <v>136</v>
      </c>
      <c r="B59" s="18"/>
      <c r="C59" s="6"/>
      <c r="D59" s="6"/>
      <c r="E59" s="6"/>
      <c r="F59" s="6"/>
      <c r="G59" s="6"/>
      <c r="H59" s="6"/>
      <c r="I59" s="6" t="s">
        <v>55</v>
      </c>
      <c r="J59" s="6" t="s">
        <v>55</v>
      </c>
      <c r="K59" s="6" t="s">
        <v>62</v>
      </c>
      <c r="L59" s="6" t="s">
        <v>55</v>
      </c>
      <c r="M59" s="6"/>
      <c r="N59" s="6"/>
      <c r="O59" s="6">
        <v>1</v>
      </c>
      <c r="P59" s="6"/>
      <c r="Q59" s="6"/>
      <c r="R59" s="6">
        <v>1</v>
      </c>
      <c r="S59" s="6">
        <v>1</v>
      </c>
      <c r="T59" s="6"/>
      <c r="U59" s="6"/>
      <c r="V59" s="6">
        <f>VLOOKUP(A59,综合优秀!$D$3:$J$81,7,FALSE)</f>
        <v>8000</v>
      </c>
      <c r="W59" s="6" t="e">
        <f>VLOOKUP(A59,学业优秀!$D$3:$J$81,7,FALSE)</f>
        <v>#N/A</v>
      </c>
      <c r="X59" s="6" t="e">
        <f>VLOOKUP(A59,学习进步!$D$3:$M$81,10,FALSE)</f>
        <v>#N/A</v>
      </c>
      <c r="Y59" s="6" t="e">
        <f>VLOOKUP(A59,科技创新!$D$3:$J$81,4,FALSE)</f>
        <v>#N/A</v>
      </c>
      <c r="Z59" s="6" t="e">
        <f>VLOOKUP(A59,志愿公益!$D$3:$J$81,4,FALSE)</f>
        <v>#N/A</v>
      </c>
      <c r="AA59" s="6" t="e">
        <f>VLOOKUP(A59,社会工作!$D$3:$J$81,4,FALSE)</f>
        <v>#N/A</v>
      </c>
      <c r="AB59" s="6" t="e">
        <f>VLOOKUP(A59,体育优秀!$D$3:$J$81,4,FALSE)</f>
        <v>#N/A</v>
      </c>
      <c r="AC59" s="6" t="e">
        <f>VLOOKUP(A59,文艺优秀!$D$3:$J$81,4,FALSE)</f>
        <v>#N/A</v>
      </c>
      <c r="AD59" s="6" t="e">
        <f>VLOOKUP(A59,社会实践!$D$3:$J$81,4,FALSE)</f>
        <v>#N/A</v>
      </c>
      <c r="AE59" s="6">
        <f t="shared" si="3"/>
        <v>8000</v>
      </c>
      <c r="AF59" s="59"/>
      <c r="AG59" s="59"/>
    </row>
    <row r="60" spans="1:33" s="1" customFormat="1">
      <c r="A60" s="3" t="s">
        <v>137</v>
      </c>
      <c r="B60" s="6"/>
      <c r="C60" s="6"/>
      <c r="D60" s="20"/>
      <c r="E60" s="6"/>
      <c r="F60" s="6"/>
      <c r="G60" s="6"/>
      <c r="H60" s="6"/>
      <c r="I60" s="6" t="s">
        <v>55</v>
      </c>
      <c r="J60" s="6" t="s">
        <v>55</v>
      </c>
      <c r="K60" s="6" t="s">
        <v>55</v>
      </c>
      <c r="L60" s="6" t="s">
        <v>55</v>
      </c>
      <c r="M60" s="6">
        <v>1</v>
      </c>
      <c r="N60" s="6">
        <v>1</v>
      </c>
      <c r="O60" s="6"/>
      <c r="P60" s="6"/>
      <c r="Q60" s="6"/>
      <c r="R60" s="6">
        <v>1</v>
      </c>
      <c r="S60" s="6"/>
      <c r="T60" s="6"/>
      <c r="U60" s="6">
        <v>1</v>
      </c>
      <c r="V60" s="6">
        <f>VLOOKUP(A60,综合优秀!$D$3:$J$81,7,FALSE)</f>
        <v>8000</v>
      </c>
      <c r="W60" s="6" t="e">
        <f>VLOOKUP(A60,学业优秀!$D$3:$J$81,7,FALSE)</f>
        <v>#N/A</v>
      </c>
      <c r="X60" s="6" t="e">
        <f>VLOOKUP(A60,学习进步!$D$3:$M$81,10,FALSE)</f>
        <v>#N/A</v>
      </c>
      <c r="Y60" s="6" t="e">
        <f>VLOOKUP(A60,科技创新!$D$3:$J$81,4,FALSE)</f>
        <v>#N/A</v>
      </c>
      <c r="Z60" s="6" t="e">
        <f>VLOOKUP(A60,志愿公益!$D$3:$J$81,4,FALSE)</f>
        <v>#N/A</v>
      </c>
      <c r="AA60" s="6" t="e">
        <f>VLOOKUP(A60,社会工作!$D$3:$J$81,4,FALSE)</f>
        <v>#N/A</v>
      </c>
      <c r="AB60" s="6" t="e">
        <f>VLOOKUP(A60,体育优秀!$D$3:$J$81,4,FALSE)</f>
        <v>#N/A</v>
      </c>
      <c r="AC60" s="6" t="e">
        <f>VLOOKUP(A60,文艺优秀!$D$3:$J$81,4,FALSE)</f>
        <v>#N/A</v>
      </c>
      <c r="AD60" s="6" t="e">
        <f>VLOOKUP(A60,社会实践!$D$3:$J$81,4,FALSE)</f>
        <v>#N/A</v>
      </c>
      <c r="AE60" s="6">
        <f t="shared" si="3"/>
        <v>8000</v>
      </c>
      <c r="AF60" s="59"/>
      <c r="AG60" s="59"/>
    </row>
    <row r="61" spans="1:33" s="1" customFormat="1" ht="14.4" customHeight="1">
      <c r="A61" s="3" t="s">
        <v>137</v>
      </c>
      <c r="B61" s="6"/>
      <c r="C61" s="6"/>
      <c r="D61" s="20"/>
      <c r="E61" s="6"/>
      <c r="F61" s="6"/>
      <c r="G61" s="6"/>
      <c r="H61" s="6"/>
      <c r="I61" s="6" t="s">
        <v>54</v>
      </c>
      <c r="J61" s="6" t="s">
        <v>55</v>
      </c>
      <c r="K61" s="6" t="s">
        <v>55</v>
      </c>
      <c r="L61" s="6" t="s">
        <v>55</v>
      </c>
      <c r="M61" s="6"/>
      <c r="N61" s="6"/>
      <c r="O61" s="6"/>
      <c r="P61" s="6"/>
      <c r="Q61" s="6"/>
      <c r="R61" s="6">
        <v>1</v>
      </c>
      <c r="S61" s="6"/>
      <c r="T61" s="6">
        <v>1</v>
      </c>
      <c r="U61" s="6">
        <v>1</v>
      </c>
      <c r="V61" s="6">
        <f>VLOOKUP(A61,综合优秀!$D$3:$J$81,7,FALSE)</f>
        <v>8000</v>
      </c>
      <c r="W61" s="6" t="e">
        <f>VLOOKUP(A61,学业优秀!$D$3:$J$81,7,FALSE)</f>
        <v>#N/A</v>
      </c>
      <c r="X61" s="6" t="e">
        <f>VLOOKUP(A61,学习进步!$D$3:$M$81,10,FALSE)</f>
        <v>#N/A</v>
      </c>
      <c r="Y61" s="6" t="e">
        <f>VLOOKUP(A61,科技创新!$D$3:$J$81,4,FALSE)</f>
        <v>#N/A</v>
      </c>
      <c r="Z61" s="6" t="e">
        <f>VLOOKUP(A61,志愿公益!$D$3:$J$81,4,FALSE)</f>
        <v>#N/A</v>
      </c>
      <c r="AA61" s="6" t="e">
        <f>VLOOKUP(A61,社会工作!$D$3:$J$81,4,FALSE)</f>
        <v>#N/A</v>
      </c>
      <c r="AB61" s="6" t="e">
        <f>VLOOKUP(A61,体育优秀!$D$3:$J$81,4,FALSE)</f>
        <v>#N/A</v>
      </c>
      <c r="AC61" s="6" t="e">
        <f>VLOOKUP(A61,文艺优秀!$D$3:$J$81,4,FALSE)</f>
        <v>#N/A</v>
      </c>
      <c r="AD61" s="6" t="e">
        <f>VLOOKUP(A61,社会实践!$D$3:$J$81,4,FALSE)</f>
        <v>#N/A</v>
      </c>
      <c r="AE61" s="6">
        <f t="shared" si="3"/>
        <v>8000</v>
      </c>
      <c r="AF61" s="59"/>
      <c r="AG61" s="59"/>
    </row>
    <row r="62" spans="1:33" s="1" customFormat="1">
      <c r="A62" s="3" t="s">
        <v>137</v>
      </c>
      <c r="B62" s="6"/>
      <c r="C62" s="6"/>
      <c r="D62" s="20"/>
      <c r="E62" s="6"/>
      <c r="F62" s="6"/>
      <c r="G62" s="6"/>
      <c r="H62" s="6"/>
      <c r="I62" s="6" t="s">
        <v>55</v>
      </c>
      <c r="J62" s="6" t="s">
        <v>55</v>
      </c>
      <c r="K62" s="6" t="s">
        <v>55</v>
      </c>
      <c r="L62" s="6" t="s">
        <v>55</v>
      </c>
      <c r="M62" s="6"/>
      <c r="N62" s="6"/>
      <c r="O62" s="6">
        <v>1</v>
      </c>
      <c r="P62" s="6"/>
      <c r="Q62" s="6"/>
      <c r="R62" s="6">
        <v>1</v>
      </c>
      <c r="S62" s="6"/>
      <c r="T62" s="6">
        <v>1</v>
      </c>
      <c r="U62" s="6">
        <v>1</v>
      </c>
      <c r="V62" s="6">
        <f>VLOOKUP(A62,综合优秀!$D$3:$J$81,7,FALSE)</f>
        <v>8000</v>
      </c>
      <c r="W62" s="6" t="e">
        <f>VLOOKUP(A62,学业优秀!$D$3:$J$81,7,FALSE)</f>
        <v>#N/A</v>
      </c>
      <c r="X62" s="6" t="e">
        <f>VLOOKUP(A62,学习进步!$D$3:$M$81,10,FALSE)</f>
        <v>#N/A</v>
      </c>
      <c r="Y62" s="6" t="e">
        <f>VLOOKUP(A62,科技创新!$D$3:$J$81,4,FALSE)</f>
        <v>#N/A</v>
      </c>
      <c r="Z62" s="6" t="e">
        <f>VLOOKUP(A62,志愿公益!$D$3:$J$81,4,FALSE)</f>
        <v>#N/A</v>
      </c>
      <c r="AA62" s="6" t="e">
        <f>VLOOKUP(A62,社会工作!$D$3:$J$81,4,FALSE)</f>
        <v>#N/A</v>
      </c>
      <c r="AB62" s="6" t="e">
        <f>VLOOKUP(A62,体育优秀!$D$3:$J$81,4,FALSE)</f>
        <v>#N/A</v>
      </c>
      <c r="AC62" s="6" t="e">
        <f>VLOOKUP(A62,文艺优秀!$D$3:$J$81,4,FALSE)</f>
        <v>#N/A</v>
      </c>
      <c r="AD62" s="6" t="e">
        <f>VLOOKUP(A62,社会实践!$D$3:$J$81,4,FALSE)</f>
        <v>#N/A</v>
      </c>
      <c r="AE62" s="6">
        <f t="shared" si="3"/>
        <v>8000</v>
      </c>
      <c r="AF62" s="59"/>
      <c r="AG62" s="59"/>
    </row>
    <row r="63" spans="1:33" s="1" customFormat="1" ht="14.4" customHeight="1">
      <c r="A63" s="3" t="s">
        <v>137</v>
      </c>
      <c r="B63" s="6"/>
      <c r="C63" s="6"/>
      <c r="D63" s="20"/>
      <c r="E63" s="6"/>
      <c r="F63" s="6"/>
      <c r="G63" s="6"/>
      <c r="H63" s="6"/>
      <c r="I63" s="6" t="s">
        <v>55</v>
      </c>
      <c r="J63" s="6" t="s">
        <v>55</v>
      </c>
      <c r="K63" s="6" t="s">
        <v>55</v>
      </c>
      <c r="L63" s="6" t="s">
        <v>55</v>
      </c>
      <c r="M63" s="6"/>
      <c r="N63" s="6"/>
      <c r="O63" s="6"/>
      <c r="P63" s="6"/>
      <c r="Q63" s="6">
        <v>1</v>
      </c>
      <c r="R63" s="6"/>
      <c r="S63" s="6"/>
      <c r="T63" s="6"/>
      <c r="U63" s="6"/>
      <c r="V63" s="6">
        <f>VLOOKUP(A63,综合优秀!$D$3:$J$81,7,FALSE)</f>
        <v>8000</v>
      </c>
      <c r="W63" s="6" t="e">
        <f>VLOOKUP(A63,学业优秀!$D$3:$J$81,7,FALSE)</f>
        <v>#N/A</v>
      </c>
      <c r="X63" s="6" t="e">
        <f>VLOOKUP(A63,学习进步!$D$3:$M$81,10,FALSE)</f>
        <v>#N/A</v>
      </c>
      <c r="Y63" s="6" t="e">
        <f>VLOOKUP(A63,科技创新!$D$3:$J$81,4,FALSE)</f>
        <v>#N/A</v>
      </c>
      <c r="Z63" s="6" t="e">
        <f>VLOOKUP(A63,志愿公益!$D$3:$J$81,4,FALSE)</f>
        <v>#N/A</v>
      </c>
      <c r="AA63" s="6" t="e">
        <f>VLOOKUP(A63,社会工作!$D$3:$J$81,4,FALSE)</f>
        <v>#N/A</v>
      </c>
      <c r="AB63" s="6" t="e">
        <f>VLOOKUP(A63,体育优秀!$D$3:$J$81,4,FALSE)</f>
        <v>#N/A</v>
      </c>
      <c r="AC63" s="6" t="e">
        <f>VLOOKUP(A63,文艺优秀!$D$3:$J$81,4,FALSE)</f>
        <v>#N/A</v>
      </c>
      <c r="AD63" s="6" t="e">
        <f>VLOOKUP(A63,社会实践!$D$3:$J$81,4,FALSE)</f>
        <v>#N/A</v>
      </c>
      <c r="AE63" s="6">
        <f t="shared" si="3"/>
        <v>8000</v>
      </c>
      <c r="AF63" s="59"/>
      <c r="AG63" s="59"/>
    </row>
    <row r="64" spans="1:33" s="1" customFormat="1" ht="14.4" customHeight="1">
      <c r="A64" s="3" t="s">
        <v>137</v>
      </c>
      <c r="B64" s="6"/>
      <c r="C64" s="6"/>
      <c r="D64" s="20"/>
      <c r="E64" s="6"/>
      <c r="F64" s="6"/>
      <c r="G64" s="6"/>
      <c r="H64" s="6"/>
      <c r="I64" s="6" t="s">
        <v>55</v>
      </c>
      <c r="J64" s="6" t="s">
        <v>55</v>
      </c>
      <c r="K64" s="6" t="s">
        <v>55</v>
      </c>
      <c r="L64" s="6" t="s">
        <v>55</v>
      </c>
      <c r="M64" s="6"/>
      <c r="N64" s="6">
        <v>1</v>
      </c>
      <c r="O64" s="6"/>
      <c r="P64" s="6"/>
      <c r="Q64" s="6"/>
      <c r="R64" s="6">
        <v>1</v>
      </c>
      <c r="S64" s="6"/>
      <c r="T64" s="6">
        <v>1</v>
      </c>
      <c r="U64" s="6"/>
      <c r="V64" s="6">
        <f>VLOOKUP(A64,综合优秀!$D$3:$J$81,7,FALSE)</f>
        <v>8000</v>
      </c>
      <c r="W64" s="6" t="e">
        <f>VLOOKUP(A64,学业优秀!$D$3:$J$81,7,FALSE)</f>
        <v>#N/A</v>
      </c>
      <c r="X64" s="6" t="e">
        <f>VLOOKUP(A64,学习进步!$D$3:$M$81,10,FALSE)</f>
        <v>#N/A</v>
      </c>
      <c r="Y64" s="6" t="e">
        <f>VLOOKUP(A64,科技创新!$D$3:$J$81,4,FALSE)</f>
        <v>#N/A</v>
      </c>
      <c r="Z64" s="6" t="e">
        <f>VLOOKUP(A64,志愿公益!$D$3:$J$81,4,FALSE)</f>
        <v>#N/A</v>
      </c>
      <c r="AA64" s="6" t="e">
        <f>VLOOKUP(A64,社会工作!$D$3:$J$81,4,FALSE)</f>
        <v>#N/A</v>
      </c>
      <c r="AB64" s="6" t="e">
        <f>VLOOKUP(A64,体育优秀!$D$3:$J$81,4,FALSE)</f>
        <v>#N/A</v>
      </c>
      <c r="AC64" s="6" t="e">
        <f>VLOOKUP(A64,文艺优秀!$D$3:$J$81,4,FALSE)</f>
        <v>#N/A</v>
      </c>
      <c r="AD64" s="6" t="e">
        <f>VLOOKUP(A64,社会实践!$D$3:$J$81,4,FALSE)</f>
        <v>#N/A</v>
      </c>
      <c r="AE64" s="6">
        <f t="shared" si="3"/>
        <v>8000</v>
      </c>
      <c r="AF64" s="59"/>
      <c r="AG64" s="59"/>
    </row>
    <row r="65" spans="1:33" s="1" customFormat="1" ht="14.4" customHeight="1">
      <c r="A65" s="3" t="s">
        <v>137</v>
      </c>
      <c r="B65" s="6"/>
      <c r="C65" s="6"/>
      <c r="D65" s="20"/>
      <c r="E65" s="6"/>
      <c r="F65" s="6"/>
      <c r="G65" s="6"/>
      <c r="H65" s="6"/>
      <c r="I65" s="6" t="s">
        <v>54</v>
      </c>
      <c r="J65" s="6" t="s">
        <v>55</v>
      </c>
      <c r="K65" s="6" t="s">
        <v>81</v>
      </c>
      <c r="L65" s="6" t="s">
        <v>54</v>
      </c>
      <c r="M65" s="6"/>
      <c r="N65" s="6">
        <v>1</v>
      </c>
      <c r="O65" s="6"/>
      <c r="P65" s="6"/>
      <c r="Q65" s="6"/>
      <c r="R65" s="6"/>
      <c r="S65" s="6"/>
      <c r="T65" s="6"/>
      <c r="U65" s="6"/>
      <c r="V65" s="6">
        <f>VLOOKUP(A65,综合优秀!$D$3:$J$81,7,FALSE)</f>
        <v>8000</v>
      </c>
      <c r="W65" s="6" t="e">
        <f>VLOOKUP(A65,学业优秀!$D$3:$J$81,7,FALSE)</f>
        <v>#N/A</v>
      </c>
      <c r="X65" s="6" t="e">
        <f>VLOOKUP(A65,学习进步!$D$3:$M$81,10,FALSE)</f>
        <v>#N/A</v>
      </c>
      <c r="Y65" s="6" t="e">
        <f>VLOOKUP(A65,科技创新!$D$3:$J$81,4,FALSE)</f>
        <v>#N/A</v>
      </c>
      <c r="Z65" s="6" t="e">
        <f>VLOOKUP(A65,志愿公益!$D$3:$J$81,4,FALSE)</f>
        <v>#N/A</v>
      </c>
      <c r="AA65" s="6" t="e">
        <f>VLOOKUP(A65,社会工作!$D$3:$J$81,4,FALSE)</f>
        <v>#N/A</v>
      </c>
      <c r="AB65" s="6" t="e">
        <f>VLOOKUP(A65,体育优秀!$D$3:$J$81,4,FALSE)</f>
        <v>#N/A</v>
      </c>
      <c r="AC65" s="6" t="e">
        <f>VLOOKUP(A65,文艺优秀!$D$3:$J$81,4,FALSE)</f>
        <v>#N/A</v>
      </c>
      <c r="AD65" s="6" t="e">
        <f>VLOOKUP(A65,社会实践!$D$3:$J$81,4,FALSE)</f>
        <v>#N/A</v>
      </c>
      <c r="AE65" s="6">
        <f t="shared" si="3"/>
        <v>8000</v>
      </c>
      <c r="AF65" s="59"/>
      <c r="AG65" s="59"/>
    </row>
    <row r="66" spans="1:33" s="1" customFormat="1" ht="14.4" customHeight="1">
      <c r="A66" s="3" t="s">
        <v>137</v>
      </c>
      <c r="B66" s="6"/>
      <c r="C66" s="6"/>
      <c r="D66" s="20"/>
      <c r="E66" s="6"/>
      <c r="F66" s="6"/>
      <c r="G66" s="6"/>
      <c r="H66" s="6"/>
      <c r="I66" s="6" t="s">
        <v>55</v>
      </c>
      <c r="J66" s="6" t="s">
        <v>55</v>
      </c>
      <c r="K66" s="6" t="s">
        <v>55</v>
      </c>
      <c r="L66" s="6" t="s">
        <v>55</v>
      </c>
      <c r="M66" s="6"/>
      <c r="N66" s="6"/>
      <c r="O66" s="6"/>
      <c r="P66" s="6"/>
      <c r="Q66" s="6"/>
      <c r="R66" s="6"/>
      <c r="S66" s="6"/>
      <c r="T66" s="6"/>
      <c r="U66" s="6">
        <v>1</v>
      </c>
      <c r="V66" s="6">
        <f>VLOOKUP(A66,综合优秀!$D$3:$J$81,7,FALSE)</f>
        <v>8000</v>
      </c>
      <c r="W66" s="6" t="e">
        <f>VLOOKUP(A66,学业优秀!$D$3:$J$81,7,FALSE)</f>
        <v>#N/A</v>
      </c>
      <c r="X66" s="6" t="e">
        <f>VLOOKUP(A66,学习进步!$D$3:$M$81,10,FALSE)</f>
        <v>#N/A</v>
      </c>
      <c r="Y66" s="6" t="e">
        <f>VLOOKUP(A66,科技创新!$D$3:$J$81,4,FALSE)</f>
        <v>#N/A</v>
      </c>
      <c r="Z66" s="6" t="e">
        <f>VLOOKUP(A66,志愿公益!$D$3:$J$81,4,FALSE)</f>
        <v>#N/A</v>
      </c>
      <c r="AA66" s="6" t="e">
        <f>VLOOKUP(A66,社会工作!$D$3:$J$81,4,FALSE)</f>
        <v>#N/A</v>
      </c>
      <c r="AB66" s="6" t="e">
        <f>VLOOKUP(A66,体育优秀!$D$3:$J$81,4,FALSE)</f>
        <v>#N/A</v>
      </c>
      <c r="AC66" s="6" t="e">
        <f>VLOOKUP(A66,文艺优秀!$D$3:$J$81,4,FALSE)</f>
        <v>#N/A</v>
      </c>
      <c r="AD66" s="6" t="e">
        <f>VLOOKUP(A66,社会实践!$D$3:$J$81,4,FALSE)</f>
        <v>#N/A</v>
      </c>
      <c r="AE66" s="6">
        <f t="shared" si="3"/>
        <v>8000</v>
      </c>
      <c r="AF66" s="59"/>
      <c r="AG66" s="59"/>
    </row>
    <row r="67" spans="1:33" s="1" customFormat="1">
      <c r="A67" s="3" t="s">
        <v>137</v>
      </c>
      <c r="B67" s="6"/>
      <c r="C67" s="6"/>
      <c r="D67" s="20"/>
      <c r="E67" s="6"/>
      <c r="F67" s="6"/>
      <c r="G67" s="6"/>
      <c r="H67" s="6"/>
      <c r="I67" s="6" t="s">
        <v>55</v>
      </c>
      <c r="J67" s="6" t="s">
        <v>55</v>
      </c>
      <c r="K67" s="6" t="s">
        <v>55</v>
      </c>
      <c r="L67" s="6" t="s">
        <v>55</v>
      </c>
      <c r="M67" s="6">
        <v>1</v>
      </c>
      <c r="N67" s="6">
        <v>1</v>
      </c>
      <c r="O67" s="6"/>
      <c r="P67" s="6"/>
      <c r="Q67" s="6"/>
      <c r="R67" s="6">
        <v>1</v>
      </c>
      <c r="S67" s="6"/>
      <c r="T67" s="6"/>
      <c r="U67" s="6">
        <v>1</v>
      </c>
      <c r="V67" s="6">
        <f>VLOOKUP(A67,综合优秀!$D$3:$J$81,7,FALSE)</f>
        <v>8000</v>
      </c>
      <c r="W67" s="6" t="e">
        <f>VLOOKUP(A67,学业优秀!$D$3:$J$81,7,FALSE)</f>
        <v>#N/A</v>
      </c>
      <c r="X67" s="6" t="e">
        <f>VLOOKUP(A67,学习进步!$D$3:$M$81,10,FALSE)</f>
        <v>#N/A</v>
      </c>
      <c r="Y67" s="6" t="e">
        <f>VLOOKUP(A67,科技创新!$D$3:$J$81,4,FALSE)</f>
        <v>#N/A</v>
      </c>
      <c r="Z67" s="6" t="e">
        <f>VLOOKUP(A67,志愿公益!$D$3:$J$81,4,FALSE)</f>
        <v>#N/A</v>
      </c>
      <c r="AA67" s="6" t="e">
        <f>VLOOKUP(A67,社会工作!$D$3:$J$81,4,FALSE)</f>
        <v>#N/A</v>
      </c>
      <c r="AB67" s="6" t="e">
        <f>VLOOKUP(A67,体育优秀!$D$3:$J$81,4,FALSE)</f>
        <v>#N/A</v>
      </c>
      <c r="AC67" s="6" t="e">
        <f>VLOOKUP(A67,文艺优秀!$D$3:$J$81,4,FALSE)</f>
        <v>#N/A</v>
      </c>
      <c r="AD67" s="6" t="e">
        <f>VLOOKUP(A67,社会实践!$D$3:$J$81,4,FALSE)</f>
        <v>#N/A</v>
      </c>
      <c r="AE67" s="6">
        <f t="shared" si="3"/>
        <v>8000</v>
      </c>
      <c r="AF67" s="59"/>
      <c r="AG67" s="59"/>
    </row>
    <row r="68" spans="1:33" s="1" customFormat="1" ht="14.4" customHeight="1">
      <c r="A68" s="3" t="s">
        <v>137</v>
      </c>
      <c r="B68" s="6"/>
      <c r="C68" s="6"/>
      <c r="D68" s="20"/>
      <c r="E68" s="6"/>
      <c r="F68" s="6"/>
      <c r="G68" s="6"/>
      <c r="H68" s="6"/>
      <c r="I68" s="6" t="s">
        <v>55</v>
      </c>
      <c r="J68" s="6" t="s">
        <v>55</v>
      </c>
      <c r="K68" s="6" t="s">
        <v>81</v>
      </c>
      <c r="L68" s="6" t="s">
        <v>82</v>
      </c>
      <c r="M68" s="6">
        <v>1</v>
      </c>
      <c r="N68" s="6">
        <v>1</v>
      </c>
      <c r="O68" s="6"/>
      <c r="P68" s="6"/>
      <c r="Q68" s="6"/>
      <c r="R68" s="6"/>
      <c r="S68" s="6"/>
      <c r="T68" s="6"/>
      <c r="U68" s="6"/>
      <c r="V68" s="6">
        <f>VLOOKUP(A68,综合优秀!$D$3:$J$81,7,FALSE)</f>
        <v>8000</v>
      </c>
      <c r="W68" s="6" t="e">
        <f>VLOOKUP(A68,学业优秀!$D$3:$J$81,7,FALSE)</f>
        <v>#N/A</v>
      </c>
      <c r="X68" s="6" t="e">
        <f>VLOOKUP(A68,学习进步!$D$3:$M$81,10,FALSE)</f>
        <v>#N/A</v>
      </c>
      <c r="Y68" s="6" t="e">
        <f>VLOOKUP(A68,科技创新!$D$3:$J$81,4,FALSE)</f>
        <v>#N/A</v>
      </c>
      <c r="Z68" s="6" t="e">
        <f>VLOOKUP(A68,志愿公益!$D$3:$J$81,4,FALSE)</f>
        <v>#N/A</v>
      </c>
      <c r="AA68" s="6" t="e">
        <f>VLOOKUP(A68,社会工作!$D$3:$J$81,4,FALSE)</f>
        <v>#N/A</v>
      </c>
      <c r="AB68" s="6" t="e">
        <f>VLOOKUP(A68,体育优秀!$D$3:$J$81,4,FALSE)</f>
        <v>#N/A</v>
      </c>
      <c r="AC68" s="6" t="e">
        <f>VLOOKUP(A68,文艺优秀!$D$3:$J$81,4,FALSE)</f>
        <v>#N/A</v>
      </c>
      <c r="AD68" s="6" t="e">
        <f>VLOOKUP(A68,社会实践!$D$3:$J$81,4,FALSE)</f>
        <v>#N/A</v>
      </c>
      <c r="AE68" s="6">
        <f t="shared" si="3"/>
        <v>8000</v>
      </c>
      <c r="AF68" s="59"/>
      <c r="AG68" s="59"/>
    </row>
    <row r="69" spans="1:33" s="1" customFormat="1">
      <c r="A69" s="3" t="s">
        <v>137</v>
      </c>
      <c r="B69" s="6"/>
      <c r="C69" s="6"/>
      <c r="D69" s="20"/>
      <c r="E69" s="6"/>
      <c r="F69" s="6"/>
      <c r="G69" s="6"/>
      <c r="H69" s="6"/>
      <c r="I69" s="6" t="s">
        <v>55</v>
      </c>
      <c r="J69" s="6" t="s">
        <v>55</v>
      </c>
      <c r="K69" s="6" t="s">
        <v>55</v>
      </c>
      <c r="L69" s="6" t="s">
        <v>55</v>
      </c>
      <c r="M69" s="6"/>
      <c r="N69" s="6"/>
      <c r="O69" s="6"/>
      <c r="P69" s="6"/>
      <c r="Q69" s="6"/>
      <c r="R69" s="6">
        <v>1</v>
      </c>
      <c r="S69" s="6"/>
      <c r="T69" s="6">
        <v>1</v>
      </c>
      <c r="U69" s="6"/>
      <c r="V69" s="6">
        <f>VLOOKUP(A69,综合优秀!$D$3:$J$81,7,FALSE)</f>
        <v>8000</v>
      </c>
      <c r="W69" s="6" t="e">
        <f>VLOOKUP(A69,学业优秀!$D$3:$J$81,7,FALSE)</f>
        <v>#N/A</v>
      </c>
      <c r="X69" s="6" t="e">
        <f>VLOOKUP(A69,学习进步!$D$3:$M$81,10,FALSE)</f>
        <v>#N/A</v>
      </c>
      <c r="Y69" s="6" t="e">
        <f>VLOOKUP(A69,科技创新!$D$3:$J$81,4,FALSE)</f>
        <v>#N/A</v>
      </c>
      <c r="Z69" s="6" t="e">
        <f>VLOOKUP(A69,志愿公益!$D$3:$J$81,4,FALSE)</f>
        <v>#N/A</v>
      </c>
      <c r="AA69" s="6" t="e">
        <f>VLOOKUP(A69,社会工作!$D$3:$J$81,4,FALSE)</f>
        <v>#N/A</v>
      </c>
      <c r="AB69" s="6" t="e">
        <f>VLOOKUP(A69,体育优秀!$D$3:$J$81,4,FALSE)</f>
        <v>#N/A</v>
      </c>
      <c r="AC69" s="6" t="e">
        <f>VLOOKUP(A69,文艺优秀!$D$3:$J$81,4,FALSE)</f>
        <v>#N/A</v>
      </c>
      <c r="AD69" s="6" t="e">
        <f>VLOOKUP(A69,社会实践!$D$3:$J$81,4,FALSE)</f>
        <v>#N/A</v>
      </c>
      <c r="AE69" s="6">
        <f t="shared" si="3"/>
        <v>8000</v>
      </c>
      <c r="AF69" s="59"/>
      <c r="AG69" s="59"/>
    </row>
    <row r="70" spans="1:33" s="1" customFormat="1">
      <c r="A70" s="3" t="s">
        <v>137</v>
      </c>
      <c r="B70" s="6"/>
      <c r="C70" s="6"/>
      <c r="D70" s="20"/>
      <c r="E70" s="6"/>
      <c r="F70" s="6"/>
      <c r="G70" s="6"/>
      <c r="H70" s="6"/>
      <c r="I70" s="6" t="s">
        <v>55</v>
      </c>
      <c r="J70" s="6" t="s">
        <v>54</v>
      </c>
      <c r="K70" s="6" t="s">
        <v>55</v>
      </c>
      <c r="L70" s="6" t="s">
        <v>55</v>
      </c>
      <c r="M70" s="6"/>
      <c r="N70" s="6">
        <v>1</v>
      </c>
      <c r="O70" s="6"/>
      <c r="P70" s="6"/>
      <c r="Q70" s="6"/>
      <c r="R70" s="6">
        <v>1</v>
      </c>
      <c r="S70" s="6">
        <v>1</v>
      </c>
      <c r="T70" s="6"/>
      <c r="U70" s="6">
        <v>1</v>
      </c>
      <c r="V70" s="6">
        <f>VLOOKUP(A70,综合优秀!$D$3:$J$81,7,FALSE)</f>
        <v>8000</v>
      </c>
      <c r="W70" s="6" t="e">
        <f>VLOOKUP(A70,学业优秀!$D$3:$J$81,7,FALSE)</f>
        <v>#N/A</v>
      </c>
      <c r="X70" s="6" t="e">
        <f>VLOOKUP(A70,学习进步!$D$3:$M$81,10,FALSE)</f>
        <v>#N/A</v>
      </c>
      <c r="Y70" s="6" t="e">
        <f>VLOOKUP(A70,科技创新!$D$3:$J$81,4,FALSE)</f>
        <v>#N/A</v>
      </c>
      <c r="Z70" s="6" t="e">
        <f>VLOOKUP(A70,志愿公益!$D$3:$J$81,4,FALSE)</f>
        <v>#N/A</v>
      </c>
      <c r="AA70" s="6" t="e">
        <f>VLOOKUP(A70,社会工作!$D$3:$J$81,4,FALSE)</f>
        <v>#N/A</v>
      </c>
      <c r="AB70" s="6" t="e">
        <f>VLOOKUP(A70,体育优秀!$D$3:$J$81,4,FALSE)</f>
        <v>#N/A</v>
      </c>
      <c r="AC70" s="6" t="e">
        <f>VLOOKUP(A70,文艺优秀!$D$3:$J$81,4,FALSE)</f>
        <v>#N/A</v>
      </c>
      <c r="AD70" s="6" t="e">
        <f>VLOOKUP(A70,社会实践!$D$3:$J$81,4,FALSE)</f>
        <v>#N/A</v>
      </c>
      <c r="AE70" s="6">
        <f t="shared" si="3"/>
        <v>8000</v>
      </c>
      <c r="AF70" s="59"/>
      <c r="AG70" s="59"/>
    </row>
    <row r="71" spans="1:33" s="1" customFormat="1" ht="14.4" customHeight="1">
      <c r="A71" s="3" t="s">
        <v>137</v>
      </c>
      <c r="B71" s="6"/>
      <c r="C71" s="6"/>
      <c r="D71" s="20"/>
      <c r="E71" s="6"/>
      <c r="F71" s="6"/>
      <c r="G71" s="6"/>
      <c r="H71" s="6"/>
      <c r="I71" s="6" t="s">
        <v>55</v>
      </c>
      <c r="J71" s="6" t="s">
        <v>55</v>
      </c>
      <c r="K71" s="6" t="s">
        <v>54</v>
      </c>
      <c r="L71" s="6" t="s">
        <v>55</v>
      </c>
      <c r="M71" s="6"/>
      <c r="N71" s="6">
        <v>1</v>
      </c>
      <c r="O71" s="6"/>
      <c r="P71" s="6"/>
      <c r="Q71" s="6"/>
      <c r="R71" s="6">
        <v>1</v>
      </c>
      <c r="S71" s="6"/>
      <c r="T71" s="6"/>
      <c r="U71" s="6">
        <v>1</v>
      </c>
      <c r="V71" s="6">
        <f>VLOOKUP(A71,综合优秀!$D$3:$J$81,7,FALSE)</f>
        <v>8000</v>
      </c>
      <c r="W71" s="6" t="e">
        <f>VLOOKUP(A71,学业优秀!$D$3:$J$81,7,FALSE)</f>
        <v>#N/A</v>
      </c>
      <c r="X71" s="6" t="e">
        <f>VLOOKUP(A71,学习进步!$D$3:$M$81,10,FALSE)</f>
        <v>#N/A</v>
      </c>
      <c r="Y71" s="6" t="e">
        <f>VLOOKUP(A71,科技创新!$D$3:$J$81,4,FALSE)</f>
        <v>#N/A</v>
      </c>
      <c r="Z71" s="6" t="e">
        <f>VLOOKUP(A71,志愿公益!$D$3:$J$81,4,FALSE)</f>
        <v>#N/A</v>
      </c>
      <c r="AA71" s="6" t="e">
        <f>VLOOKUP(A71,社会工作!$D$3:$J$81,4,FALSE)</f>
        <v>#N/A</v>
      </c>
      <c r="AB71" s="6" t="e">
        <f>VLOOKUP(A71,体育优秀!$D$3:$J$81,4,FALSE)</f>
        <v>#N/A</v>
      </c>
      <c r="AC71" s="6" t="e">
        <f>VLOOKUP(A71,文艺优秀!$D$3:$J$81,4,FALSE)</f>
        <v>#N/A</v>
      </c>
      <c r="AD71" s="6" t="e">
        <f>VLOOKUP(A71,社会实践!$D$3:$J$81,4,FALSE)</f>
        <v>#N/A</v>
      </c>
      <c r="AE71" s="6">
        <v>4000</v>
      </c>
      <c r="AF71" s="59" t="s">
        <v>131</v>
      </c>
      <c r="AG71" s="59"/>
    </row>
    <row r="72" spans="1:33" s="1" customFormat="1" ht="14.4" customHeight="1">
      <c r="A72" s="3" t="s">
        <v>137</v>
      </c>
      <c r="B72" s="6"/>
      <c r="C72" s="6"/>
      <c r="D72" s="20"/>
      <c r="E72" s="6"/>
      <c r="F72" s="6"/>
      <c r="G72" s="6"/>
      <c r="H72" s="6"/>
      <c r="I72" s="6" t="s">
        <v>54</v>
      </c>
      <c r="J72" s="6" t="s">
        <v>55</v>
      </c>
      <c r="K72" s="6" t="s">
        <v>54</v>
      </c>
      <c r="L72" s="6" t="s">
        <v>54</v>
      </c>
      <c r="M72" s="6">
        <v>1</v>
      </c>
      <c r="N72" s="6">
        <v>1</v>
      </c>
      <c r="O72" s="6"/>
      <c r="P72" s="6"/>
      <c r="Q72" s="6"/>
      <c r="R72" s="6">
        <v>1</v>
      </c>
      <c r="S72" s="6"/>
      <c r="T72" s="6"/>
      <c r="U72" s="6"/>
      <c r="V72" s="6">
        <f>VLOOKUP(A72,综合优秀!$D$3:$J$81,7,FALSE)</f>
        <v>8000</v>
      </c>
      <c r="W72" s="6" t="e">
        <f>VLOOKUP(A72,学业优秀!$D$3:$J$81,7,FALSE)</f>
        <v>#N/A</v>
      </c>
      <c r="X72" s="6" t="e">
        <f>VLOOKUP(A72,学习进步!$D$3:$M$81,10,FALSE)</f>
        <v>#N/A</v>
      </c>
      <c r="Y72" s="6" t="e">
        <f>VLOOKUP(A72,科技创新!$D$3:$J$81,4,FALSE)</f>
        <v>#N/A</v>
      </c>
      <c r="Z72" s="6" t="e">
        <f>VLOOKUP(A72,志愿公益!$D$3:$J$81,4,FALSE)</f>
        <v>#N/A</v>
      </c>
      <c r="AA72" s="6" t="e">
        <f>VLOOKUP(A72,社会工作!$D$3:$J$81,4,FALSE)</f>
        <v>#N/A</v>
      </c>
      <c r="AB72" s="6" t="e">
        <f>VLOOKUP(A72,体育优秀!$D$3:$J$81,4,FALSE)</f>
        <v>#N/A</v>
      </c>
      <c r="AC72" s="6" t="e">
        <f>VLOOKUP(A72,文艺优秀!$D$3:$J$81,4,FALSE)</f>
        <v>#N/A</v>
      </c>
      <c r="AD72" s="6" t="e">
        <f>VLOOKUP(A72,社会实践!$D$3:$J$81,4,FALSE)</f>
        <v>#N/A</v>
      </c>
      <c r="AE72" s="6">
        <f>SUMIF(V72:AD72,"&lt;9.99E+307")</f>
        <v>8000</v>
      </c>
      <c r="AF72" s="59"/>
      <c r="AG72" s="59"/>
    </row>
    <row r="73" spans="1:33" s="1" customFormat="1" ht="14.4" customHeight="1">
      <c r="A73" s="3" t="s">
        <v>137</v>
      </c>
      <c r="B73" s="6"/>
      <c r="C73" s="6"/>
      <c r="D73" s="20"/>
      <c r="E73" s="6"/>
      <c r="F73" s="6"/>
      <c r="G73" s="6"/>
      <c r="H73" s="6"/>
      <c r="I73" s="6" t="s">
        <v>55</v>
      </c>
      <c r="J73" s="6" t="s">
        <v>55</v>
      </c>
      <c r="K73" s="6" t="s">
        <v>55</v>
      </c>
      <c r="L73" s="6" t="s">
        <v>55</v>
      </c>
      <c r="M73" s="6"/>
      <c r="N73" s="6">
        <v>1</v>
      </c>
      <c r="O73" s="6"/>
      <c r="P73" s="6"/>
      <c r="Q73" s="6"/>
      <c r="R73" s="6">
        <v>1</v>
      </c>
      <c r="S73" s="6"/>
      <c r="T73" s="6"/>
      <c r="U73" s="6">
        <v>1</v>
      </c>
      <c r="V73" s="6">
        <f>VLOOKUP(A73,综合优秀!$D$3:$J$81,7,FALSE)</f>
        <v>8000</v>
      </c>
      <c r="W73" s="6" t="e">
        <f>VLOOKUP(A73,学业优秀!$D$3:$J$81,7,FALSE)</f>
        <v>#N/A</v>
      </c>
      <c r="X73" s="6" t="e">
        <f>VLOOKUP(A73,学习进步!$D$3:$M$81,10,FALSE)</f>
        <v>#N/A</v>
      </c>
      <c r="Y73" s="6" t="e">
        <f>VLOOKUP(A73,科技创新!$D$3:$J$81,4,FALSE)</f>
        <v>#N/A</v>
      </c>
      <c r="Z73" s="6" t="e">
        <f>VLOOKUP(A73,志愿公益!$D$3:$J$81,4,FALSE)</f>
        <v>#N/A</v>
      </c>
      <c r="AA73" s="6" t="e">
        <f>VLOOKUP(A73,社会工作!$D$3:$J$81,4,FALSE)</f>
        <v>#N/A</v>
      </c>
      <c r="AB73" s="6" t="e">
        <f>VLOOKUP(A73,体育优秀!$D$3:$J$81,4,FALSE)</f>
        <v>#N/A</v>
      </c>
      <c r="AC73" s="6" t="e">
        <f>VLOOKUP(A73,文艺优秀!$D$3:$J$81,4,FALSE)</f>
        <v>#N/A</v>
      </c>
      <c r="AD73" s="6" t="e">
        <f>VLOOKUP(A73,社会实践!$D$3:$J$81,4,FALSE)</f>
        <v>#N/A</v>
      </c>
      <c r="AE73" s="6">
        <f>SUMIF(V73:AD73,"&lt;9.99E+307")</f>
        <v>8000</v>
      </c>
      <c r="AF73" s="59"/>
      <c r="AG73" s="59"/>
    </row>
    <row r="74" spans="1:33" s="1" customFormat="1">
      <c r="A74" s="3" t="s">
        <v>137</v>
      </c>
      <c r="B74" s="6"/>
      <c r="C74" s="6"/>
      <c r="D74" s="20"/>
      <c r="E74" s="6"/>
      <c r="F74" s="6"/>
      <c r="G74" s="6"/>
      <c r="H74" s="6"/>
      <c r="I74" s="6" t="s">
        <v>55</v>
      </c>
      <c r="J74" s="6" t="s">
        <v>55</v>
      </c>
      <c r="K74" s="6" t="s">
        <v>55</v>
      </c>
      <c r="L74" s="6" t="s">
        <v>55</v>
      </c>
      <c r="M74" s="6"/>
      <c r="N74" s="6"/>
      <c r="O74" s="6"/>
      <c r="P74" s="6"/>
      <c r="Q74" s="6"/>
      <c r="R74" s="6"/>
      <c r="S74" s="6"/>
      <c r="T74" s="6">
        <v>1</v>
      </c>
      <c r="U74" s="6"/>
      <c r="V74" s="6">
        <f>VLOOKUP(A74,综合优秀!$D$3:$J$81,7,FALSE)</f>
        <v>8000</v>
      </c>
      <c r="W74" s="6" t="e">
        <f>VLOOKUP(A74,学业优秀!$D$3:$J$81,7,FALSE)</f>
        <v>#N/A</v>
      </c>
      <c r="X74" s="6" t="e">
        <f>VLOOKUP(A74,学习进步!$D$3:$M$81,10,FALSE)</f>
        <v>#N/A</v>
      </c>
      <c r="Y74" s="6" t="e">
        <f>VLOOKUP(A74,科技创新!$D$3:$J$81,4,FALSE)</f>
        <v>#N/A</v>
      </c>
      <c r="Z74" s="6" t="e">
        <f>VLOOKUP(A74,志愿公益!$D$3:$J$81,4,FALSE)</f>
        <v>#N/A</v>
      </c>
      <c r="AA74" s="6" t="e">
        <f>VLOOKUP(A74,社会工作!$D$3:$J$81,4,FALSE)</f>
        <v>#N/A</v>
      </c>
      <c r="AB74" s="6" t="e">
        <f>VLOOKUP(A74,体育优秀!$D$3:$J$81,4,FALSE)</f>
        <v>#N/A</v>
      </c>
      <c r="AC74" s="6" t="e">
        <f>VLOOKUP(A74,文艺优秀!$D$3:$J$81,4,FALSE)</f>
        <v>#N/A</v>
      </c>
      <c r="AD74" s="6" t="e">
        <f>VLOOKUP(A74,社会实践!$D$3:$J$81,4,FALSE)</f>
        <v>#N/A</v>
      </c>
      <c r="AE74" s="6">
        <f>SUMIF(V74:AD74,"&lt;9.99E+307")</f>
        <v>8000</v>
      </c>
      <c r="AF74" s="59"/>
      <c r="AG74" s="59"/>
    </row>
    <row r="75" spans="1:33" s="1" customFormat="1" ht="14.4" customHeight="1">
      <c r="A75" s="3" t="s">
        <v>137</v>
      </c>
      <c r="B75" s="6"/>
      <c r="C75" s="6"/>
      <c r="D75" s="20"/>
      <c r="E75" s="6"/>
      <c r="F75" s="6"/>
      <c r="G75" s="6"/>
      <c r="H75" s="6"/>
      <c r="I75" s="6" t="s">
        <v>54</v>
      </c>
      <c r="J75" s="6" t="s">
        <v>55</v>
      </c>
      <c r="K75" s="6" t="s">
        <v>55</v>
      </c>
      <c r="L75" s="6" t="s">
        <v>55</v>
      </c>
      <c r="M75" s="6"/>
      <c r="N75" s="6"/>
      <c r="O75" s="6"/>
      <c r="P75" s="6"/>
      <c r="Q75" s="6">
        <v>1</v>
      </c>
      <c r="R75" s="6"/>
      <c r="S75" s="6"/>
      <c r="T75" s="6"/>
      <c r="U75" s="6">
        <v>1</v>
      </c>
      <c r="V75" s="6">
        <f>VLOOKUP(A75,综合优秀!$D$3:$J$81,7,FALSE)</f>
        <v>8000</v>
      </c>
      <c r="W75" s="6" t="e">
        <f>VLOOKUP(A75,学业优秀!$D$3:$J$81,7,FALSE)</f>
        <v>#N/A</v>
      </c>
      <c r="X75" s="6" t="e">
        <f>VLOOKUP(A75,学习进步!$D$3:$M$81,10,FALSE)</f>
        <v>#N/A</v>
      </c>
      <c r="Y75" s="6" t="e">
        <f>VLOOKUP(A75,科技创新!$D$3:$J$81,4,FALSE)</f>
        <v>#N/A</v>
      </c>
      <c r="Z75" s="6" t="e">
        <f>VLOOKUP(A75,志愿公益!$D$3:$J$81,4,FALSE)</f>
        <v>#N/A</v>
      </c>
      <c r="AA75" s="6" t="e">
        <f>VLOOKUP(A75,社会工作!$D$3:$J$81,4,FALSE)</f>
        <v>#N/A</v>
      </c>
      <c r="AB75" s="6" t="e">
        <f>VLOOKUP(A75,体育优秀!$D$3:$J$81,4,FALSE)</f>
        <v>#N/A</v>
      </c>
      <c r="AC75" s="6" t="e">
        <f>VLOOKUP(A75,文艺优秀!$D$3:$J$81,4,FALSE)</f>
        <v>#N/A</v>
      </c>
      <c r="AD75" s="6" t="e">
        <f>VLOOKUP(A75,社会实践!$D$3:$J$81,4,FALSE)</f>
        <v>#N/A</v>
      </c>
      <c r="AE75" s="6">
        <v>5000</v>
      </c>
      <c r="AF75" s="59" t="s">
        <v>130</v>
      </c>
      <c r="AG75" s="59"/>
    </row>
    <row r="76" spans="1:33" s="1" customFormat="1" ht="14.4" customHeight="1">
      <c r="A76" s="3" t="s">
        <v>137</v>
      </c>
      <c r="B76" s="6"/>
      <c r="C76" s="6"/>
      <c r="D76" s="20"/>
      <c r="E76" s="6"/>
      <c r="F76" s="6"/>
      <c r="G76" s="6"/>
      <c r="H76" s="6"/>
      <c r="I76" s="6" t="s">
        <v>55</v>
      </c>
      <c r="J76" s="6" t="s">
        <v>55</v>
      </c>
      <c r="K76" s="6" t="s">
        <v>55</v>
      </c>
      <c r="L76" s="6" t="s">
        <v>55</v>
      </c>
      <c r="M76" s="6">
        <v>1</v>
      </c>
      <c r="N76" s="6">
        <v>1</v>
      </c>
      <c r="O76" s="6"/>
      <c r="P76" s="6"/>
      <c r="Q76" s="6"/>
      <c r="R76" s="6">
        <v>1</v>
      </c>
      <c r="S76" s="6"/>
      <c r="T76" s="6"/>
      <c r="U76" s="6">
        <v>1</v>
      </c>
      <c r="V76" s="6">
        <f>VLOOKUP(A76,综合优秀!$D$3:$J$81,7,FALSE)</f>
        <v>8000</v>
      </c>
      <c r="W76" s="6" t="e">
        <f>VLOOKUP(A76,学业优秀!$D$3:$J$81,7,FALSE)</f>
        <v>#N/A</v>
      </c>
      <c r="X76" s="6" t="e">
        <f>VLOOKUP(A76,学习进步!$D$3:$M$81,10,FALSE)</f>
        <v>#N/A</v>
      </c>
      <c r="Y76" s="6" t="e">
        <f>VLOOKUP(A76,科技创新!$D$3:$J$81,4,FALSE)</f>
        <v>#N/A</v>
      </c>
      <c r="Z76" s="6" t="e">
        <f>VLOOKUP(A76,志愿公益!$D$3:$J$81,4,FALSE)</f>
        <v>#N/A</v>
      </c>
      <c r="AA76" s="6" t="e">
        <f>VLOOKUP(A76,社会工作!$D$3:$J$81,4,FALSE)</f>
        <v>#N/A</v>
      </c>
      <c r="AB76" s="6" t="e">
        <f>VLOOKUP(A76,体育优秀!$D$3:$J$81,4,FALSE)</f>
        <v>#N/A</v>
      </c>
      <c r="AC76" s="6" t="e">
        <f>VLOOKUP(A76,文艺优秀!$D$3:$J$81,4,FALSE)</f>
        <v>#N/A</v>
      </c>
      <c r="AD76" s="6" t="e">
        <f>VLOOKUP(A76,社会实践!$D$3:$J$81,4,FALSE)</f>
        <v>#N/A</v>
      </c>
      <c r="AE76" s="6">
        <f>SUMIF(V76:AD76,"&lt;9.99E+307")</f>
        <v>8000</v>
      </c>
      <c r="AF76" s="59"/>
      <c r="AG76" s="59"/>
    </row>
    <row r="77" spans="1:33" s="1" customFormat="1" ht="14.4" customHeight="1">
      <c r="A77" s="3" t="s">
        <v>137</v>
      </c>
      <c r="B77" s="6"/>
      <c r="C77" s="6"/>
      <c r="D77" s="20"/>
      <c r="E77" s="6"/>
      <c r="F77" s="6"/>
      <c r="G77" s="6"/>
      <c r="H77" s="6"/>
      <c r="I77" s="6" t="s">
        <v>55</v>
      </c>
      <c r="J77" s="6" t="s">
        <v>55</v>
      </c>
      <c r="K77" s="6" t="s">
        <v>55</v>
      </c>
      <c r="L77" s="6" t="s">
        <v>55</v>
      </c>
      <c r="M77" s="6">
        <v>1</v>
      </c>
      <c r="N77" s="6">
        <v>1</v>
      </c>
      <c r="O77" s="6"/>
      <c r="P77" s="6"/>
      <c r="Q77" s="6"/>
      <c r="R77" s="6"/>
      <c r="S77" s="6"/>
      <c r="T77" s="6">
        <v>1</v>
      </c>
      <c r="U77" s="6">
        <v>1</v>
      </c>
      <c r="V77" s="6">
        <f>VLOOKUP(A77,综合优秀!$D$3:$J$81,7,FALSE)</f>
        <v>8000</v>
      </c>
      <c r="W77" s="6" t="e">
        <f>VLOOKUP(A77,学业优秀!$D$3:$J$81,7,FALSE)</f>
        <v>#N/A</v>
      </c>
      <c r="X77" s="6" t="e">
        <f>VLOOKUP(A77,学习进步!$D$3:$M$81,10,FALSE)</f>
        <v>#N/A</v>
      </c>
      <c r="Y77" s="6" t="e">
        <f>VLOOKUP(A77,科技创新!$D$3:$J$81,4,FALSE)</f>
        <v>#N/A</v>
      </c>
      <c r="Z77" s="6" t="e">
        <f>VLOOKUP(A77,志愿公益!$D$3:$J$81,4,FALSE)</f>
        <v>#N/A</v>
      </c>
      <c r="AA77" s="6" t="e">
        <f>VLOOKUP(A77,社会工作!$D$3:$J$81,4,FALSE)</f>
        <v>#N/A</v>
      </c>
      <c r="AB77" s="6" t="e">
        <f>VLOOKUP(A77,体育优秀!$D$3:$J$81,4,FALSE)</f>
        <v>#N/A</v>
      </c>
      <c r="AC77" s="6" t="e">
        <f>VLOOKUP(A77,文艺优秀!$D$3:$J$81,4,FALSE)</f>
        <v>#N/A</v>
      </c>
      <c r="AD77" s="6" t="e">
        <f>VLOOKUP(A77,社会实践!$D$3:$J$81,4,FALSE)</f>
        <v>#N/A</v>
      </c>
      <c r="AE77" s="6">
        <f>SUMIF(V77:AD77,"&lt;9.99E+307")</f>
        <v>8000</v>
      </c>
      <c r="AF77" s="59"/>
      <c r="AG77" s="59"/>
    </row>
    <row r="78" spans="1:33" s="1" customFormat="1" ht="14.4" customHeight="1">
      <c r="A78" s="3" t="s">
        <v>137</v>
      </c>
      <c r="B78" s="6"/>
      <c r="C78" s="6"/>
      <c r="D78" s="20"/>
      <c r="E78" s="6"/>
      <c r="F78" s="6"/>
      <c r="G78" s="6"/>
      <c r="H78" s="6"/>
      <c r="I78" s="6" t="s">
        <v>54</v>
      </c>
      <c r="J78" s="6" t="s">
        <v>55</v>
      </c>
      <c r="K78" s="6" t="s">
        <v>54</v>
      </c>
      <c r="L78" s="6" t="s">
        <v>54</v>
      </c>
      <c r="M78" s="6">
        <v>1</v>
      </c>
      <c r="N78" s="6">
        <v>1</v>
      </c>
      <c r="O78" s="6"/>
      <c r="P78" s="6"/>
      <c r="Q78" s="6">
        <v>1</v>
      </c>
      <c r="R78" s="6"/>
      <c r="S78" s="6"/>
      <c r="T78" s="6"/>
      <c r="U78" s="6"/>
      <c r="V78" s="6">
        <f>VLOOKUP(A78,综合优秀!$D$3:$J$81,7,FALSE)</f>
        <v>8000</v>
      </c>
      <c r="W78" s="6" t="e">
        <f>VLOOKUP(A78,学业优秀!$D$3:$J$81,7,FALSE)</f>
        <v>#N/A</v>
      </c>
      <c r="X78" s="6" t="e">
        <f>VLOOKUP(A78,学习进步!$D$3:$M$81,10,FALSE)</f>
        <v>#N/A</v>
      </c>
      <c r="Y78" s="6" t="e">
        <f>VLOOKUP(A78,科技创新!$D$3:$J$81,4,FALSE)</f>
        <v>#N/A</v>
      </c>
      <c r="Z78" s="6" t="e">
        <f>VLOOKUP(A78,志愿公益!$D$3:$J$81,4,FALSE)</f>
        <v>#N/A</v>
      </c>
      <c r="AA78" s="6" t="e">
        <f>VLOOKUP(A78,社会工作!$D$3:$J$81,4,FALSE)</f>
        <v>#N/A</v>
      </c>
      <c r="AB78" s="6" t="e">
        <f>VLOOKUP(A78,体育优秀!$D$3:$J$81,4,FALSE)</f>
        <v>#N/A</v>
      </c>
      <c r="AC78" s="6" t="e">
        <f>VLOOKUP(A78,文艺优秀!$D$3:$J$81,4,FALSE)</f>
        <v>#N/A</v>
      </c>
      <c r="AD78" s="6" t="e">
        <f>VLOOKUP(A78,社会实践!$D$3:$J$81,4,FALSE)</f>
        <v>#N/A</v>
      </c>
      <c r="AE78" s="6">
        <f>SUMIF(V78:AD78,"&lt;9.99E+307")</f>
        <v>8000</v>
      </c>
      <c r="AF78" s="59"/>
      <c r="AG78" s="59"/>
    </row>
    <row r="79" spans="1:33" s="1" customFormat="1">
      <c r="A79" s="3" t="s">
        <v>137</v>
      </c>
      <c r="B79" s="6"/>
      <c r="C79" s="6"/>
      <c r="D79" s="20"/>
      <c r="E79" s="6"/>
      <c r="F79" s="6"/>
      <c r="G79" s="6"/>
      <c r="H79" s="6"/>
      <c r="I79" s="6" t="s">
        <v>55</v>
      </c>
      <c r="J79" s="6" t="s">
        <v>55</v>
      </c>
      <c r="K79" s="6" t="s">
        <v>55</v>
      </c>
      <c r="L79" s="6" t="s">
        <v>55</v>
      </c>
      <c r="M79" s="6"/>
      <c r="N79" s="6">
        <v>1</v>
      </c>
      <c r="O79" s="6"/>
      <c r="P79" s="6"/>
      <c r="Q79" s="6">
        <v>1</v>
      </c>
      <c r="R79" s="6">
        <v>1</v>
      </c>
      <c r="S79" s="6"/>
      <c r="T79" s="6"/>
      <c r="U79" s="6">
        <v>1</v>
      </c>
      <c r="V79" s="6">
        <f>VLOOKUP(A79,综合优秀!$D$3:$J$81,7,FALSE)</f>
        <v>8000</v>
      </c>
      <c r="W79" s="6" t="e">
        <f>VLOOKUP(A79,学业优秀!$D$3:$J$81,7,FALSE)</f>
        <v>#N/A</v>
      </c>
      <c r="X79" s="6" t="e">
        <f>VLOOKUP(A79,学习进步!$D$3:$M$81,10,FALSE)</f>
        <v>#N/A</v>
      </c>
      <c r="Y79" s="6" t="e">
        <f>VLOOKUP(A79,科技创新!$D$3:$J$81,4,FALSE)</f>
        <v>#N/A</v>
      </c>
      <c r="Z79" s="6" t="e">
        <f>VLOOKUP(A79,志愿公益!$D$3:$J$81,4,FALSE)</f>
        <v>#N/A</v>
      </c>
      <c r="AA79" s="6" t="e">
        <f>VLOOKUP(A79,社会工作!$D$3:$J$81,4,FALSE)</f>
        <v>#N/A</v>
      </c>
      <c r="AB79" s="6" t="e">
        <f>VLOOKUP(A79,体育优秀!$D$3:$J$81,4,FALSE)</f>
        <v>#N/A</v>
      </c>
      <c r="AC79" s="6" t="e">
        <f>VLOOKUP(A79,文艺优秀!$D$3:$J$81,4,FALSE)</f>
        <v>#N/A</v>
      </c>
      <c r="AD79" s="6" t="e">
        <f>VLOOKUP(A79,社会实践!$D$3:$J$81,4,FALSE)</f>
        <v>#N/A</v>
      </c>
      <c r="AE79" s="6">
        <v>5000</v>
      </c>
      <c r="AF79" s="59" t="s">
        <v>115</v>
      </c>
      <c r="AG79" s="59"/>
    </row>
    <row r="80" spans="1:33" s="1" customFormat="1">
      <c r="A80" s="3" t="s">
        <v>137</v>
      </c>
      <c r="B80" s="6"/>
      <c r="C80" s="6"/>
      <c r="D80" s="20"/>
      <c r="E80" s="6"/>
      <c r="F80" s="6"/>
      <c r="G80" s="6"/>
      <c r="H80" s="6"/>
      <c r="I80" s="6" t="s">
        <v>55</v>
      </c>
      <c r="J80" s="6" t="s">
        <v>55</v>
      </c>
      <c r="K80" s="6" t="s">
        <v>55</v>
      </c>
      <c r="L80" s="6" t="s">
        <v>55</v>
      </c>
      <c r="M80" s="6"/>
      <c r="N80" s="6"/>
      <c r="O80" s="6">
        <v>1</v>
      </c>
      <c r="P80" s="6"/>
      <c r="Q80" s="6">
        <v>1</v>
      </c>
      <c r="R80" s="6"/>
      <c r="S80" s="6"/>
      <c r="T80" s="6"/>
      <c r="U80" s="6"/>
      <c r="V80" s="6">
        <f>VLOOKUP(A80,综合优秀!$D$3:$J$81,7,FALSE)</f>
        <v>8000</v>
      </c>
      <c r="W80" s="6" t="e">
        <f>VLOOKUP(A80,学业优秀!$D$3:$J$81,7,FALSE)</f>
        <v>#N/A</v>
      </c>
      <c r="X80" s="6" t="e">
        <f>VLOOKUP(A80,学习进步!$D$3:$M$81,10,FALSE)</f>
        <v>#N/A</v>
      </c>
      <c r="Y80" s="6" t="e">
        <f>VLOOKUP(A80,科技创新!$D$3:$J$81,4,FALSE)</f>
        <v>#N/A</v>
      </c>
      <c r="Z80" s="6" t="e">
        <f>VLOOKUP(A80,志愿公益!$D$3:$J$81,4,FALSE)</f>
        <v>#N/A</v>
      </c>
      <c r="AA80" s="6" t="e">
        <f>VLOOKUP(A80,社会工作!$D$3:$J$81,4,FALSE)</f>
        <v>#N/A</v>
      </c>
      <c r="AB80" s="6" t="e">
        <f>VLOOKUP(A80,体育优秀!$D$3:$J$81,4,FALSE)</f>
        <v>#N/A</v>
      </c>
      <c r="AC80" s="6" t="e">
        <f>VLOOKUP(A80,文艺优秀!$D$3:$J$81,4,FALSE)</f>
        <v>#N/A</v>
      </c>
      <c r="AD80" s="6" t="e">
        <f>VLOOKUP(A80,社会实践!$D$3:$J$81,4,FALSE)</f>
        <v>#N/A</v>
      </c>
      <c r="AE80" s="6">
        <f>SUMIF(V80:AD80,"&lt;9.99E+307")</f>
        <v>8000</v>
      </c>
      <c r="AF80" s="59"/>
      <c r="AG80" s="59"/>
    </row>
    <row r="81" spans="1:33" s="1" customFormat="1" ht="14.4" customHeight="1">
      <c r="A81" s="3" t="s">
        <v>137</v>
      </c>
      <c r="B81" s="6"/>
      <c r="C81" s="6"/>
      <c r="D81" s="20"/>
      <c r="E81" s="6"/>
      <c r="F81" s="6"/>
      <c r="G81" s="6"/>
      <c r="H81" s="6"/>
      <c r="I81" s="6" t="s">
        <v>55</v>
      </c>
      <c r="J81" s="6" t="s">
        <v>55</v>
      </c>
      <c r="K81" s="6" t="s">
        <v>55</v>
      </c>
      <c r="L81" s="6" t="s">
        <v>55</v>
      </c>
      <c r="M81" s="6"/>
      <c r="N81" s="6">
        <v>1</v>
      </c>
      <c r="O81" s="6"/>
      <c r="P81" s="6"/>
      <c r="Q81" s="6"/>
      <c r="R81" s="6">
        <v>1</v>
      </c>
      <c r="S81" s="6">
        <v>1</v>
      </c>
      <c r="T81" s="6">
        <v>1</v>
      </c>
      <c r="U81" s="6"/>
      <c r="V81" s="6">
        <f>VLOOKUP(A81,综合优秀!$D$3:$J$81,7,FALSE)</f>
        <v>8000</v>
      </c>
      <c r="W81" s="6" t="e">
        <f>VLOOKUP(A81,学业优秀!$D$3:$J$81,7,FALSE)</f>
        <v>#N/A</v>
      </c>
      <c r="X81" s="6" t="e">
        <f>VLOOKUP(A81,学习进步!$D$3:$M$81,10,FALSE)</f>
        <v>#N/A</v>
      </c>
      <c r="Y81" s="6" t="e">
        <f>VLOOKUP(A81,科技创新!$D$3:$J$81,4,FALSE)</f>
        <v>#N/A</v>
      </c>
      <c r="Z81" s="6" t="e">
        <f>VLOOKUP(A81,志愿公益!$D$3:$J$81,4,FALSE)</f>
        <v>#N/A</v>
      </c>
      <c r="AA81" s="6" t="e">
        <f>VLOOKUP(A81,社会工作!$D$3:$J$81,4,FALSE)</f>
        <v>#N/A</v>
      </c>
      <c r="AB81" s="6" t="e">
        <f>VLOOKUP(A81,体育优秀!$D$3:$J$81,4,FALSE)</f>
        <v>#N/A</v>
      </c>
      <c r="AC81" s="6" t="e">
        <f>VLOOKUP(A81,文艺优秀!$D$3:$J$81,4,FALSE)</f>
        <v>#N/A</v>
      </c>
      <c r="AD81" s="6" t="e">
        <f>VLOOKUP(A81,社会实践!$D$3:$J$81,4,FALSE)</f>
        <v>#N/A</v>
      </c>
      <c r="AE81" s="6">
        <f>SUMIF(V81:AD81,"&lt;9.99E+307")</f>
        <v>8000</v>
      </c>
      <c r="AF81" s="59"/>
      <c r="AG81" s="59"/>
    </row>
    <row r="82" spans="1:33" s="1" customFormat="1" ht="14.4" customHeight="1">
      <c r="A82" s="3" t="s">
        <v>137</v>
      </c>
      <c r="B82" s="6"/>
      <c r="C82" s="6"/>
      <c r="D82" s="20"/>
      <c r="E82" s="6"/>
      <c r="F82" s="6"/>
      <c r="G82" s="6"/>
      <c r="H82" s="6"/>
      <c r="I82" s="6" t="s">
        <v>54</v>
      </c>
      <c r="J82" s="6" t="s">
        <v>55</v>
      </c>
      <c r="K82" s="6" t="s">
        <v>54</v>
      </c>
      <c r="L82" s="6" t="s">
        <v>55</v>
      </c>
      <c r="M82" s="6">
        <v>1</v>
      </c>
      <c r="N82" s="6">
        <v>1</v>
      </c>
      <c r="O82" s="6"/>
      <c r="P82" s="6"/>
      <c r="Q82" s="6"/>
      <c r="R82" s="6">
        <v>1</v>
      </c>
      <c r="S82" s="6"/>
      <c r="T82" s="6"/>
      <c r="U82" s="6"/>
      <c r="V82" s="6">
        <f>VLOOKUP(A82,综合优秀!$D$3:$J$81,7,FALSE)</f>
        <v>8000</v>
      </c>
      <c r="W82" s="6" t="e">
        <f>VLOOKUP(A82,学业优秀!$D$3:$J$81,7,FALSE)</f>
        <v>#N/A</v>
      </c>
      <c r="X82" s="6" t="e">
        <f>VLOOKUP(A82,学习进步!$D$3:$M$81,10,FALSE)</f>
        <v>#N/A</v>
      </c>
      <c r="Y82" s="6" t="e">
        <f>VLOOKUP(A82,科技创新!$D$3:$J$81,4,FALSE)</f>
        <v>#N/A</v>
      </c>
      <c r="Z82" s="6" t="e">
        <f>VLOOKUP(A82,志愿公益!$D$3:$J$81,4,FALSE)</f>
        <v>#N/A</v>
      </c>
      <c r="AA82" s="6" t="e">
        <f>VLOOKUP(A82,社会工作!$D$3:$J$81,4,FALSE)</f>
        <v>#N/A</v>
      </c>
      <c r="AB82" s="6" t="e">
        <f>VLOOKUP(A82,体育优秀!$D$3:$J$81,4,FALSE)</f>
        <v>#N/A</v>
      </c>
      <c r="AC82" s="6" t="e">
        <f>VLOOKUP(A82,文艺优秀!$D$3:$J$81,4,FALSE)</f>
        <v>#N/A</v>
      </c>
      <c r="AD82" s="6" t="e">
        <f>VLOOKUP(A82,社会实践!$D$3:$J$81,4,FALSE)</f>
        <v>#N/A</v>
      </c>
      <c r="AE82" s="6">
        <f>SUMIF(V82:AD82,"&lt;9.99E+307")</f>
        <v>8000</v>
      </c>
      <c r="AF82" s="59"/>
      <c r="AG82" s="59"/>
    </row>
    <row r="83" spans="1:33" s="1" customFormat="1" ht="14.4" customHeight="1">
      <c r="A83" s="3" t="s">
        <v>137</v>
      </c>
      <c r="B83" s="6"/>
      <c r="C83" s="6"/>
      <c r="D83" s="20"/>
      <c r="E83" s="6"/>
      <c r="F83" s="6"/>
      <c r="G83" s="6"/>
      <c r="H83" s="6"/>
      <c r="I83" s="6" t="s">
        <v>55</v>
      </c>
      <c r="J83" s="6" t="s">
        <v>77</v>
      </c>
      <c r="K83" s="6" t="s">
        <v>55</v>
      </c>
      <c r="L83" s="6" t="s">
        <v>54</v>
      </c>
      <c r="M83" s="6"/>
      <c r="N83" s="6">
        <v>1</v>
      </c>
      <c r="O83" s="6"/>
      <c r="P83" s="6"/>
      <c r="Q83" s="6">
        <v>1</v>
      </c>
      <c r="R83" s="6"/>
      <c r="S83" s="6"/>
      <c r="T83" s="6"/>
      <c r="U83" s="6">
        <v>1</v>
      </c>
      <c r="V83" s="6">
        <f>VLOOKUP(A83,综合优秀!$D$3:$J$81,7,FALSE)</f>
        <v>8000</v>
      </c>
      <c r="W83" s="6" t="e">
        <f>VLOOKUP(A83,学业优秀!$D$3:$J$81,7,FALSE)</f>
        <v>#N/A</v>
      </c>
      <c r="X83" s="6" t="e">
        <f>VLOOKUP(A83,学习进步!$D$3:$M$81,10,FALSE)</f>
        <v>#N/A</v>
      </c>
      <c r="Y83" s="6" t="e">
        <f>VLOOKUP(A83,科技创新!$D$3:$J$81,4,FALSE)</f>
        <v>#N/A</v>
      </c>
      <c r="Z83" s="6" t="e">
        <f>VLOOKUP(A83,志愿公益!$D$3:$J$81,4,FALSE)</f>
        <v>#N/A</v>
      </c>
      <c r="AA83" s="6" t="e">
        <f>VLOOKUP(A83,社会工作!$D$3:$J$81,4,FALSE)</f>
        <v>#N/A</v>
      </c>
      <c r="AB83" s="6" t="e">
        <f>VLOOKUP(A83,体育优秀!$D$3:$J$81,4,FALSE)</f>
        <v>#N/A</v>
      </c>
      <c r="AC83" s="6" t="e">
        <f>VLOOKUP(A83,文艺优秀!$D$3:$J$81,4,FALSE)</f>
        <v>#N/A</v>
      </c>
      <c r="AD83" s="6" t="e">
        <f>VLOOKUP(A83,社会实践!$D$3:$J$81,4,FALSE)</f>
        <v>#N/A</v>
      </c>
      <c r="AE83" s="6">
        <f>SUMIF(V83:AD83,"&lt;9.99E+307")</f>
        <v>8000</v>
      </c>
      <c r="AF83" s="59"/>
      <c r="AG83" s="59"/>
    </row>
    <row r="84" spans="1:33" s="1" customFormat="1" ht="14.4" customHeight="1">
      <c r="A84" s="3" t="s">
        <v>138</v>
      </c>
      <c r="B84" s="6"/>
      <c r="C84" s="6"/>
      <c r="D84" s="20"/>
      <c r="E84" s="6"/>
      <c r="F84" s="6"/>
      <c r="G84" s="6"/>
      <c r="H84" s="6"/>
      <c r="I84" s="6" t="s">
        <v>55</v>
      </c>
      <c r="J84" s="6" t="s">
        <v>55</v>
      </c>
      <c r="K84" s="6" t="s">
        <v>55</v>
      </c>
      <c r="L84" s="6" t="s">
        <v>55</v>
      </c>
      <c r="M84" s="6">
        <v>1</v>
      </c>
      <c r="N84" s="6">
        <v>1</v>
      </c>
      <c r="O84" s="6"/>
      <c r="P84" s="6"/>
      <c r="Q84" s="6">
        <v>1</v>
      </c>
      <c r="R84" s="6"/>
      <c r="S84" s="6"/>
      <c r="T84" s="6"/>
      <c r="U84" s="6"/>
      <c r="V84" s="6">
        <f>VLOOKUP(A84,综合优秀!$D$3:$J$81,7,FALSE)</f>
        <v>5000</v>
      </c>
      <c r="W84" s="6" t="e">
        <f>VLOOKUP(A84,学业优秀!$D$3:$J$81,7,FALSE)</f>
        <v>#N/A</v>
      </c>
      <c r="X84" s="6" t="e">
        <f>VLOOKUP(A84,学习进步!$D$3:$M$81,10,FALSE)</f>
        <v>#N/A</v>
      </c>
      <c r="Y84" s="6" t="e">
        <f>VLOOKUP(A84,科技创新!$D$3:$J$81,4,FALSE)</f>
        <v>#N/A</v>
      </c>
      <c r="Z84" s="6" t="e">
        <f>VLOOKUP(A84,志愿公益!$D$3:$J$81,4,FALSE)</f>
        <v>#N/A</v>
      </c>
      <c r="AA84" s="6" t="e">
        <f>VLOOKUP(A84,社会工作!$D$3:$J$81,4,FALSE)</f>
        <v>#N/A</v>
      </c>
      <c r="AB84" s="6" t="e">
        <f>VLOOKUP(A84,体育优秀!$D$3:$J$81,4,FALSE)</f>
        <v>#N/A</v>
      </c>
      <c r="AC84" s="6" t="e">
        <f>VLOOKUP(A84,文艺优秀!$D$3:$J$81,4,FALSE)</f>
        <v>#N/A</v>
      </c>
      <c r="AD84" s="6" t="e">
        <f>VLOOKUP(A84,社会实践!$D$3:$J$81,4,FALSE)</f>
        <v>#N/A</v>
      </c>
      <c r="AE84" s="6">
        <f>SUMIF(V84:AD84,"&lt;9.99E+307")</f>
        <v>5000</v>
      </c>
      <c r="AF84" s="59"/>
      <c r="AG84" s="59"/>
    </row>
    <row r="85" spans="1:33" s="1" customFormat="1" ht="14.4" customHeight="1">
      <c r="A85" s="13" t="s">
        <v>139</v>
      </c>
      <c r="B85" s="14"/>
      <c r="C85" s="15"/>
      <c r="D85" s="15"/>
      <c r="E85" s="6"/>
      <c r="F85" s="6"/>
      <c r="G85" s="6"/>
      <c r="H85" s="6"/>
      <c r="I85" s="6"/>
      <c r="J85" s="6"/>
      <c r="K85" s="6"/>
      <c r="L85" s="6"/>
      <c r="M85" s="6">
        <f t="shared" ref="M85:U85" si="4">SUM(M2:M84)</f>
        <v>24</v>
      </c>
      <c r="N85" s="6">
        <f t="shared" si="4"/>
        <v>50</v>
      </c>
      <c r="O85" s="6">
        <f t="shared" si="4"/>
        <v>27</v>
      </c>
      <c r="P85" s="6">
        <f t="shared" si="4"/>
        <v>15</v>
      </c>
      <c r="Q85" s="6">
        <f t="shared" si="4"/>
        <v>11</v>
      </c>
      <c r="R85" s="6">
        <f t="shared" si="4"/>
        <v>39</v>
      </c>
      <c r="S85" s="6">
        <f t="shared" si="4"/>
        <v>9</v>
      </c>
      <c r="T85" s="6">
        <f t="shared" si="4"/>
        <v>13</v>
      </c>
      <c r="U85" s="6">
        <f t="shared" si="4"/>
        <v>19</v>
      </c>
      <c r="V85" s="6"/>
      <c r="W85" s="25"/>
      <c r="X85" s="25"/>
      <c r="Y85" s="25"/>
      <c r="Z85" s="25"/>
      <c r="AA85" s="25"/>
      <c r="AB85" s="25">
        <f>SUM(M85:U85)</f>
        <v>207</v>
      </c>
      <c r="AC85" s="25"/>
      <c r="AD85" s="25"/>
      <c r="AE85" s="6"/>
      <c r="AF85" s="59"/>
      <c r="AG85" s="59"/>
    </row>
    <row r="86" spans="1:33" s="1" customFormat="1" ht="14.4" customHeight="1">
      <c r="A86" s="13"/>
      <c r="B86" s="14"/>
      <c r="C86" s="15"/>
      <c r="D86" s="15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25"/>
      <c r="X86" s="25"/>
      <c r="Y86" s="25"/>
      <c r="Z86" s="25"/>
      <c r="AA86" s="25"/>
      <c r="AB86" s="25"/>
      <c r="AC86" s="25"/>
      <c r="AD86" s="25"/>
      <c r="AE86" s="6"/>
      <c r="AF86" s="59"/>
      <c r="AG86" s="59"/>
    </row>
    <row r="87" spans="1:33" s="1" customFormat="1" ht="14.4" customHeight="1">
      <c r="A87" s="13"/>
      <c r="B87" s="14"/>
      <c r="C87" s="15"/>
      <c r="D87" s="15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25"/>
      <c r="X87" s="25"/>
      <c r="Y87" s="25"/>
      <c r="Z87" s="25"/>
      <c r="AA87" s="25"/>
      <c r="AB87" s="25"/>
      <c r="AC87" s="25"/>
      <c r="AD87" s="25"/>
      <c r="AE87" s="6"/>
      <c r="AF87" s="59"/>
      <c r="AG87" s="59"/>
    </row>
    <row r="88" spans="1:33" s="1" customFormat="1" ht="14.4" customHeight="1">
      <c r="A88" s="13"/>
      <c r="B88" s="14"/>
      <c r="C88" s="15"/>
      <c r="D88" s="15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25"/>
      <c r="X88" s="25"/>
      <c r="Y88" s="25"/>
      <c r="Z88" s="25"/>
      <c r="AA88" s="25"/>
      <c r="AB88" s="25"/>
      <c r="AC88" s="25"/>
      <c r="AD88" s="25"/>
      <c r="AE88" s="6"/>
      <c r="AF88" s="59"/>
      <c r="AG88" s="59"/>
    </row>
    <row r="89" spans="1:33" s="1" customFormat="1" ht="14.4" customHeight="1">
      <c r="A89" s="13"/>
      <c r="B89" s="14"/>
      <c r="C89" s="15"/>
      <c r="D89" s="15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25"/>
      <c r="X89" s="25"/>
      <c r="Y89" s="25"/>
      <c r="Z89" s="25"/>
      <c r="AA89" s="25"/>
      <c r="AB89" s="25"/>
      <c r="AC89" s="25"/>
      <c r="AD89" s="25"/>
      <c r="AE89" s="6"/>
      <c r="AF89" s="59"/>
      <c r="AG89" s="59"/>
    </row>
    <row r="90" spans="1:33" s="1" customFormat="1" ht="14.4" customHeight="1">
      <c r="A90" s="13"/>
      <c r="B90" s="14"/>
      <c r="C90" s="15"/>
      <c r="D90" s="15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25"/>
      <c r="X90" s="25"/>
      <c r="Y90" s="25"/>
      <c r="Z90" s="25"/>
      <c r="AA90" s="25"/>
      <c r="AB90" s="25"/>
      <c r="AC90" s="25"/>
      <c r="AD90" s="25"/>
      <c r="AE90" s="6"/>
      <c r="AF90" s="59"/>
      <c r="AG90" s="59"/>
    </row>
    <row r="91" spans="1:33" s="1" customFormat="1" ht="14.4" customHeight="1">
      <c r="A91" s="13"/>
      <c r="B91" s="14"/>
      <c r="C91" s="15"/>
      <c r="D91" s="15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25"/>
      <c r="X91" s="25"/>
      <c r="Y91" s="25"/>
      <c r="Z91" s="25"/>
      <c r="AA91" s="25"/>
      <c r="AB91" s="25"/>
      <c r="AC91" s="25"/>
      <c r="AD91" s="25"/>
      <c r="AE91" s="6"/>
      <c r="AF91" s="59"/>
      <c r="AG91" s="59"/>
    </row>
    <row r="92" spans="1:33" s="1" customFormat="1" ht="14.4" customHeight="1">
      <c r="A92" s="16"/>
      <c r="B92" s="14"/>
      <c r="C92" s="15"/>
      <c r="D92" s="1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25"/>
      <c r="X92" s="25"/>
      <c r="Y92" s="25"/>
      <c r="Z92" s="25"/>
      <c r="AA92" s="25"/>
      <c r="AB92" s="25"/>
      <c r="AC92" s="25"/>
      <c r="AD92" s="25"/>
      <c r="AE92" s="6"/>
      <c r="AF92" s="59"/>
      <c r="AG92" s="59"/>
    </row>
    <row r="93" spans="1:33" s="1" customFormat="1" ht="14.4" customHeight="1">
      <c r="A93"/>
      <c r="B93"/>
      <c r="C93"/>
      <c r="D93" s="2"/>
      <c r="E93"/>
      <c r="F93"/>
      <c r="G93"/>
      <c r="H93" s="2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 s="59"/>
      <c r="AG93" s="59"/>
    </row>
  </sheetData>
  <autoFilter ref="A1:AF85"/>
  <phoneticPr fontId="2" type="noConversion"/>
  <conditionalFormatting sqref="E2:F34 A2:A34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6:A65 D36:G65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6:F92 A66:A92 D92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">
    <cfRule type="colorScale" priority="72">
      <colorScale>
        <cfvo type="min"/>
        <cfvo type="max"/>
        <color theme="0"/>
        <color theme="0"/>
      </colorScale>
    </cfRule>
  </conditionalFormatting>
  <conditionalFormatting sqref="A36:A1048576 A1:A34">
    <cfRule type="colorScale" priority="71">
      <colorScale>
        <cfvo type="min"/>
        <cfvo type="max"/>
        <color theme="0"/>
        <color theme="0"/>
      </colorScale>
    </cfRule>
  </conditionalFormatting>
  <conditionalFormatting sqref="A35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5">
    <cfRule type="colorScale" priority="68">
      <colorScale>
        <cfvo type="min"/>
        <cfvo type="max"/>
        <color theme="0"/>
        <color theme="0"/>
      </colorScale>
    </cfRule>
    <cfRule type="colorScale" priority="69">
      <colorScale>
        <cfvo type="min"/>
        <cfvo type="max"/>
        <color theme="0"/>
        <color rgb="FFFFEF9C"/>
      </colorScale>
    </cfRule>
  </conditionalFormatting>
  <conditionalFormatting sqref="E61:F84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:L1">
    <cfRule type="colorScale" priority="176">
      <colorScale>
        <cfvo type="min"/>
        <cfvo type="max"/>
        <color theme="0"/>
        <color theme="0"/>
      </colorScale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abSelected="1" workbookViewId="0">
      <pane xSplit="1" ySplit="2" topLeftCell="B16" activePane="bottomRight" state="frozen"/>
      <selection pane="topRight" activeCell="B1" sqref="B1"/>
      <selection pane="bottomLeft" activeCell="A2" sqref="A2"/>
      <selection pane="bottomRight" activeCell="D28" sqref="D28"/>
    </sheetView>
  </sheetViews>
  <sheetFormatPr defaultColWidth="8.6640625" defaultRowHeight="14.4"/>
  <cols>
    <col min="2" max="2" width="9" customWidth="1"/>
    <col min="3" max="3" width="11" customWidth="1"/>
    <col min="4" max="4" width="78.109375" style="4" customWidth="1"/>
    <col min="6" max="6" width="8.6640625" customWidth="1"/>
    <col min="7" max="7" width="17.6640625" customWidth="1"/>
    <col min="16" max="16" width="18.33203125" customWidth="1"/>
  </cols>
  <sheetData>
    <row r="1" spans="1:15" ht="20.399999999999999">
      <c r="A1" s="119" t="s">
        <v>125</v>
      </c>
      <c r="B1" s="119"/>
      <c r="C1" s="119"/>
    </row>
    <row r="2" spans="1:15" s="4" customFormat="1" ht="43.2">
      <c r="A2" s="37" t="s">
        <v>2</v>
      </c>
      <c r="B2" s="37" t="s">
        <v>0</v>
      </c>
      <c r="C2" s="37" t="s">
        <v>1</v>
      </c>
      <c r="D2" s="37" t="s">
        <v>40</v>
      </c>
      <c r="E2" s="17" t="s">
        <v>8</v>
      </c>
      <c r="F2" s="17" t="s">
        <v>10</v>
      </c>
      <c r="G2" s="5"/>
      <c r="H2" s="5"/>
      <c r="I2" s="5"/>
      <c r="J2" s="5"/>
      <c r="K2" s="5"/>
      <c r="L2" s="5"/>
      <c r="M2" s="5"/>
      <c r="N2" s="5"/>
      <c r="O2" s="5"/>
    </row>
    <row r="3" spans="1:15" s="1" customFormat="1">
      <c r="A3" s="71"/>
      <c r="B3" s="71"/>
      <c r="C3" s="71"/>
      <c r="D3" s="83"/>
      <c r="E3" s="73">
        <v>10</v>
      </c>
      <c r="F3" s="19"/>
    </row>
    <row r="4" spans="1:15" s="1" customFormat="1">
      <c r="A4" s="71"/>
      <c r="B4" s="71"/>
      <c r="C4" s="74"/>
      <c r="D4" s="113"/>
      <c r="E4" s="73">
        <v>8</v>
      </c>
      <c r="F4" s="19"/>
    </row>
    <row r="5" spans="1:15" s="1" customFormat="1">
      <c r="A5" s="71"/>
      <c r="B5" s="71"/>
      <c r="C5" s="74"/>
      <c r="D5" s="84"/>
      <c r="E5" s="73">
        <v>6</v>
      </c>
      <c r="F5" s="19"/>
    </row>
    <row r="6" spans="1:15" s="1" customFormat="1">
      <c r="A6" s="71"/>
      <c r="B6" s="71"/>
      <c r="C6" s="74"/>
      <c r="D6" s="114"/>
      <c r="E6" s="73">
        <v>6</v>
      </c>
      <c r="F6" s="19"/>
    </row>
    <row r="7" spans="1:15" s="1" customFormat="1">
      <c r="A7" s="71"/>
      <c r="B7" s="71"/>
      <c r="C7" s="74"/>
      <c r="D7" s="83"/>
      <c r="E7" s="73">
        <v>6</v>
      </c>
      <c r="F7" s="19"/>
    </row>
    <row r="8" spans="1:15" s="1" customFormat="1">
      <c r="A8" s="71"/>
      <c r="B8" s="71"/>
      <c r="C8" s="71"/>
      <c r="D8" s="115"/>
      <c r="E8" s="73">
        <v>6</v>
      </c>
      <c r="F8" s="19"/>
    </row>
    <row r="9" spans="1:15" s="1" customFormat="1">
      <c r="A9" s="71"/>
      <c r="B9" s="71"/>
      <c r="C9" s="71"/>
      <c r="D9" s="115"/>
      <c r="E9" s="73">
        <v>6</v>
      </c>
      <c r="F9" s="19"/>
    </row>
    <row r="10" spans="1:15" s="1" customFormat="1">
      <c r="A10" s="77"/>
      <c r="B10" s="77"/>
      <c r="C10" s="77"/>
      <c r="D10" s="85"/>
      <c r="E10" s="88">
        <v>6</v>
      </c>
      <c r="F10" s="40"/>
    </row>
    <row r="11" spans="1:15" s="1" customFormat="1">
      <c r="A11" s="3"/>
      <c r="B11" s="3"/>
      <c r="C11" s="7"/>
      <c r="D11" s="27"/>
      <c r="E11" s="19">
        <v>5</v>
      </c>
      <c r="F11" s="19"/>
    </row>
    <row r="12" spans="1:15" s="1" customFormat="1">
      <c r="A12" s="3"/>
      <c r="B12" s="3"/>
      <c r="C12" s="3"/>
      <c r="D12" s="28"/>
      <c r="E12" s="19">
        <v>5</v>
      </c>
      <c r="F12" s="19"/>
    </row>
    <row r="13" spans="1:15" s="1" customFormat="1">
      <c r="A13" s="3"/>
      <c r="B13" s="3"/>
      <c r="C13" s="7"/>
      <c r="D13" s="26"/>
      <c r="E13" s="19">
        <v>4</v>
      </c>
      <c r="F13" s="19"/>
    </row>
    <row r="14" spans="1:15" s="1" customFormat="1">
      <c r="A14" s="3"/>
      <c r="B14" s="3"/>
      <c r="C14" s="3"/>
      <c r="D14" s="26"/>
      <c r="E14" s="19">
        <v>4</v>
      </c>
      <c r="F14" s="19"/>
    </row>
    <row r="15" spans="1:15" s="1" customFormat="1">
      <c r="A15" s="3"/>
      <c r="B15" s="3"/>
      <c r="C15" s="3"/>
      <c r="D15" s="26"/>
      <c r="E15" s="19">
        <v>4</v>
      </c>
      <c r="F15" s="19"/>
    </row>
    <row r="16" spans="1:15" s="1" customFormat="1">
      <c r="A16" s="3"/>
      <c r="B16" s="3"/>
      <c r="C16" s="3"/>
      <c r="D16" s="26"/>
      <c r="E16" s="19">
        <v>4</v>
      </c>
      <c r="F16" s="19"/>
    </row>
    <row r="17" spans="1:6" s="1" customFormat="1">
      <c r="A17" s="3"/>
      <c r="B17" s="3"/>
      <c r="C17" s="3"/>
      <c r="D17" s="28"/>
      <c r="E17" s="19">
        <v>4</v>
      </c>
      <c r="F17" s="19"/>
    </row>
    <row r="18" spans="1:6" s="1" customFormat="1">
      <c r="A18" s="33"/>
      <c r="B18" s="33"/>
      <c r="C18" s="33"/>
      <c r="D18" s="43"/>
      <c r="E18" s="40">
        <v>4</v>
      </c>
      <c r="F18" s="40"/>
    </row>
    <row r="19" spans="1:6" s="41" customFormat="1">
      <c r="A19" s="33"/>
      <c r="B19" s="33"/>
      <c r="C19" s="33"/>
      <c r="D19" s="50"/>
      <c r="E19" s="51">
        <v>3</v>
      </c>
      <c r="F19" s="51"/>
    </row>
    <row r="20" spans="1:6" s="41" customFormat="1">
      <c r="A20" s="3"/>
      <c r="B20" s="3"/>
      <c r="C20" s="3"/>
      <c r="D20" s="26"/>
      <c r="E20" s="19">
        <v>2</v>
      </c>
      <c r="F20" s="19"/>
    </row>
    <row r="21" spans="1:6" s="41" customFormat="1">
      <c r="A21" s="3"/>
      <c r="B21" s="3"/>
      <c r="C21" s="3"/>
      <c r="D21" s="28"/>
      <c r="E21" s="19">
        <v>2</v>
      </c>
      <c r="F21" s="19"/>
    </row>
    <row r="22" spans="1:6" s="1" customFormat="1">
      <c r="A22" s="9"/>
      <c r="B22" s="10"/>
      <c r="C22" s="10"/>
      <c r="D22" s="8"/>
      <c r="E22" s="11"/>
      <c r="F22" s="11"/>
    </row>
    <row r="23" spans="1:6" s="1" customFormat="1">
      <c r="A23" s="9"/>
      <c r="B23" s="10"/>
      <c r="C23" s="10"/>
      <c r="D23" s="8"/>
      <c r="E23" s="11"/>
      <c r="F23" s="11"/>
    </row>
    <row r="24" spans="1:6" s="1" customFormat="1">
      <c r="A24" s="9"/>
      <c r="B24" s="10"/>
      <c r="C24" s="10"/>
      <c r="D24" s="8"/>
      <c r="E24" s="11"/>
      <c r="F24" s="11"/>
    </row>
    <row r="25" spans="1:6" s="1" customFormat="1">
      <c r="A25" s="9"/>
      <c r="B25" s="10"/>
      <c r="C25" s="10"/>
      <c r="D25" s="8"/>
      <c r="E25" s="11"/>
      <c r="F25" s="11"/>
    </row>
    <row r="26" spans="1:6" s="1" customFormat="1">
      <c r="A26" s="9"/>
      <c r="B26" s="10"/>
      <c r="C26" s="10"/>
      <c r="D26" s="8"/>
      <c r="E26" s="11"/>
      <c r="F26" s="11"/>
    </row>
    <row r="27" spans="1:6" s="1" customFormat="1">
      <c r="A27" s="9"/>
      <c r="B27" s="10"/>
      <c r="C27" s="10"/>
      <c r="D27" s="8"/>
      <c r="E27" s="11"/>
      <c r="F27" s="11"/>
    </row>
    <row r="28" spans="1:6" s="1" customFormat="1">
      <c r="A28" s="9"/>
      <c r="B28" s="10"/>
      <c r="C28" s="10"/>
      <c r="D28" s="8"/>
      <c r="E28" s="11"/>
      <c r="F28" s="11"/>
    </row>
    <row r="29" spans="1:6" s="1" customFormat="1">
      <c r="A29" s="9"/>
      <c r="B29" s="10"/>
      <c r="C29" s="10"/>
      <c r="D29" s="8"/>
      <c r="E29" s="11"/>
      <c r="F29" s="11"/>
    </row>
    <row r="30" spans="1:6" s="1" customFormat="1">
      <c r="A30" s="9"/>
      <c r="B30" s="10"/>
      <c r="C30" s="10"/>
      <c r="D30" s="8"/>
      <c r="E30" s="11"/>
      <c r="F30" s="11"/>
    </row>
    <row r="31" spans="1:6" s="1" customFormat="1">
      <c r="A31" s="9"/>
      <c r="B31" s="10"/>
      <c r="C31" s="10"/>
      <c r="D31" s="8"/>
      <c r="E31" s="11"/>
      <c r="F31" s="11"/>
    </row>
    <row r="32" spans="1:6" s="1" customFormat="1">
      <c r="A32" s="9"/>
      <c r="B32" s="10"/>
      <c r="C32" s="10"/>
      <c r="D32" s="8"/>
      <c r="E32" s="11"/>
      <c r="F32" s="11"/>
    </row>
    <row r="33" spans="1:6" s="1" customFormat="1">
      <c r="A33" s="9"/>
      <c r="B33" s="10"/>
      <c r="C33" s="10"/>
      <c r="D33" s="8"/>
      <c r="E33" s="11"/>
      <c r="F33" s="11"/>
    </row>
    <row r="34" spans="1:6" s="1" customFormat="1">
      <c r="A34" s="9"/>
      <c r="B34" s="10"/>
      <c r="C34" s="10"/>
      <c r="D34" s="8"/>
      <c r="E34" s="11"/>
      <c r="F34" s="11"/>
    </row>
    <row r="35" spans="1:6" s="1" customFormat="1">
      <c r="A35" s="9"/>
      <c r="B35" s="10"/>
      <c r="C35" s="10"/>
      <c r="D35" s="8"/>
      <c r="E35" s="11"/>
      <c r="F35" s="11"/>
    </row>
    <row r="36" spans="1:6" s="1" customFormat="1">
      <c r="A36" s="9"/>
      <c r="B36" s="10"/>
      <c r="C36" s="10"/>
      <c r="D36" s="8"/>
      <c r="E36" s="11"/>
      <c r="F36" s="11"/>
    </row>
    <row r="37" spans="1:6" s="1" customFormat="1">
      <c r="A37" s="9"/>
      <c r="B37" s="10"/>
      <c r="C37" s="10"/>
      <c r="D37" s="8"/>
      <c r="E37" s="11"/>
      <c r="F37" s="11"/>
    </row>
    <row r="38" spans="1:6" s="1" customFormat="1">
      <c r="A38" s="9"/>
      <c r="B38" s="10"/>
      <c r="C38" s="10"/>
      <c r="D38" s="8"/>
      <c r="E38" s="11"/>
      <c r="F38" s="11"/>
    </row>
    <row r="39" spans="1:6" s="1" customFormat="1">
      <c r="A39" s="9"/>
      <c r="B39" s="10"/>
      <c r="C39" s="10"/>
      <c r="D39" s="8"/>
      <c r="E39" s="11"/>
      <c r="F39" s="11"/>
    </row>
    <row r="40" spans="1:6" s="1" customFormat="1">
      <c r="A40" s="9"/>
      <c r="B40" s="10"/>
      <c r="C40" s="10"/>
      <c r="D40" s="8"/>
      <c r="E40" s="11"/>
      <c r="F40" s="11"/>
    </row>
    <row r="41" spans="1:6" s="1" customFormat="1">
      <c r="A41" s="9"/>
      <c r="B41" s="10"/>
      <c r="C41" s="10"/>
      <c r="D41" s="8"/>
      <c r="E41" s="11"/>
      <c r="F41" s="11"/>
    </row>
    <row r="42" spans="1:6" s="1" customFormat="1">
      <c r="A42" s="9"/>
      <c r="B42" s="10"/>
      <c r="C42" s="10"/>
      <c r="D42" s="8"/>
      <c r="E42" s="11"/>
      <c r="F42" s="11"/>
    </row>
    <row r="43" spans="1:6" s="1" customFormat="1">
      <c r="A43" s="9"/>
      <c r="B43" s="10"/>
      <c r="C43" s="10"/>
      <c r="D43" s="8"/>
      <c r="E43" s="11"/>
      <c r="F43" s="11"/>
    </row>
    <row r="44" spans="1:6" s="1" customFormat="1">
      <c r="A44" s="9"/>
      <c r="B44" s="10"/>
      <c r="C44" s="10"/>
      <c r="D44" s="8"/>
      <c r="E44" s="11"/>
      <c r="F44" s="11"/>
    </row>
    <row r="45" spans="1:6" s="1" customFormat="1">
      <c r="A45" s="9"/>
      <c r="B45" s="10"/>
      <c r="C45" s="10"/>
      <c r="D45" s="8"/>
      <c r="E45" s="11"/>
      <c r="F45" s="11"/>
    </row>
    <row r="46" spans="1:6" s="1" customFormat="1">
      <c r="A46" s="9"/>
      <c r="B46" s="10"/>
      <c r="C46" s="10"/>
      <c r="D46" s="8"/>
      <c r="E46" s="11"/>
      <c r="F46" s="11"/>
    </row>
    <row r="47" spans="1:6" s="1" customFormat="1">
      <c r="A47" s="9"/>
      <c r="B47" s="10"/>
      <c r="C47" s="10"/>
      <c r="D47" s="8"/>
      <c r="E47" s="11"/>
      <c r="F47" s="11"/>
    </row>
    <row r="48" spans="1:6" s="1" customFormat="1">
      <c r="A48" s="9"/>
      <c r="B48" s="10"/>
      <c r="C48" s="10"/>
      <c r="D48" s="8"/>
      <c r="E48" s="11"/>
      <c r="F48" s="11"/>
    </row>
    <row r="49" spans="1:6" s="1" customFormat="1">
      <c r="A49" s="9"/>
      <c r="B49" s="10"/>
      <c r="C49" s="10"/>
      <c r="D49" s="8"/>
      <c r="E49" s="11"/>
      <c r="F49" s="11"/>
    </row>
    <row r="50" spans="1:6" s="1" customFormat="1">
      <c r="A50" s="9"/>
      <c r="B50" s="10"/>
      <c r="C50" s="10"/>
      <c r="D50" s="8"/>
      <c r="E50" s="11"/>
      <c r="F50" s="11"/>
    </row>
    <row r="51" spans="1:6" s="1" customFormat="1">
      <c r="A51" s="9"/>
      <c r="B51" s="10"/>
      <c r="C51" s="10"/>
      <c r="D51" s="8"/>
      <c r="E51" s="11"/>
      <c r="F51" s="11"/>
    </row>
    <row r="52" spans="1:6" s="1" customFormat="1">
      <c r="A52" s="9"/>
      <c r="B52" s="10"/>
      <c r="C52" s="10"/>
      <c r="D52" s="8"/>
      <c r="E52" s="11"/>
      <c r="F52" s="11"/>
    </row>
    <row r="53" spans="1:6" s="1" customFormat="1">
      <c r="A53" s="9"/>
      <c r="B53" s="10"/>
      <c r="C53" s="10"/>
      <c r="D53" s="8"/>
      <c r="E53" s="11"/>
      <c r="F53" s="11"/>
    </row>
    <row r="54" spans="1:6" s="1" customFormat="1">
      <c r="A54" s="9"/>
      <c r="B54" s="10"/>
      <c r="C54" s="10"/>
      <c r="D54" s="8"/>
      <c r="E54" s="11"/>
      <c r="F54" s="11"/>
    </row>
    <row r="55" spans="1:6" s="1" customFormat="1">
      <c r="A55" s="9"/>
      <c r="B55" s="10"/>
      <c r="C55" s="10"/>
      <c r="D55" s="8"/>
      <c r="E55" s="11"/>
      <c r="F55" s="11"/>
    </row>
    <row r="56" spans="1:6" s="1" customFormat="1">
      <c r="A56" s="9"/>
      <c r="B56" s="10"/>
      <c r="C56" s="10"/>
      <c r="D56" s="8"/>
      <c r="E56" s="11"/>
      <c r="F56" s="11"/>
    </row>
    <row r="57" spans="1:6" s="1" customFormat="1">
      <c r="A57" s="9"/>
      <c r="B57" s="10"/>
      <c r="C57" s="10"/>
      <c r="D57" s="8"/>
      <c r="E57" s="11"/>
      <c r="F57" s="11"/>
    </row>
    <row r="58" spans="1:6" s="1" customFormat="1">
      <c r="A58" s="9"/>
      <c r="B58" s="10"/>
      <c r="C58" s="10"/>
      <c r="D58" s="8"/>
      <c r="E58" s="11"/>
      <c r="F58" s="11"/>
    </row>
    <row r="59" spans="1:6" s="1" customFormat="1">
      <c r="A59" s="9"/>
      <c r="B59" s="10"/>
      <c r="C59" s="10"/>
      <c r="D59" s="8"/>
      <c r="E59" s="11"/>
      <c r="F59" s="11"/>
    </row>
    <row r="60" spans="1:6" s="1" customFormat="1">
      <c r="A60" s="9"/>
      <c r="B60" s="10"/>
      <c r="C60" s="10"/>
      <c r="D60" s="8"/>
      <c r="E60" s="11"/>
      <c r="F60" s="11"/>
    </row>
    <row r="61" spans="1:6" s="1" customFormat="1">
      <c r="A61" s="9"/>
      <c r="B61" s="10"/>
      <c r="C61" s="10"/>
      <c r="D61" s="8"/>
      <c r="E61" s="11"/>
      <c r="F61" s="11"/>
    </row>
    <row r="62" spans="1:6" s="1" customFormat="1">
      <c r="A62" s="9"/>
      <c r="B62" s="10"/>
      <c r="C62" s="10"/>
      <c r="D62" s="8"/>
      <c r="E62" s="11"/>
      <c r="F62" s="11"/>
    </row>
    <row r="63" spans="1:6" s="1" customFormat="1">
      <c r="A63" s="9"/>
      <c r="B63" s="10"/>
      <c r="C63" s="10"/>
      <c r="D63" s="8"/>
      <c r="E63" s="11"/>
      <c r="F63" s="11"/>
    </row>
  </sheetData>
  <sortState ref="A2:F62">
    <sortCondition descending="1" ref="E1"/>
  </sortState>
  <mergeCells count="1">
    <mergeCell ref="A1:C1"/>
  </mergeCells>
  <phoneticPr fontId="2" type="noConversion"/>
  <conditionalFormatting sqref="C3 A3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">
    <cfRule type="colorScale" priority="37">
      <colorScale>
        <cfvo type="min"/>
        <cfvo type="max"/>
        <color theme="0"/>
        <color theme="0"/>
      </colorScale>
    </cfRule>
  </conditionalFormatting>
  <conditionalFormatting sqref="A4 C4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">
    <cfRule type="colorScale" priority="35">
      <colorScale>
        <cfvo type="min"/>
        <cfvo type="max"/>
        <color theme="0"/>
        <color theme="0"/>
      </colorScale>
    </cfRule>
  </conditionalFormatting>
  <conditionalFormatting sqref="C5 A5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">
    <cfRule type="colorScale" priority="33">
      <colorScale>
        <cfvo type="min"/>
        <cfvo type="max"/>
        <color theme="0"/>
        <color theme="0"/>
      </colorScale>
    </cfRule>
  </conditionalFormatting>
  <conditionalFormatting sqref="C6 A6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">
    <cfRule type="colorScale" priority="31">
      <colorScale>
        <cfvo type="min"/>
        <cfvo type="max"/>
        <color theme="0"/>
        <color theme="0"/>
      </colorScale>
    </cfRule>
  </conditionalFormatting>
  <conditionalFormatting sqref="C7 A7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">
    <cfRule type="colorScale" priority="29">
      <colorScale>
        <cfvo type="min"/>
        <cfvo type="max"/>
        <color theme="0"/>
        <color theme="0"/>
      </colorScale>
    </cfRule>
  </conditionalFormatting>
  <conditionalFormatting sqref="C8 A8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">
    <cfRule type="colorScale" priority="27">
      <colorScale>
        <cfvo type="min"/>
        <cfvo type="max"/>
        <color theme="0"/>
        <color theme="0"/>
      </colorScale>
    </cfRule>
  </conditionalFormatting>
  <conditionalFormatting sqref="A9 C9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">
    <cfRule type="colorScale" priority="25">
      <colorScale>
        <cfvo type="min"/>
        <cfvo type="max"/>
        <color theme="0"/>
        <color theme="0"/>
      </colorScale>
    </cfRule>
  </conditionalFormatting>
  <conditionalFormatting sqref="C10 A10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">
    <cfRule type="colorScale" priority="23">
      <colorScale>
        <cfvo type="min"/>
        <cfvo type="max"/>
        <color theme="0"/>
        <color theme="0"/>
      </colorScale>
    </cfRule>
  </conditionalFormatting>
  <conditionalFormatting sqref="C11 A11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">
    <cfRule type="colorScale" priority="21">
      <colorScale>
        <cfvo type="min"/>
        <cfvo type="max"/>
        <color theme="0"/>
        <color theme="0"/>
      </colorScale>
    </cfRule>
  </conditionalFormatting>
  <conditionalFormatting sqref="A12 C12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">
    <cfRule type="colorScale" priority="19">
      <colorScale>
        <cfvo type="min"/>
        <cfvo type="max"/>
        <color theme="0"/>
        <color theme="0"/>
      </colorScale>
    </cfRule>
  </conditionalFormatting>
  <conditionalFormatting sqref="A13 C13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">
    <cfRule type="colorScale" priority="17">
      <colorScale>
        <cfvo type="min"/>
        <cfvo type="max"/>
        <color theme="0"/>
        <color theme="0"/>
      </colorScale>
    </cfRule>
  </conditionalFormatting>
  <conditionalFormatting sqref="C14 A14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">
    <cfRule type="colorScale" priority="15">
      <colorScale>
        <cfvo type="min"/>
        <cfvo type="max"/>
        <color theme="0"/>
        <color theme="0"/>
      </colorScale>
    </cfRule>
  </conditionalFormatting>
  <conditionalFormatting sqref="A15 C15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5">
    <cfRule type="colorScale" priority="13">
      <colorScale>
        <cfvo type="min"/>
        <cfvo type="max"/>
        <color theme="0"/>
        <color theme="0"/>
      </colorScale>
    </cfRule>
  </conditionalFormatting>
  <conditionalFormatting sqref="A16 C1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6">
    <cfRule type="colorScale" priority="11">
      <colorScale>
        <cfvo type="min"/>
        <cfvo type="max"/>
        <color theme="0"/>
        <color theme="0"/>
      </colorScale>
    </cfRule>
  </conditionalFormatting>
  <conditionalFormatting sqref="C17 A1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">
    <cfRule type="colorScale" priority="9">
      <colorScale>
        <cfvo type="min"/>
        <cfvo type="max"/>
        <color theme="0"/>
        <color theme="0"/>
      </colorScale>
    </cfRule>
  </conditionalFormatting>
  <conditionalFormatting sqref="A18 C1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8">
    <cfRule type="colorScale" priority="7">
      <colorScale>
        <cfvo type="min"/>
        <cfvo type="max"/>
        <color theme="0"/>
        <color theme="0"/>
      </colorScale>
    </cfRule>
  </conditionalFormatting>
  <conditionalFormatting sqref="A19 C1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">
    <cfRule type="colorScale" priority="5">
      <colorScale>
        <cfvo type="min"/>
        <cfvo type="max"/>
        <color theme="0"/>
        <color theme="0"/>
      </colorScale>
    </cfRule>
  </conditionalFormatting>
  <conditionalFormatting sqref="A20 C2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0">
    <cfRule type="colorScale" priority="3">
      <colorScale>
        <cfvo type="min"/>
        <cfvo type="max"/>
        <color theme="0"/>
        <color theme="0"/>
      </colorScale>
    </cfRule>
  </conditionalFormatting>
  <conditionalFormatting sqref="C21 A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1">
    <cfRule type="colorScale" priority="1">
      <colorScale>
        <cfvo type="min"/>
        <cfvo type="max"/>
        <color theme="0"/>
        <color theme="0"/>
      </colorScale>
    </cfRule>
  </conditionalFormatting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workbookViewId="0">
      <pane ySplit="1" topLeftCell="A2" activePane="bottomLeft" state="frozen"/>
      <selection pane="bottomLeft" activeCell="G4" sqref="G4"/>
    </sheetView>
  </sheetViews>
  <sheetFormatPr defaultColWidth="8.77734375" defaultRowHeight="14.4"/>
  <cols>
    <col min="2" max="3" width="5.5546875" bestFit="1" customWidth="1"/>
    <col min="4" max="4" width="7.77734375" bestFit="1" customWidth="1"/>
    <col min="5" max="5" width="40" style="4" customWidth="1"/>
    <col min="6" max="6" width="4.77734375" customWidth="1"/>
    <col min="7" max="7" width="5.88671875" bestFit="1" customWidth="1"/>
    <col min="8" max="8" width="8.33203125" customWidth="1"/>
    <col min="9" max="9" width="8" customWidth="1"/>
    <col min="10" max="10" width="7" customWidth="1"/>
    <col min="11" max="11" width="5.77734375" bestFit="1" customWidth="1"/>
    <col min="12" max="12" width="6" customWidth="1"/>
    <col min="13" max="13" width="5.77734375" bestFit="1" customWidth="1"/>
    <col min="14" max="14" width="6.77734375" customWidth="1"/>
  </cols>
  <sheetData>
    <row r="1" spans="1:22" ht="20.399999999999999">
      <c r="A1" s="119" t="s">
        <v>117</v>
      </c>
      <c r="B1" s="119"/>
      <c r="C1" s="119"/>
      <c r="D1" s="119"/>
    </row>
    <row r="2" spans="1:22" ht="86.4">
      <c r="A2" s="65" t="s">
        <v>2</v>
      </c>
      <c r="B2" s="65" t="s">
        <v>0</v>
      </c>
      <c r="C2" s="65" t="s">
        <v>141</v>
      </c>
      <c r="D2" s="65" t="s">
        <v>140</v>
      </c>
      <c r="E2" s="66" t="s">
        <v>7</v>
      </c>
      <c r="F2" s="66" t="s">
        <v>9</v>
      </c>
      <c r="G2" s="66" t="s">
        <v>107</v>
      </c>
      <c r="H2" s="66" t="s">
        <v>109</v>
      </c>
      <c r="I2" s="66" t="s">
        <v>133</v>
      </c>
      <c r="J2" s="66" t="s">
        <v>116</v>
      </c>
      <c r="K2" s="66" t="s">
        <v>112</v>
      </c>
      <c r="L2" s="66" t="s">
        <v>113</v>
      </c>
      <c r="M2" s="66" t="s">
        <v>114</v>
      </c>
      <c r="N2" s="66" t="s">
        <v>115</v>
      </c>
      <c r="O2" s="56" t="s">
        <v>45</v>
      </c>
      <c r="P2" s="56" t="s">
        <v>29</v>
      </c>
      <c r="Q2" s="56" t="s">
        <v>47</v>
      </c>
      <c r="R2" s="56" t="s">
        <v>48</v>
      </c>
      <c r="S2" s="56" t="s">
        <v>32</v>
      </c>
      <c r="T2" s="56" t="s">
        <v>50</v>
      </c>
      <c r="U2" s="56" t="s">
        <v>34</v>
      </c>
      <c r="V2" s="56" t="s">
        <v>52</v>
      </c>
    </row>
    <row r="3" spans="1:22">
      <c r="A3" s="68"/>
      <c r="B3" s="3"/>
      <c r="C3" s="3"/>
      <c r="D3" s="3" t="s">
        <v>135</v>
      </c>
      <c r="E3" s="21"/>
      <c r="F3" s="6">
        <v>10</v>
      </c>
      <c r="G3" s="6" t="e">
        <f t="shared" ref="G3:G26" si="0">SUM(O3:V3)</f>
        <v>#N/A</v>
      </c>
      <c r="H3" s="6">
        <f t="shared" ref="H3:H26" si="1">COUNTIF(O3:V3,"&gt;0")</f>
        <v>0</v>
      </c>
      <c r="I3" s="6" t="s">
        <v>114</v>
      </c>
      <c r="J3" s="6">
        <v>8000</v>
      </c>
      <c r="K3" s="6" t="str">
        <f>VLOOKUP(D3,汇总表!$A$2:$L$84,9,FALSE)</f>
        <v>否</v>
      </c>
      <c r="L3" s="6" t="str">
        <f>VLOOKUP(D3,汇总表!$A$2:$L$84,10,FALSE)</f>
        <v>否</v>
      </c>
      <c r="M3" s="6" t="str">
        <f>VLOOKUP(D3,汇总表!$A$2:$L$84,11,FALSE)</f>
        <v>否</v>
      </c>
      <c r="N3" s="6" t="str">
        <f>VLOOKUP(D3,汇总表!$A$2:$L$84,12,FALSE)</f>
        <v>否</v>
      </c>
      <c r="O3" s="6" t="e">
        <f>VLOOKUP(D3,学业优秀!$D$2:$I$52,6,FALSE)</f>
        <v>#N/A</v>
      </c>
      <c r="P3" s="6">
        <v>0</v>
      </c>
      <c r="Q3" s="6">
        <v>0</v>
      </c>
      <c r="R3" s="6">
        <v>0</v>
      </c>
      <c r="S3" t="e">
        <f>VLOOKUP(D3,社会工作!$C$2:$E$52,3,FALSE)</f>
        <v>#N/A</v>
      </c>
      <c r="T3">
        <v>0</v>
      </c>
      <c r="U3">
        <v>0</v>
      </c>
      <c r="V3">
        <v>0</v>
      </c>
    </row>
    <row r="4" spans="1:22">
      <c r="A4" s="64"/>
      <c r="B4" s="3"/>
      <c r="C4" s="3"/>
      <c r="D4" s="3" t="s">
        <v>135</v>
      </c>
      <c r="E4" s="21"/>
      <c r="F4" s="6">
        <v>8</v>
      </c>
      <c r="G4" s="6" t="e">
        <f t="shared" si="0"/>
        <v>#N/A</v>
      </c>
      <c r="H4" s="6">
        <f t="shared" si="1"/>
        <v>0</v>
      </c>
      <c r="I4" s="6" t="s">
        <v>114</v>
      </c>
      <c r="J4" s="6">
        <v>8000</v>
      </c>
      <c r="K4" s="6" t="str">
        <f>VLOOKUP(D4,汇总表!$A$2:$L$84,9,FALSE)</f>
        <v>否</v>
      </c>
      <c r="L4" s="6" t="str">
        <f>VLOOKUP(D4,汇总表!$A$2:$L$84,10,FALSE)</f>
        <v>否</v>
      </c>
      <c r="M4" s="6" t="str">
        <f>VLOOKUP(D4,汇总表!$A$2:$L$84,11,FALSE)</f>
        <v>否</v>
      </c>
      <c r="N4" s="6" t="str">
        <f>VLOOKUP(D4,汇总表!$A$2:$L$84,12,FALSE)</f>
        <v>否</v>
      </c>
      <c r="O4" s="6" t="e">
        <f>VLOOKUP(D4,学业优秀!$D$2:$I$52,6,FALSE)</f>
        <v>#N/A</v>
      </c>
      <c r="P4" s="6" t="e">
        <f>VLOOKUP(D4,学习进步!$C$2:$L$29,10,FALSE)</f>
        <v>#N/A</v>
      </c>
      <c r="Q4" s="6">
        <v>0</v>
      </c>
      <c r="R4" s="6">
        <v>0</v>
      </c>
      <c r="S4">
        <v>0</v>
      </c>
      <c r="T4">
        <v>0</v>
      </c>
      <c r="U4">
        <v>0</v>
      </c>
      <c r="V4">
        <v>0</v>
      </c>
    </row>
    <row r="5" spans="1:22">
      <c r="A5" s="3"/>
      <c r="B5" s="3"/>
      <c r="C5" s="3"/>
      <c r="D5" s="3" t="s">
        <v>135</v>
      </c>
      <c r="E5" s="21"/>
      <c r="F5" s="6">
        <v>7</v>
      </c>
      <c r="G5" s="6" t="e">
        <f t="shared" si="0"/>
        <v>#N/A</v>
      </c>
      <c r="H5" s="6">
        <f t="shared" si="1"/>
        <v>0</v>
      </c>
      <c r="I5" s="6" t="s">
        <v>131</v>
      </c>
      <c r="J5" s="6">
        <v>4000</v>
      </c>
      <c r="K5" s="6" t="str">
        <f>VLOOKUP(D5,汇总表!$A$2:$L$84,9,FALSE)</f>
        <v>否</v>
      </c>
      <c r="L5" s="6" t="str">
        <f>VLOOKUP(D5,汇总表!$A$2:$L$84,10,FALSE)</f>
        <v>否</v>
      </c>
      <c r="M5" s="6" t="str">
        <f>VLOOKUP(D5,汇总表!$A$2:$L$84,11,FALSE)</f>
        <v>否</v>
      </c>
      <c r="N5" s="6" t="str">
        <f>VLOOKUP(D5,汇总表!$A$2:$L$84,12,FALSE)</f>
        <v>否</v>
      </c>
      <c r="O5" s="6" t="e">
        <f>VLOOKUP(D5,学业优秀!$D$2:$I$52,6,FALSE)</f>
        <v>#N/A</v>
      </c>
      <c r="P5" s="6" t="e">
        <f>VLOOKUP(D5,学习进步!$C$2:$L$29,10,FALSE)</f>
        <v>#N/A</v>
      </c>
      <c r="Q5" s="6">
        <v>0</v>
      </c>
      <c r="R5" s="6">
        <v>0</v>
      </c>
      <c r="S5" t="e">
        <f>VLOOKUP(D5,社会工作!$C$2:$E$52,3,FALSE)</f>
        <v>#N/A</v>
      </c>
      <c r="T5">
        <v>0</v>
      </c>
      <c r="U5">
        <v>0</v>
      </c>
      <c r="V5">
        <v>0</v>
      </c>
    </row>
    <row r="6" spans="1:22">
      <c r="A6" s="64"/>
      <c r="B6" s="3"/>
      <c r="C6" s="3"/>
      <c r="D6" s="7" t="s">
        <v>136</v>
      </c>
      <c r="E6" s="21"/>
      <c r="F6" s="6">
        <v>9</v>
      </c>
      <c r="G6" s="6" t="e">
        <f t="shared" si="0"/>
        <v>#N/A</v>
      </c>
      <c r="H6" s="6">
        <f t="shared" si="1"/>
        <v>0</v>
      </c>
      <c r="I6" s="6" t="s">
        <v>126</v>
      </c>
      <c r="J6" s="6">
        <v>8000</v>
      </c>
      <c r="K6" s="6" t="str">
        <f>VLOOKUP(D6,汇总表!$A$2:$L$84,9,FALSE)</f>
        <v>否</v>
      </c>
      <c r="L6" s="6" t="str">
        <f>VLOOKUP(D6,汇总表!$A$2:$L$84,10,FALSE)</f>
        <v>否</v>
      </c>
      <c r="M6" s="6" t="str">
        <f>VLOOKUP(D6,汇总表!$A$2:$L$84,11,FALSE)</f>
        <v>否</v>
      </c>
      <c r="N6" s="6" t="str">
        <f>VLOOKUP(D6,汇总表!$A$2:$L$84,12,FALSE)</f>
        <v>否</v>
      </c>
      <c r="O6" s="6" t="e">
        <f>VLOOKUP(D6,学业优秀!$D$2:$I$52,6,FALSE)</f>
        <v>#N/A</v>
      </c>
      <c r="P6" s="6">
        <v>0</v>
      </c>
      <c r="Q6" s="6">
        <v>0</v>
      </c>
      <c r="R6" s="6">
        <v>0</v>
      </c>
      <c r="S6" t="e">
        <f>VLOOKUP(D6,社会工作!$C$2:$E$52,3,FALSE)</f>
        <v>#N/A</v>
      </c>
      <c r="T6">
        <v>0</v>
      </c>
      <c r="U6">
        <v>0</v>
      </c>
      <c r="V6">
        <v>0</v>
      </c>
    </row>
    <row r="7" spans="1:22">
      <c r="A7" s="3"/>
      <c r="B7" s="3"/>
      <c r="C7" s="3"/>
      <c r="D7" s="7" t="s">
        <v>136</v>
      </c>
      <c r="E7" s="21"/>
      <c r="F7" s="6">
        <v>7</v>
      </c>
      <c r="G7" s="6" t="e">
        <f t="shared" si="0"/>
        <v>#N/A</v>
      </c>
      <c r="H7" s="6">
        <f t="shared" si="1"/>
        <v>0</v>
      </c>
      <c r="I7" s="6" t="s">
        <v>115</v>
      </c>
      <c r="J7" s="6">
        <v>5000</v>
      </c>
      <c r="K7" s="116" t="str">
        <f>VLOOKUP(D7,汇总表!$A$2:$L$84,9,FALSE)</f>
        <v>否</v>
      </c>
      <c r="L7" s="6" t="str">
        <f>VLOOKUP(D7,汇总表!$A$2:$L$84,10,FALSE)</f>
        <v>否</v>
      </c>
      <c r="M7" s="6" t="str">
        <f>VLOOKUP(D7,汇总表!$A$2:$L$84,11,FALSE)</f>
        <v>否</v>
      </c>
      <c r="N7" s="116" t="str">
        <f>VLOOKUP(D7,汇总表!$A$2:$L$84,12,FALSE)</f>
        <v>否</v>
      </c>
      <c r="O7" s="6" t="e">
        <f>VLOOKUP(D7,学业优秀!$D$2:$I$52,6,FALSE)</f>
        <v>#N/A</v>
      </c>
      <c r="P7" s="6">
        <v>0</v>
      </c>
      <c r="Q7" s="6">
        <v>0</v>
      </c>
      <c r="R7" s="6">
        <v>0</v>
      </c>
      <c r="S7" t="e">
        <f>VLOOKUP(D7,社会工作!$C$2:$E$52,3,FALSE)</f>
        <v>#N/A</v>
      </c>
      <c r="T7">
        <v>0</v>
      </c>
      <c r="U7">
        <v>0</v>
      </c>
      <c r="V7" t="e">
        <f>VLOOKUP(D7,社会实践!$C$2:$E$52,3,FALSE)</f>
        <v>#N/A</v>
      </c>
    </row>
    <row r="8" spans="1:22">
      <c r="A8" s="64"/>
      <c r="B8" s="3"/>
      <c r="C8" s="3"/>
      <c r="D8" s="7" t="s">
        <v>136</v>
      </c>
      <c r="E8" s="21"/>
      <c r="F8" s="6">
        <v>7</v>
      </c>
      <c r="G8" s="6" t="e">
        <f t="shared" si="0"/>
        <v>#N/A</v>
      </c>
      <c r="H8" s="6">
        <f t="shared" si="1"/>
        <v>0</v>
      </c>
      <c r="I8" s="6">
        <v>129</v>
      </c>
      <c r="J8" s="6">
        <v>10000</v>
      </c>
      <c r="K8" s="6" t="str">
        <f>VLOOKUP(D8,汇总表!$A$2:$L$84,9,FALSE)</f>
        <v>否</v>
      </c>
      <c r="L8" s="6" t="str">
        <f>VLOOKUP(D8,汇总表!$A$2:$L$84,10,FALSE)</f>
        <v>否</v>
      </c>
      <c r="M8" s="6" t="str">
        <f>VLOOKUP(D8,汇总表!$A$2:$L$84,11,FALSE)</f>
        <v>否</v>
      </c>
      <c r="N8" s="6" t="str">
        <f>VLOOKUP(D8,汇总表!$A$2:$L$84,12,FALSE)</f>
        <v>否</v>
      </c>
      <c r="O8" s="6" t="e">
        <f>VLOOKUP(D8,学业优秀!$D$2:$I$52,6,FALSE)</f>
        <v>#N/A</v>
      </c>
      <c r="P8" s="6" t="e">
        <f>VLOOKUP(D8,学习进步!$C$2:$L$29,10,FALSE)</f>
        <v>#N/A</v>
      </c>
      <c r="Q8" s="6">
        <v>0</v>
      </c>
      <c r="R8" s="6" t="e">
        <f>VLOOKUP(D8,志愿公益!$C$2:$E$52,3,FALSE)</f>
        <v>#N/A</v>
      </c>
      <c r="S8">
        <v>0</v>
      </c>
      <c r="T8">
        <v>0</v>
      </c>
      <c r="U8">
        <v>0</v>
      </c>
      <c r="V8">
        <v>0</v>
      </c>
    </row>
    <row r="9" spans="1:22">
      <c r="A9" s="3"/>
      <c r="B9" s="3"/>
      <c r="C9" s="3"/>
      <c r="D9" s="7" t="s">
        <v>136</v>
      </c>
      <c r="E9" s="21"/>
      <c r="F9" s="6">
        <v>7</v>
      </c>
      <c r="G9" s="6" t="e">
        <f t="shared" si="0"/>
        <v>#N/A</v>
      </c>
      <c r="H9" s="6">
        <f t="shared" si="1"/>
        <v>0</v>
      </c>
      <c r="I9" s="6" t="s">
        <v>128</v>
      </c>
      <c r="J9" s="6">
        <v>6000</v>
      </c>
      <c r="K9" s="6" t="str">
        <f>VLOOKUP(D9,汇总表!$A$2:$L$84,9,FALSE)</f>
        <v>否</v>
      </c>
      <c r="L9" s="6" t="str">
        <f>VLOOKUP(D9,汇总表!$A$2:$L$84,10,FALSE)</f>
        <v>否</v>
      </c>
      <c r="M9" s="6" t="str">
        <f>VLOOKUP(D9,汇总表!$A$2:$L$84,11,FALSE)</f>
        <v>否</v>
      </c>
      <c r="N9" s="6" t="str">
        <f>VLOOKUP(D9,汇总表!$A$2:$L$84,12,FALSE)</f>
        <v>否</v>
      </c>
      <c r="O9" s="6" t="e">
        <f>VLOOKUP(D9,学业优秀!$D$2:$I$52,6,FALSE)</f>
        <v>#N/A</v>
      </c>
      <c r="P9" s="6">
        <v>0</v>
      </c>
      <c r="Q9" s="6">
        <v>0</v>
      </c>
      <c r="R9" s="6">
        <v>0</v>
      </c>
      <c r="S9" t="e">
        <f>VLOOKUP(D9,社会工作!$C$2:$E$52,3,FALSE)</f>
        <v>#N/A</v>
      </c>
      <c r="T9">
        <v>0</v>
      </c>
      <c r="U9">
        <v>0</v>
      </c>
      <c r="V9">
        <v>0</v>
      </c>
    </row>
    <row r="10" spans="1:22">
      <c r="A10" s="68"/>
      <c r="B10" s="3"/>
      <c r="C10" s="3"/>
      <c r="D10" s="7" t="s">
        <v>136</v>
      </c>
      <c r="E10" s="21"/>
      <c r="F10" s="6">
        <v>7</v>
      </c>
      <c r="G10" s="6" t="e">
        <f t="shared" si="0"/>
        <v>#N/A</v>
      </c>
      <c r="H10" s="6">
        <f t="shared" si="1"/>
        <v>0</v>
      </c>
      <c r="I10" s="6" t="s">
        <v>127</v>
      </c>
      <c r="J10" s="6">
        <v>5000</v>
      </c>
      <c r="K10" s="6" t="str">
        <f>VLOOKUP(D10,汇总表!$A$2:$L$84,9,FALSE)</f>
        <v>否</v>
      </c>
      <c r="L10" s="6" t="str">
        <f>VLOOKUP(D10,汇总表!$A$2:$L$84,10,FALSE)</f>
        <v>否</v>
      </c>
      <c r="M10" s="6" t="str">
        <f>VLOOKUP(D10,汇总表!$A$2:$L$84,11,FALSE)</f>
        <v>否</v>
      </c>
      <c r="N10" s="6" t="str">
        <f>VLOOKUP(D10,汇总表!$A$2:$L$84,12,FALSE)</f>
        <v>否</v>
      </c>
      <c r="O10" s="6" t="e">
        <f>VLOOKUP(D10,学业优秀!$D$2:$I$52,6,FALSE)</f>
        <v>#N/A</v>
      </c>
      <c r="P10" s="6">
        <v>0</v>
      </c>
      <c r="Q10" s="6" t="e">
        <f>VLOOKUP(D10,科技创新!$C$2:$E$52,3,FALSE)</f>
        <v>#N/A</v>
      </c>
      <c r="R10" s="6">
        <v>0</v>
      </c>
      <c r="S10" t="e">
        <f>VLOOKUP(D10,社会工作!$C$2:$E$52,3,FALSE)</f>
        <v>#N/A</v>
      </c>
      <c r="T10">
        <v>0</v>
      </c>
      <c r="U10">
        <v>0</v>
      </c>
      <c r="V10">
        <v>0</v>
      </c>
    </row>
    <row r="11" spans="1:22">
      <c r="A11" s="3"/>
      <c r="B11" s="3"/>
      <c r="C11" s="3"/>
      <c r="D11" s="7" t="s">
        <v>136</v>
      </c>
      <c r="E11" s="21"/>
      <c r="F11" s="6">
        <v>6</v>
      </c>
      <c r="G11" s="6" t="e">
        <f t="shared" si="0"/>
        <v>#N/A</v>
      </c>
      <c r="H11" s="6">
        <f t="shared" si="1"/>
        <v>0</v>
      </c>
      <c r="I11" s="6" t="s">
        <v>131</v>
      </c>
      <c r="J11" s="6">
        <v>4000</v>
      </c>
      <c r="K11" s="6" t="str">
        <f>VLOOKUP(D11,汇总表!$A$2:$L$84,9,FALSE)</f>
        <v>否</v>
      </c>
      <c r="L11" s="116" t="str">
        <f>VLOOKUP(D11,汇总表!$A$2:$L$84,10,FALSE)</f>
        <v>否</v>
      </c>
      <c r="M11" s="6" t="str">
        <f>VLOOKUP(D11,汇总表!$A$2:$L$84,11,FALSE)</f>
        <v>否</v>
      </c>
      <c r="N11" s="6" t="str">
        <f>VLOOKUP(D11,汇总表!$A$2:$L$84,12,FALSE)</f>
        <v>否</v>
      </c>
      <c r="O11" s="6" t="e">
        <f>VLOOKUP(D11,学业优秀!$D$2:$I$52,6,FALSE)</f>
        <v>#N/A</v>
      </c>
      <c r="P11" s="6">
        <v>0</v>
      </c>
      <c r="Q11" s="6" t="e">
        <f>VLOOKUP(D11,科技创新!$C$2:$E$52,3,FALSE)</f>
        <v>#N/A</v>
      </c>
      <c r="R11" s="6">
        <v>0</v>
      </c>
      <c r="S11" t="e">
        <f>VLOOKUP(D11,社会工作!$C$2:$E$52,3,FALSE)</f>
        <v>#N/A</v>
      </c>
      <c r="T11">
        <v>0</v>
      </c>
      <c r="U11">
        <v>0</v>
      </c>
      <c r="V11" t="e">
        <f>VLOOKUP(D11,社会实践!$C$2:$E$52,3,FALSE)</f>
        <v>#N/A</v>
      </c>
    </row>
    <row r="12" spans="1:22">
      <c r="A12" s="3"/>
      <c r="B12" s="3"/>
      <c r="C12" s="3"/>
      <c r="D12" s="7" t="s">
        <v>136</v>
      </c>
      <c r="E12" s="21"/>
      <c r="F12" s="6">
        <v>6</v>
      </c>
      <c r="G12" s="6" t="e">
        <f t="shared" si="0"/>
        <v>#N/A</v>
      </c>
      <c r="H12" s="6">
        <f t="shared" si="1"/>
        <v>0</v>
      </c>
      <c r="I12" s="6"/>
      <c r="J12" s="6"/>
      <c r="K12" s="6" t="str">
        <f>VLOOKUP(D12,汇总表!$A$2:$L$84,9,FALSE)</f>
        <v>否</v>
      </c>
      <c r="L12" s="6" t="str">
        <f>VLOOKUP(D12,汇总表!$A$2:$L$84,10,FALSE)</f>
        <v>否</v>
      </c>
      <c r="M12" s="6" t="str">
        <f>VLOOKUP(D12,汇总表!$A$2:$L$84,11,FALSE)</f>
        <v>否</v>
      </c>
      <c r="N12" s="6" t="str">
        <f>VLOOKUP(D12,汇总表!$A$2:$L$84,12,FALSE)</f>
        <v>否</v>
      </c>
      <c r="O12" s="6">
        <v>0</v>
      </c>
      <c r="P12" s="6">
        <v>0</v>
      </c>
      <c r="Q12" s="6" t="e">
        <f>VLOOKUP(D12,科技创新!$C$2:$E$52,3,FALSE)</f>
        <v>#N/A</v>
      </c>
      <c r="R12" s="6">
        <v>0</v>
      </c>
      <c r="S12" t="e">
        <f>VLOOKUP(D12,社会工作!$C$2:$E$52,3,FALSE)</f>
        <v>#N/A</v>
      </c>
      <c r="T12" t="e">
        <f>VLOOKUP(D12,体育优秀!$C$2:$E$52,3,FALSE)</f>
        <v>#N/A</v>
      </c>
      <c r="U12">
        <v>0</v>
      </c>
      <c r="V12">
        <v>0</v>
      </c>
    </row>
    <row r="13" spans="1:22">
      <c r="A13" s="3"/>
      <c r="B13" s="3"/>
      <c r="C13" s="3"/>
      <c r="D13" s="7" t="s">
        <v>136</v>
      </c>
      <c r="E13" s="21"/>
      <c r="F13" s="6">
        <v>5</v>
      </c>
      <c r="G13" s="6" t="e">
        <f t="shared" si="0"/>
        <v>#N/A</v>
      </c>
      <c r="H13" s="6">
        <f t="shared" si="1"/>
        <v>0</v>
      </c>
      <c r="I13" s="6" t="s">
        <v>115</v>
      </c>
      <c r="J13" s="6">
        <v>5000</v>
      </c>
      <c r="K13" s="116" t="str">
        <f>VLOOKUP(D13,汇总表!$A$2:$L$84,9,FALSE)</f>
        <v>否</v>
      </c>
      <c r="L13" s="116" t="str">
        <f>VLOOKUP(D13,汇总表!$A$2:$L$84,10,FALSE)</f>
        <v>否</v>
      </c>
      <c r="M13" s="6" t="str">
        <f>VLOOKUP(D13,汇总表!$A$2:$L$84,11,FALSE)</f>
        <v>否</v>
      </c>
      <c r="N13" s="116" t="str">
        <f>VLOOKUP(D13,汇总表!$A$2:$L$84,12,FALSE)</f>
        <v>否</v>
      </c>
      <c r="O13" s="6">
        <v>0</v>
      </c>
      <c r="P13" s="6" t="e">
        <f>VLOOKUP(D13,学习进步!$C$2:$L$29,10,FALSE)</f>
        <v>#N/A</v>
      </c>
      <c r="Q13" s="6">
        <v>0</v>
      </c>
      <c r="R13" s="6">
        <v>0</v>
      </c>
      <c r="S13" t="e">
        <f>VLOOKUP(D13,社会工作!$C$2:$E$52,3,FALSE)</f>
        <v>#N/A</v>
      </c>
      <c r="T13">
        <v>0</v>
      </c>
      <c r="U13">
        <v>0</v>
      </c>
      <c r="V13" t="e">
        <f>VLOOKUP(D13,社会实践!$C$2:$E$52,3,FALSE)</f>
        <v>#N/A</v>
      </c>
    </row>
    <row r="14" spans="1:22">
      <c r="A14" s="3"/>
      <c r="B14" s="3"/>
      <c r="C14" s="3"/>
      <c r="D14" s="7" t="s">
        <v>136</v>
      </c>
      <c r="E14" s="21"/>
      <c r="F14" s="6">
        <v>5</v>
      </c>
      <c r="G14" s="6" t="e">
        <f t="shared" si="0"/>
        <v>#N/A</v>
      </c>
      <c r="H14" s="6">
        <f t="shared" si="1"/>
        <v>0</v>
      </c>
      <c r="I14" s="6"/>
      <c r="J14" s="6"/>
      <c r="K14" s="6" t="str">
        <f>VLOOKUP(D14,汇总表!$A$2:$L$84,9,FALSE)</f>
        <v>否</v>
      </c>
      <c r="L14" s="6" t="str">
        <f>VLOOKUP(D14,汇总表!$A$2:$L$84,10,FALSE)</f>
        <v>否</v>
      </c>
      <c r="M14" s="6" t="str">
        <f>VLOOKUP(D14,汇总表!$A$2:$L$84,11,FALSE)</f>
        <v>否</v>
      </c>
      <c r="N14" s="6" t="str">
        <f>VLOOKUP(D14,汇总表!$A$2:$L$84,12,FALSE)</f>
        <v>否</v>
      </c>
      <c r="O14" s="6" t="e">
        <f>VLOOKUP(D14,学业优秀!$D$2:$I$52,6,FALSE)</f>
        <v>#N/A</v>
      </c>
      <c r="P14" s="6">
        <v>0</v>
      </c>
      <c r="Q14" s="6" t="e">
        <f>VLOOKUP(D14,科技创新!$C$2:$E$52,3,FALSE)</f>
        <v>#N/A</v>
      </c>
      <c r="R14" s="6">
        <v>0</v>
      </c>
      <c r="S14">
        <v>0</v>
      </c>
      <c r="T14">
        <v>0</v>
      </c>
      <c r="U14" t="e">
        <f>VLOOKUP(D14,文艺优秀!$C$2:$E$52,3,FALSE)</f>
        <v>#N/A</v>
      </c>
      <c r="V14">
        <v>0</v>
      </c>
    </row>
    <row r="15" spans="1:22">
      <c r="A15" s="3"/>
      <c r="B15" s="3"/>
      <c r="C15" s="3"/>
      <c r="D15" s="7" t="s">
        <v>136</v>
      </c>
      <c r="E15" s="21"/>
      <c r="F15" s="6">
        <v>4</v>
      </c>
      <c r="G15" s="6" t="e">
        <f t="shared" si="0"/>
        <v>#N/A</v>
      </c>
      <c r="H15" s="6">
        <f t="shared" si="1"/>
        <v>0</v>
      </c>
      <c r="I15" s="6"/>
      <c r="J15" s="6"/>
      <c r="K15" s="6" t="str">
        <f>VLOOKUP(D15,汇总表!$A$2:$L$84,9,FALSE)</f>
        <v>否</v>
      </c>
      <c r="L15" s="116" t="str">
        <f>VLOOKUP(D15,汇总表!$A$2:$L$84,10,FALSE)</f>
        <v>否</v>
      </c>
      <c r="M15" s="6" t="str">
        <f>VLOOKUP(D15,汇总表!$A$2:$L$84,11,FALSE)</f>
        <v>否</v>
      </c>
      <c r="N15" s="6" t="str">
        <f>VLOOKUP(D15,汇总表!$A$2:$L$84,12,FALSE)</f>
        <v>否</v>
      </c>
      <c r="O15" s="6" t="e">
        <f>VLOOKUP(D15,学业优秀!$D$2:$I$52,6,FALSE)</f>
        <v>#N/A</v>
      </c>
      <c r="P15" s="6" t="e">
        <f>VLOOKUP(D15,学习进步!$C$2:$L$29,10,FALSE)</f>
        <v>#N/A</v>
      </c>
      <c r="Q15" s="6">
        <v>0</v>
      </c>
      <c r="R15" s="6">
        <v>0</v>
      </c>
      <c r="S15" t="e">
        <f>VLOOKUP(D15,社会工作!$C$2:$E$52,3,FALSE)</f>
        <v>#N/A</v>
      </c>
      <c r="T15">
        <v>0</v>
      </c>
      <c r="U15">
        <v>0</v>
      </c>
      <c r="V15">
        <v>0</v>
      </c>
    </row>
    <row r="16" spans="1:22">
      <c r="A16" s="3"/>
      <c r="B16" s="3"/>
      <c r="C16" s="3"/>
      <c r="D16" s="7" t="s">
        <v>136</v>
      </c>
      <c r="E16" s="21"/>
      <c r="F16" s="6">
        <v>4</v>
      </c>
      <c r="G16" s="6" t="e">
        <f t="shared" si="0"/>
        <v>#N/A</v>
      </c>
      <c r="H16" s="6">
        <f t="shared" si="1"/>
        <v>0</v>
      </c>
      <c r="I16" s="6"/>
      <c r="J16" s="6"/>
      <c r="K16" s="6" t="str">
        <f>VLOOKUP(D16,汇总表!$A$2:$L$84,9,FALSE)</f>
        <v>否</v>
      </c>
      <c r="L16" s="6" t="str">
        <f>VLOOKUP(D16,汇总表!$A$2:$L$84,10,FALSE)</f>
        <v>否</v>
      </c>
      <c r="M16" s="6" t="str">
        <f>VLOOKUP(D16,汇总表!$A$2:$L$84,11,FALSE)</f>
        <v>否</v>
      </c>
      <c r="N16" s="6" t="str">
        <f>VLOOKUP(D16,汇总表!$A$2:$L$84,12,FALSE)</f>
        <v>否</v>
      </c>
      <c r="O16" s="6" t="e">
        <f>VLOOKUP(D16,学业优秀!$D$2:$I$52,6,FALSE)</f>
        <v>#N/A</v>
      </c>
      <c r="P16" s="6">
        <v>0</v>
      </c>
      <c r="Q16" s="6">
        <v>0</v>
      </c>
      <c r="R16" s="6">
        <v>0</v>
      </c>
      <c r="S16">
        <v>0</v>
      </c>
      <c r="T16">
        <v>0</v>
      </c>
      <c r="U16">
        <v>0</v>
      </c>
      <c r="V16" t="e">
        <f>VLOOKUP(D16,社会实践!$C$2:$E$52,3,FALSE)</f>
        <v>#N/A</v>
      </c>
    </row>
    <row r="17" spans="1:22">
      <c r="A17" s="3"/>
      <c r="B17" s="3"/>
      <c r="C17" s="3"/>
      <c r="D17" s="7" t="s">
        <v>136</v>
      </c>
      <c r="E17" s="21"/>
      <c r="F17" s="6"/>
      <c r="G17" s="6" t="e">
        <f t="shared" si="0"/>
        <v>#N/A</v>
      </c>
      <c r="H17" s="6">
        <f t="shared" si="1"/>
        <v>0</v>
      </c>
      <c r="I17" s="6"/>
      <c r="J17" s="6"/>
      <c r="K17" s="6" t="str">
        <f>VLOOKUP(D17,汇总表!$A$2:$L$84,9,FALSE)</f>
        <v>否</v>
      </c>
      <c r="L17" s="6" t="str">
        <f>VLOOKUP(D17,汇总表!$A$2:$L$84,10,FALSE)</f>
        <v>否</v>
      </c>
      <c r="M17" s="6" t="str">
        <f>VLOOKUP(D17,汇总表!$A$2:$L$84,11,FALSE)</f>
        <v>否</v>
      </c>
      <c r="N17" s="6" t="str">
        <f>VLOOKUP(D17,汇总表!$A$2:$L$84,12,FALSE)</f>
        <v>否</v>
      </c>
      <c r="O17" s="6" t="e">
        <f>VLOOKUP(D17,学业优秀!$D$2:$I$52,6,FALSE)</f>
        <v>#N/A</v>
      </c>
      <c r="P17" s="6">
        <v>0</v>
      </c>
      <c r="Q17" s="6">
        <v>0</v>
      </c>
      <c r="R17" s="6">
        <v>0</v>
      </c>
      <c r="S17" t="e">
        <f>VLOOKUP(D17,社会工作!$C$2:$E$52,3,FALSE)</f>
        <v>#N/A</v>
      </c>
      <c r="T17">
        <v>0</v>
      </c>
      <c r="U17">
        <v>0</v>
      </c>
      <c r="V17">
        <v>0</v>
      </c>
    </row>
    <row r="18" spans="1:22">
      <c r="A18" s="64"/>
      <c r="B18" s="3"/>
      <c r="C18" s="3"/>
      <c r="D18" s="3" t="s">
        <v>137</v>
      </c>
      <c r="E18" s="21"/>
      <c r="F18" s="6">
        <v>10</v>
      </c>
      <c r="G18" s="6" t="e">
        <f t="shared" si="0"/>
        <v>#N/A</v>
      </c>
      <c r="H18" s="6">
        <f t="shared" si="1"/>
        <v>0</v>
      </c>
      <c r="I18" s="6" t="s">
        <v>114</v>
      </c>
      <c r="J18" s="6">
        <v>8000</v>
      </c>
      <c r="K18" s="116" t="str">
        <f>VLOOKUP(D18,汇总表!$A$2:$L$84,9,FALSE)</f>
        <v>否</v>
      </c>
      <c r="L18" s="6" t="str">
        <f>VLOOKUP(D18,汇总表!$A$2:$L$84,10,FALSE)</f>
        <v>否</v>
      </c>
      <c r="M18" s="6" t="str">
        <f>VLOOKUP(D18,汇总表!$A$2:$L$84,11,FALSE)</f>
        <v>否</v>
      </c>
      <c r="N18" s="6" t="str">
        <f>VLOOKUP(D18,汇总表!$A$2:$L$84,12,FALSE)</f>
        <v>否</v>
      </c>
      <c r="O18" s="6" t="e">
        <f>VLOOKUP(D18,学业优秀!$D$2:$I$52,6,FALSE)</f>
        <v>#N/A</v>
      </c>
      <c r="P18" s="6">
        <v>0</v>
      </c>
      <c r="Q18" s="6">
        <v>0</v>
      </c>
      <c r="R18" s="6">
        <v>0</v>
      </c>
      <c r="S18" t="e">
        <f>VLOOKUP(D18,社会工作!$C$2:$E$52,3,FALSE)</f>
        <v>#N/A</v>
      </c>
      <c r="T18">
        <v>0</v>
      </c>
      <c r="U18">
        <v>0</v>
      </c>
      <c r="V18">
        <v>0</v>
      </c>
    </row>
    <row r="19" spans="1:22">
      <c r="A19" s="68"/>
      <c r="B19" s="3"/>
      <c r="C19" s="3"/>
      <c r="D19" s="3" t="s">
        <v>137</v>
      </c>
      <c r="E19" s="21"/>
      <c r="F19" s="6">
        <v>10</v>
      </c>
      <c r="G19" s="6" t="e">
        <f t="shared" si="0"/>
        <v>#N/A</v>
      </c>
      <c r="H19" s="6">
        <f t="shared" si="1"/>
        <v>0</v>
      </c>
      <c r="I19" s="6" t="s">
        <v>114</v>
      </c>
      <c r="J19" s="6">
        <v>8000</v>
      </c>
      <c r="K19" s="6" t="str">
        <f>VLOOKUP(D19,汇总表!$A$2:$L$84,9,FALSE)</f>
        <v>否</v>
      </c>
      <c r="L19" s="6" t="str">
        <f>VLOOKUP(D19,汇总表!$A$2:$L$84,10,FALSE)</f>
        <v>否</v>
      </c>
      <c r="M19" s="6" t="str">
        <f>VLOOKUP(D19,汇总表!$A$2:$L$84,11,FALSE)</f>
        <v>否</v>
      </c>
      <c r="N19" s="6" t="str">
        <f>VLOOKUP(D19,汇总表!$A$2:$L$84,12,FALSE)</f>
        <v>否</v>
      </c>
      <c r="O19" s="6" t="e">
        <f>VLOOKUP(D19,学业优秀!$D$2:$I$52,6,FALSE)</f>
        <v>#N/A</v>
      </c>
      <c r="P19" s="6">
        <v>0</v>
      </c>
      <c r="Q19" s="6">
        <v>0</v>
      </c>
      <c r="R19" s="6">
        <v>0</v>
      </c>
      <c r="S19" t="e">
        <f>VLOOKUP(D19,社会工作!$C$2:$E$52,3,FALSE)</f>
        <v>#N/A</v>
      </c>
      <c r="T19">
        <v>0</v>
      </c>
      <c r="U19">
        <v>0</v>
      </c>
      <c r="V19" t="e">
        <f>VLOOKUP(D19,社会实践!$C$2:$E$52,3,FALSE)</f>
        <v>#N/A</v>
      </c>
    </row>
    <row r="20" spans="1:22">
      <c r="A20" s="64"/>
      <c r="B20" s="3"/>
      <c r="C20" s="3"/>
      <c r="D20" s="3" t="s">
        <v>137</v>
      </c>
      <c r="E20" s="21"/>
      <c r="F20" s="6">
        <v>9</v>
      </c>
      <c r="G20" s="6" t="e">
        <f t="shared" si="0"/>
        <v>#N/A</v>
      </c>
      <c r="H20" s="6">
        <f t="shared" si="1"/>
        <v>0</v>
      </c>
      <c r="I20" s="6" t="s">
        <v>127</v>
      </c>
      <c r="J20" s="6">
        <v>5000</v>
      </c>
      <c r="K20" s="6" t="str">
        <f>VLOOKUP(D20,汇总表!$A$2:$L$84,9,FALSE)</f>
        <v>否</v>
      </c>
      <c r="L20" s="6" t="str">
        <f>VLOOKUP(D20,汇总表!$A$2:$L$84,10,FALSE)</f>
        <v>否</v>
      </c>
      <c r="M20" s="6" t="str">
        <f>VLOOKUP(D20,汇总表!$A$2:$L$84,11,FALSE)</f>
        <v>否</v>
      </c>
      <c r="N20" s="6" t="str">
        <f>VLOOKUP(D20,汇总表!$A$2:$L$84,12,FALSE)</f>
        <v>否</v>
      </c>
      <c r="O20" s="6" t="e">
        <f>VLOOKUP(D20,学业优秀!$D$2:$I$52,6,FALSE)</f>
        <v>#N/A</v>
      </c>
      <c r="P20" s="6">
        <v>0</v>
      </c>
      <c r="Q20" s="6">
        <v>0</v>
      </c>
      <c r="R20" s="6">
        <v>0</v>
      </c>
      <c r="S20">
        <v>0</v>
      </c>
      <c r="T20">
        <v>0</v>
      </c>
      <c r="U20" t="e">
        <f>VLOOKUP(D20,文艺优秀!$C$2:$E$52,3,FALSE)</f>
        <v>#N/A</v>
      </c>
      <c r="V20" t="e">
        <f>VLOOKUP(D20,社会实践!$C$2:$E$52,3,FALSE)</f>
        <v>#N/A</v>
      </c>
    </row>
    <row r="21" spans="1:22">
      <c r="A21" s="3"/>
      <c r="B21" s="3"/>
      <c r="C21" s="3"/>
      <c r="D21" s="3" t="s">
        <v>137</v>
      </c>
      <c r="E21" s="21"/>
      <c r="F21" s="6">
        <v>8</v>
      </c>
      <c r="G21" s="6" t="e">
        <f t="shared" si="0"/>
        <v>#N/A</v>
      </c>
      <c r="H21" s="6">
        <f t="shared" si="1"/>
        <v>0</v>
      </c>
      <c r="I21" s="6" t="s">
        <v>115</v>
      </c>
      <c r="J21" s="6"/>
      <c r="K21" s="116" t="str">
        <f>VLOOKUP(D21,汇总表!$A$2:$L$84,9,FALSE)</f>
        <v>否</v>
      </c>
      <c r="L21" s="6" t="str">
        <f>VLOOKUP(D21,汇总表!$A$2:$L$84,10,FALSE)</f>
        <v>否</v>
      </c>
      <c r="M21" s="6" t="str">
        <f>VLOOKUP(D21,汇总表!$A$2:$L$84,11,FALSE)</f>
        <v>否</v>
      </c>
      <c r="N21" s="116" t="str">
        <f>VLOOKUP(D21,汇总表!$A$2:$L$84,12,FALSE)</f>
        <v>否</v>
      </c>
      <c r="O21" s="6" t="e">
        <f>VLOOKUP(D21,学业优秀!$D$2:$I$52,6,FALSE)</f>
        <v>#N/A</v>
      </c>
      <c r="P21" s="6">
        <v>0</v>
      </c>
      <c r="Q21" s="6">
        <v>0</v>
      </c>
      <c r="R21" s="6">
        <v>0</v>
      </c>
      <c r="S21" t="e">
        <f>VLOOKUP(D21,社会工作!$C$2:$E$52,3,FALSE)</f>
        <v>#N/A</v>
      </c>
      <c r="T21">
        <v>0</v>
      </c>
      <c r="U21">
        <v>0</v>
      </c>
      <c r="V21">
        <v>0</v>
      </c>
    </row>
    <row r="22" spans="1:22">
      <c r="A22" s="3"/>
      <c r="B22" s="3"/>
      <c r="C22" s="3"/>
      <c r="D22" s="3" t="s">
        <v>137</v>
      </c>
      <c r="E22" s="21"/>
      <c r="F22" s="6">
        <v>8</v>
      </c>
      <c r="G22" s="6" t="e">
        <f t="shared" si="0"/>
        <v>#N/A</v>
      </c>
      <c r="H22" s="6">
        <f t="shared" si="1"/>
        <v>0</v>
      </c>
      <c r="I22" s="6" t="s">
        <v>127</v>
      </c>
      <c r="J22" s="6">
        <v>5000</v>
      </c>
      <c r="K22" s="116" t="str">
        <f>VLOOKUP(D22,汇总表!$A$2:$L$84,9,FALSE)</f>
        <v>否</v>
      </c>
      <c r="L22" s="6" t="str">
        <f>VLOOKUP(D22,汇总表!$A$2:$L$84,10,FALSE)</f>
        <v>否</v>
      </c>
      <c r="M22" s="6" t="str">
        <f>VLOOKUP(D22,汇总表!$A$2:$L$84,11,FALSE)</f>
        <v>否</v>
      </c>
      <c r="N22" s="116" t="str">
        <f>VLOOKUP(D22,汇总表!$A$2:$L$84,12,FALSE)</f>
        <v>否</v>
      </c>
      <c r="O22" s="6" t="e">
        <f>VLOOKUP(D22,学业优秀!$D$2:$I$52,6,FALSE)</f>
        <v>#N/A</v>
      </c>
      <c r="P22" s="6">
        <v>0</v>
      </c>
      <c r="Q22" s="6">
        <v>0</v>
      </c>
      <c r="R22" s="6" t="e">
        <f>VLOOKUP(D22,志愿公益!$C$2:$E$52,3,FALSE)</f>
        <v>#N/A</v>
      </c>
      <c r="S22">
        <v>0</v>
      </c>
      <c r="T22">
        <v>0</v>
      </c>
      <c r="U22">
        <v>0</v>
      </c>
      <c r="V22">
        <v>0</v>
      </c>
    </row>
    <row r="23" spans="1:22">
      <c r="A23" s="3"/>
      <c r="B23" s="3"/>
      <c r="C23" s="3"/>
      <c r="D23" s="3" t="s">
        <v>137</v>
      </c>
      <c r="E23" s="21"/>
      <c r="F23" s="6">
        <v>8</v>
      </c>
      <c r="G23" s="6" t="e">
        <f t="shared" si="0"/>
        <v>#N/A</v>
      </c>
      <c r="H23" s="6">
        <f t="shared" si="1"/>
        <v>0</v>
      </c>
      <c r="I23" s="6"/>
      <c r="J23" s="6"/>
      <c r="K23" s="6" t="str">
        <f>VLOOKUP(D23,汇总表!$A$2:$L$84,9,FALSE)</f>
        <v>否</v>
      </c>
      <c r="L23" s="6" t="str">
        <f>VLOOKUP(D23,汇总表!$A$2:$L$84,10,FALSE)</f>
        <v>否</v>
      </c>
      <c r="M23" s="6" t="str">
        <f>VLOOKUP(D23,汇总表!$A$2:$L$84,11,FALSE)</f>
        <v>否</v>
      </c>
      <c r="N23" s="6" t="str">
        <f>VLOOKUP(D23,汇总表!$A$2:$L$84,12,FALSE)</f>
        <v>否</v>
      </c>
      <c r="O23" s="6" t="e">
        <f>VLOOKUP(D23,学业优秀!$D$2:$I$52,6,FALSE)</f>
        <v>#N/A</v>
      </c>
      <c r="P23" s="6">
        <v>0</v>
      </c>
      <c r="Q23" s="6">
        <v>0</v>
      </c>
      <c r="R23" s="6">
        <v>0</v>
      </c>
      <c r="S23" t="e">
        <f>VLOOKUP(D23,社会工作!$C$2:$E$52,3,FALSE)</f>
        <v>#N/A</v>
      </c>
      <c r="T23">
        <v>0</v>
      </c>
      <c r="U23">
        <v>0</v>
      </c>
      <c r="V23" t="e">
        <f>VLOOKUP(D23,社会实践!$C$2:$E$52,3,FALSE)</f>
        <v>#N/A</v>
      </c>
    </row>
    <row r="24" spans="1:22">
      <c r="A24" s="3"/>
      <c r="B24" s="3"/>
      <c r="C24" s="3"/>
      <c r="D24" s="3" t="s">
        <v>137</v>
      </c>
      <c r="E24" s="21"/>
      <c r="F24" s="6">
        <v>7</v>
      </c>
      <c r="G24" s="6" t="e">
        <f t="shared" si="0"/>
        <v>#N/A</v>
      </c>
      <c r="H24" s="6">
        <f t="shared" si="1"/>
        <v>0</v>
      </c>
      <c r="I24" s="6"/>
      <c r="J24" s="6"/>
      <c r="K24" s="6" t="str">
        <f>VLOOKUP(D24,汇总表!$A$2:$L$84,9,FALSE)</f>
        <v>否</v>
      </c>
      <c r="L24" s="6" t="str">
        <f>VLOOKUP(D24,汇总表!$A$2:$L$84,10,FALSE)</f>
        <v>否</v>
      </c>
      <c r="M24" s="6" t="str">
        <f>VLOOKUP(D24,汇总表!$A$2:$L$84,11,FALSE)</f>
        <v>否</v>
      </c>
      <c r="N24" s="116" t="str">
        <f>VLOOKUP(D24,汇总表!$A$2:$L$84,12,FALSE)</f>
        <v>否</v>
      </c>
      <c r="O24" s="6" t="e">
        <f>VLOOKUP(D24,学业优秀!$D$2:$I$52,6,FALSE)</f>
        <v>#N/A</v>
      </c>
      <c r="P24" s="6">
        <v>0</v>
      </c>
      <c r="Q24" s="6">
        <v>0</v>
      </c>
      <c r="R24" s="6">
        <v>0</v>
      </c>
      <c r="S24">
        <v>0</v>
      </c>
      <c r="T24">
        <v>0</v>
      </c>
      <c r="U24">
        <v>0</v>
      </c>
      <c r="V24">
        <v>0</v>
      </c>
    </row>
    <row r="25" spans="1:22">
      <c r="A25" s="3"/>
      <c r="B25" s="3"/>
      <c r="C25" s="3"/>
      <c r="D25" s="3" t="s">
        <v>137</v>
      </c>
      <c r="E25" s="21"/>
      <c r="F25" s="6">
        <v>7</v>
      </c>
      <c r="G25" s="6" t="e">
        <f t="shared" si="0"/>
        <v>#N/A</v>
      </c>
      <c r="H25" s="6">
        <f t="shared" si="1"/>
        <v>0</v>
      </c>
      <c r="I25" s="6"/>
      <c r="J25" s="6"/>
      <c r="K25" s="6" t="str">
        <f>VLOOKUP(D25,汇总表!$A$2:$L$84,9,FALSE)</f>
        <v>否</v>
      </c>
      <c r="L25" s="6" t="str">
        <f>VLOOKUP(D25,汇总表!$A$2:$L$84,10,FALSE)</f>
        <v>否</v>
      </c>
      <c r="M25" s="6" t="str">
        <f>VLOOKUP(D25,汇总表!$A$2:$L$84,11,FALSE)</f>
        <v>否</v>
      </c>
      <c r="N25" s="6" t="str">
        <f>VLOOKUP(D25,汇总表!$A$2:$L$84,12,FALSE)</f>
        <v>否</v>
      </c>
      <c r="O25" s="6" t="e">
        <f>VLOOKUP(D25,学业优秀!$D$2:$I$52,6,FALSE)</f>
        <v>#N/A</v>
      </c>
      <c r="P25" s="6">
        <v>0</v>
      </c>
      <c r="Q25" s="6">
        <v>0</v>
      </c>
      <c r="R25" s="6">
        <v>0</v>
      </c>
      <c r="S25" t="e">
        <f>VLOOKUP(D25,社会工作!$C$2:$E$52,3,FALSE)</f>
        <v>#N/A</v>
      </c>
      <c r="T25">
        <v>0</v>
      </c>
      <c r="U25">
        <v>0</v>
      </c>
      <c r="V25" t="e">
        <f>VLOOKUP(D25,社会实践!$C$2:$E$52,3,FALSE)</f>
        <v>#N/A</v>
      </c>
    </row>
    <row r="26" spans="1:22">
      <c r="A26" s="68"/>
      <c r="B26" s="3"/>
      <c r="C26" s="3"/>
      <c r="D26" s="3" t="s">
        <v>138</v>
      </c>
      <c r="E26" s="21"/>
      <c r="F26" s="6">
        <v>10</v>
      </c>
      <c r="G26" s="6" t="e">
        <f t="shared" si="0"/>
        <v>#N/A</v>
      </c>
      <c r="H26" s="6">
        <f t="shared" si="1"/>
        <v>0</v>
      </c>
      <c r="I26" s="6" t="s">
        <v>129</v>
      </c>
      <c r="J26" s="6">
        <v>5000</v>
      </c>
      <c r="K26" s="6" t="str">
        <f>VLOOKUP(D26,汇总表!$A$2:$L$84,9,FALSE)</f>
        <v>否</v>
      </c>
      <c r="L26" s="6" t="str">
        <f>VLOOKUP(D26,汇总表!$A$2:$L$84,10,FALSE)</f>
        <v>否</v>
      </c>
      <c r="M26" s="6" t="str">
        <f>VLOOKUP(D26,汇总表!$A$2:$L$84,11,FALSE)</f>
        <v>否</v>
      </c>
      <c r="N26" s="6" t="str">
        <f>VLOOKUP(D26,汇总表!$A$2:$L$84,12,FALSE)</f>
        <v>否</v>
      </c>
      <c r="O26" s="6" t="e">
        <f>VLOOKUP(D26,学业优秀!$D$2:$I$52,6,FALSE)</f>
        <v>#N/A</v>
      </c>
      <c r="P26" s="6">
        <v>0</v>
      </c>
      <c r="Q26" s="6">
        <v>0</v>
      </c>
      <c r="R26" s="6" t="e">
        <f>VLOOKUP(D26,志愿公益!$C$2:$E$52,3,FALSE)</f>
        <v>#N/A</v>
      </c>
      <c r="S26">
        <v>0</v>
      </c>
      <c r="T26">
        <v>0</v>
      </c>
      <c r="U26">
        <v>0</v>
      </c>
      <c r="V26">
        <v>0</v>
      </c>
    </row>
    <row r="27" spans="1:22">
      <c r="A27" s="3"/>
      <c r="B27" s="3"/>
      <c r="C27" s="3"/>
      <c r="D27" s="7"/>
      <c r="E27" s="21"/>
      <c r="F27" s="6"/>
      <c r="G27" s="6"/>
      <c r="H27" s="6"/>
      <c r="I27" s="6"/>
      <c r="J27" s="6"/>
      <c r="K27" s="67"/>
      <c r="L27" s="67"/>
      <c r="M27" s="67"/>
      <c r="N27" s="67"/>
    </row>
    <row r="28" spans="1:22">
      <c r="A28" s="3"/>
      <c r="B28" s="3"/>
      <c r="C28" s="3"/>
      <c r="D28" s="7"/>
      <c r="E28" s="21"/>
      <c r="F28" s="6"/>
      <c r="G28" s="6"/>
      <c r="H28" s="6"/>
      <c r="I28" s="6"/>
      <c r="J28" s="6"/>
      <c r="K28" s="67"/>
      <c r="L28" s="67"/>
      <c r="M28" s="67"/>
      <c r="N28" s="67"/>
    </row>
    <row r="29" spans="1:22">
      <c r="A29" s="3"/>
      <c r="B29" s="3"/>
      <c r="C29" s="3"/>
      <c r="D29" s="7"/>
      <c r="E29" s="21"/>
      <c r="F29" s="6"/>
      <c r="G29" s="6"/>
      <c r="H29" s="6"/>
      <c r="I29" s="6"/>
      <c r="J29" s="6"/>
      <c r="K29" s="67"/>
      <c r="L29" s="67"/>
      <c r="M29" s="67"/>
      <c r="N29" s="67"/>
    </row>
    <row r="30" spans="1:22">
      <c r="A30" s="3"/>
      <c r="B30" s="3"/>
      <c r="C30" s="3"/>
      <c r="D30" s="7"/>
      <c r="E30" s="21"/>
      <c r="F30" s="6"/>
      <c r="G30" s="6"/>
      <c r="H30" s="6"/>
      <c r="I30" s="6"/>
      <c r="J30" s="6"/>
      <c r="K30" s="67"/>
      <c r="L30" s="67"/>
      <c r="M30" s="67"/>
      <c r="N30" s="67"/>
    </row>
    <row r="31" spans="1:22">
      <c r="A31" s="3"/>
      <c r="B31" s="3"/>
      <c r="C31" s="3"/>
      <c r="D31" s="7"/>
      <c r="E31" s="21"/>
      <c r="F31" s="6"/>
      <c r="G31" s="6"/>
      <c r="H31" s="6"/>
      <c r="I31" s="6"/>
      <c r="J31" s="6"/>
      <c r="K31" s="67"/>
      <c r="L31" s="67"/>
      <c r="M31" s="67"/>
      <c r="N31" s="67"/>
    </row>
    <row r="32" spans="1:22">
      <c r="A32" s="3"/>
      <c r="B32" s="3"/>
      <c r="C32" s="3"/>
      <c r="D32" s="7"/>
      <c r="E32" s="21"/>
      <c r="F32" s="6"/>
      <c r="G32" s="6"/>
      <c r="H32" s="6"/>
      <c r="I32" s="6"/>
      <c r="J32" s="6"/>
      <c r="K32" s="67"/>
      <c r="L32" s="67"/>
      <c r="M32" s="67"/>
      <c r="N32" s="67"/>
    </row>
    <row r="33" spans="1:14">
      <c r="A33" s="3"/>
      <c r="B33" s="3"/>
      <c r="C33" s="3"/>
      <c r="D33" s="7"/>
      <c r="E33" s="21"/>
      <c r="F33" s="6"/>
      <c r="G33" s="6"/>
      <c r="H33" s="6"/>
      <c r="I33" s="6"/>
      <c r="J33" s="6"/>
      <c r="K33" s="67"/>
      <c r="L33" s="67"/>
      <c r="M33" s="67"/>
      <c r="N33" s="67"/>
    </row>
    <row r="34" spans="1:14">
      <c r="A34" s="3"/>
      <c r="B34" s="3"/>
      <c r="C34" s="3"/>
      <c r="D34" s="7"/>
      <c r="E34" s="21"/>
      <c r="F34" s="6"/>
      <c r="G34" s="6"/>
      <c r="H34" s="6"/>
      <c r="I34" s="6"/>
      <c r="J34" s="6"/>
      <c r="K34" s="67"/>
      <c r="L34" s="67"/>
      <c r="M34" s="67"/>
      <c r="N34" s="67"/>
    </row>
    <row r="35" spans="1:14">
      <c r="A35" s="3"/>
      <c r="B35" s="3"/>
      <c r="C35" s="3"/>
      <c r="D35" s="7"/>
      <c r="E35" s="21"/>
      <c r="F35" s="6"/>
      <c r="G35" s="6"/>
      <c r="H35" s="6"/>
      <c r="I35" s="6"/>
      <c r="J35" s="6"/>
      <c r="K35" s="67"/>
      <c r="L35" s="67"/>
      <c r="M35" s="67"/>
      <c r="N35" s="67"/>
    </row>
    <row r="36" spans="1:14">
      <c r="A36" s="3"/>
      <c r="B36" s="3"/>
      <c r="C36" s="3"/>
      <c r="D36" s="7"/>
      <c r="E36" s="21"/>
      <c r="F36" s="6"/>
      <c r="G36" s="6"/>
      <c r="H36" s="6"/>
      <c r="I36" s="6"/>
      <c r="J36" s="6"/>
      <c r="K36" s="67"/>
      <c r="L36" s="67"/>
      <c r="M36" s="67"/>
      <c r="N36" s="67"/>
    </row>
    <row r="37" spans="1:14">
      <c r="A37" s="3"/>
      <c r="B37" s="3"/>
      <c r="C37" s="3"/>
      <c r="D37" s="7"/>
      <c r="E37" s="21"/>
      <c r="F37" s="6"/>
      <c r="G37" s="6"/>
      <c r="H37" s="6"/>
      <c r="I37" s="6"/>
      <c r="J37" s="6"/>
      <c r="K37" s="67"/>
      <c r="L37" s="67"/>
      <c r="M37" s="67"/>
      <c r="N37" s="67"/>
    </row>
    <row r="38" spans="1:14">
      <c r="A38" s="3"/>
      <c r="B38" s="3"/>
      <c r="C38" s="3"/>
      <c r="D38" s="7"/>
      <c r="E38" s="21"/>
      <c r="F38" s="6"/>
      <c r="G38" s="6"/>
      <c r="H38" s="6"/>
      <c r="I38" s="6"/>
      <c r="J38" s="6"/>
      <c r="K38" s="67"/>
      <c r="L38" s="67"/>
      <c r="M38" s="67"/>
      <c r="N38" s="67"/>
    </row>
    <row r="39" spans="1:14">
      <c r="A39" s="3"/>
      <c r="B39" s="3"/>
      <c r="C39" s="3"/>
      <c r="D39" s="7"/>
      <c r="E39" s="21"/>
      <c r="F39" s="6"/>
      <c r="G39" s="6"/>
      <c r="H39" s="6"/>
      <c r="I39" s="6"/>
      <c r="J39" s="6"/>
      <c r="K39" s="67"/>
      <c r="L39" s="67"/>
      <c r="M39" s="67"/>
      <c r="N39" s="67"/>
    </row>
    <row r="40" spans="1:14">
      <c r="A40" s="3"/>
      <c r="B40" s="3"/>
      <c r="C40" s="3"/>
      <c r="D40" s="7"/>
      <c r="E40" s="21"/>
      <c r="F40" s="6"/>
      <c r="G40" s="6"/>
      <c r="H40" s="6"/>
      <c r="I40" s="6"/>
      <c r="J40" s="6"/>
      <c r="K40" s="67"/>
      <c r="L40" s="67"/>
      <c r="M40" s="67"/>
      <c r="N40" s="67"/>
    </row>
    <row r="41" spans="1:14">
      <c r="A41" s="3"/>
      <c r="B41" s="3"/>
      <c r="C41" s="3"/>
      <c r="D41" s="7"/>
      <c r="E41" s="21"/>
      <c r="F41" s="6"/>
      <c r="G41" s="6"/>
      <c r="H41" s="6"/>
      <c r="I41" s="6"/>
      <c r="J41" s="6"/>
      <c r="K41" s="67"/>
      <c r="L41" s="67"/>
      <c r="M41" s="67"/>
      <c r="N41" s="67"/>
    </row>
    <row r="42" spans="1:14">
      <c r="A42" s="3"/>
      <c r="B42" s="3"/>
      <c r="C42" s="3"/>
      <c r="D42" s="3"/>
      <c r="E42" s="21"/>
      <c r="F42" s="6"/>
      <c r="G42" s="6"/>
      <c r="H42" s="6"/>
      <c r="I42" s="6"/>
      <c r="J42" s="6"/>
      <c r="K42" s="67"/>
      <c r="L42" s="67"/>
      <c r="M42" s="67"/>
      <c r="N42" s="67"/>
    </row>
    <row r="43" spans="1:14">
      <c r="A43" s="3"/>
      <c r="B43" s="3"/>
      <c r="C43" s="3"/>
      <c r="D43" s="3"/>
      <c r="E43" s="21"/>
      <c r="F43" s="6"/>
      <c r="G43" s="6"/>
      <c r="H43" s="6"/>
      <c r="I43" s="6"/>
      <c r="J43" s="6"/>
      <c r="K43" s="67"/>
      <c r="L43" s="67"/>
      <c r="M43" s="67"/>
      <c r="N43" s="67"/>
    </row>
    <row r="44" spans="1:14">
      <c r="A44" s="3"/>
      <c r="B44" s="3"/>
      <c r="C44" s="3"/>
      <c r="D44" s="3"/>
      <c r="E44" s="21"/>
      <c r="F44" s="6"/>
      <c r="G44" s="6"/>
      <c r="H44" s="6"/>
      <c r="I44" s="6"/>
      <c r="J44" s="6"/>
      <c r="K44" s="67"/>
      <c r="L44" s="67"/>
      <c r="M44" s="67"/>
      <c r="N44" s="67"/>
    </row>
    <row r="45" spans="1:14">
      <c r="A45" s="3"/>
      <c r="B45" s="3"/>
      <c r="C45" s="3"/>
      <c r="D45" s="3"/>
      <c r="E45" s="21"/>
      <c r="F45" s="6"/>
      <c r="G45" s="6"/>
      <c r="H45" s="6"/>
      <c r="I45" s="6"/>
      <c r="J45" s="6"/>
      <c r="K45" s="67"/>
      <c r="L45" s="67"/>
      <c r="M45" s="67"/>
      <c r="N45" s="67"/>
    </row>
    <row r="46" spans="1:14">
      <c r="A46" s="3"/>
      <c r="B46" s="3"/>
      <c r="C46" s="3"/>
      <c r="D46" s="3"/>
      <c r="E46" s="21"/>
      <c r="F46" s="6"/>
      <c r="G46" s="6"/>
      <c r="H46" s="6"/>
      <c r="I46" s="6"/>
      <c r="J46" s="6"/>
      <c r="K46" s="67"/>
      <c r="L46" s="67"/>
      <c r="M46" s="67"/>
      <c r="N46" s="67"/>
    </row>
    <row r="47" spans="1:14">
      <c r="A47" s="3"/>
      <c r="B47" s="3"/>
      <c r="C47" s="3"/>
      <c r="D47" s="3"/>
      <c r="E47" s="21"/>
      <c r="F47" s="6"/>
      <c r="G47" s="6"/>
      <c r="H47" s="6"/>
      <c r="I47" s="6"/>
      <c r="J47" s="6"/>
      <c r="K47" s="67"/>
      <c r="L47" s="67"/>
      <c r="M47" s="67"/>
      <c r="N47" s="67"/>
    </row>
    <row r="48" spans="1:14">
      <c r="A48" s="3"/>
      <c r="B48" s="3"/>
      <c r="C48" s="3"/>
      <c r="D48" s="3"/>
      <c r="E48" s="21"/>
      <c r="F48" s="6"/>
      <c r="G48" s="6"/>
      <c r="H48" s="6"/>
      <c r="I48" s="6"/>
      <c r="J48" s="6"/>
      <c r="K48" s="67"/>
      <c r="L48" s="67"/>
      <c r="M48" s="67"/>
      <c r="N48" s="67"/>
    </row>
    <row r="49" spans="1:14">
      <c r="A49" s="3"/>
      <c r="B49" s="3"/>
      <c r="C49" s="3"/>
      <c r="D49" s="3"/>
      <c r="E49" s="21"/>
      <c r="F49" s="6"/>
      <c r="G49" s="6"/>
      <c r="H49" s="6"/>
      <c r="I49" s="6"/>
      <c r="J49" s="6"/>
      <c r="K49" s="67"/>
      <c r="L49" s="67"/>
      <c r="M49" s="67"/>
      <c r="N49" s="67"/>
    </row>
    <row r="50" spans="1:14">
      <c r="A50" s="3"/>
      <c r="B50" s="3"/>
      <c r="C50" s="3"/>
      <c r="D50" s="3"/>
      <c r="E50" s="21"/>
      <c r="F50" s="6"/>
      <c r="G50" s="6"/>
      <c r="H50" s="6"/>
      <c r="I50" s="6"/>
      <c r="J50" s="6"/>
      <c r="K50" s="67"/>
      <c r="L50" s="67"/>
      <c r="M50" s="67"/>
      <c r="N50" s="67"/>
    </row>
    <row r="51" spans="1:14">
      <c r="A51" s="3"/>
      <c r="B51" s="3"/>
      <c r="C51" s="3"/>
      <c r="D51" s="3"/>
      <c r="E51" s="21"/>
      <c r="F51" s="6"/>
      <c r="G51" s="6"/>
      <c r="H51" s="6"/>
      <c r="I51" s="6"/>
      <c r="J51" s="6"/>
      <c r="K51" s="67"/>
      <c r="L51" s="67"/>
      <c r="M51" s="67"/>
      <c r="N51" s="67"/>
    </row>
    <row r="52" spans="1:14">
      <c r="A52" s="3"/>
      <c r="B52" s="3"/>
      <c r="C52" s="3"/>
      <c r="D52" s="3"/>
      <c r="E52" s="21"/>
      <c r="F52" s="6"/>
      <c r="G52" s="6"/>
      <c r="H52" s="6"/>
      <c r="I52" s="6"/>
      <c r="J52" s="6"/>
      <c r="K52" s="67"/>
      <c r="L52" s="67"/>
      <c r="M52" s="67"/>
      <c r="N52" s="67"/>
    </row>
    <row r="53" spans="1:14">
      <c r="A53" s="3"/>
      <c r="B53" s="3"/>
      <c r="C53" s="3"/>
      <c r="D53" s="3"/>
      <c r="E53" s="21"/>
      <c r="F53" s="6"/>
      <c r="G53" s="6"/>
      <c r="H53" s="6"/>
      <c r="I53" s="6"/>
      <c r="J53" s="6"/>
      <c r="K53" s="67"/>
      <c r="L53" s="67"/>
      <c r="M53" s="67"/>
      <c r="N53" s="67"/>
    </row>
    <row r="54" spans="1:14">
      <c r="A54" s="3"/>
      <c r="B54" s="3"/>
      <c r="C54" s="3"/>
      <c r="D54" s="3"/>
      <c r="E54" s="21"/>
      <c r="F54" s="6"/>
      <c r="G54" s="6"/>
      <c r="H54" s="6"/>
      <c r="I54" s="6"/>
      <c r="J54" s="6"/>
      <c r="K54" s="67"/>
      <c r="L54" s="67"/>
      <c r="M54" s="67"/>
      <c r="N54" s="67"/>
    </row>
    <row r="55" spans="1:14">
      <c r="E55" s="5"/>
      <c r="F55" s="1"/>
      <c r="G55" s="1"/>
      <c r="H55" s="1"/>
      <c r="I55" s="1"/>
      <c r="J55" s="1"/>
      <c r="K55" s="1"/>
      <c r="L55" s="1"/>
      <c r="M55" s="1"/>
      <c r="N55" s="1"/>
    </row>
    <row r="56" spans="1:14">
      <c r="E56" s="5"/>
      <c r="F56" s="1"/>
      <c r="G56" s="1"/>
      <c r="H56" s="1"/>
      <c r="I56" s="1"/>
      <c r="J56" s="1"/>
      <c r="K56" s="1"/>
      <c r="L56" s="1"/>
      <c r="M56" s="1"/>
      <c r="N56" s="1"/>
    </row>
    <row r="57" spans="1:14">
      <c r="E57" s="5"/>
      <c r="F57" s="1"/>
      <c r="G57" s="1"/>
      <c r="H57" s="1"/>
      <c r="I57" s="1"/>
      <c r="J57" s="1"/>
      <c r="K57" s="1"/>
      <c r="L57" s="1"/>
      <c r="M57" s="1"/>
      <c r="N57" s="1"/>
    </row>
    <row r="58" spans="1:14">
      <c r="E58" s="5"/>
      <c r="F58" s="1"/>
      <c r="G58" s="1"/>
      <c r="H58" s="1"/>
      <c r="I58" s="1"/>
      <c r="J58" s="1"/>
      <c r="K58" s="1"/>
      <c r="L58" s="1"/>
      <c r="M58" s="1"/>
      <c r="N58" s="1"/>
    </row>
    <row r="59" spans="1:14">
      <c r="E59" s="5"/>
      <c r="F59" s="1"/>
      <c r="G59" s="1"/>
      <c r="H59" s="1"/>
      <c r="I59" s="1"/>
      <c r="J59" s="1"/>
      <c r="K59" s="1"/>
      <c r="L59" s="1"/>
      <c r="M59" s="1"/>
      <c r="N59" s="1"/>
    </row>
    <row r="60" spans="1:14">
      <c r="E60" s="5"/>
      <c r="F60" s="1"/>
      <c r="G60" s="1"/>
      <c r="H60" s="1"/>
      <c r="I60" s="1"/>
      <c r="J60" s="1"/>
      <c r="K60" s="1"/>
      <c r="L60" s="1"/>
      <c r="M60" s="1"/>
      <c r="N60" s="1"/>
    </row>
    <row r="61" spans="1:14">
      <c r="E61" s="5"/>
      <c r="F61" s="1"/>
      <c r="G61" s="1"/>
      <c r="H61" s="1"/>
      <c r="I61" s="1"/>
      <c r="J61" s="1"/>
      <c r="K61" s="1"/>
      <c r="L61" s="1"/>
      <c r="M61" s="1"/>
      <c r="N61" s="1"/>
    </row>
    <row r="62" spans="1:14">
      <c r="E62" s="5"/>
      <c r="F62" s="1"/>
      <c r="G62" s="1"/>
      <c r="H62" s="1"/>
      <c r="I62" s="1"/>
      <c r="J62" s="1"/>
      <c r="K62" s="1"/>
      <c r="L62" s="1"/>
      <c r="M62" s="1"/>
      <c r="N62" s="1"/>
    </row>
    <row r="63" spans="1:14">
      <c r="E63" s="5"/>
      <c r="F63" s="1"/>
      <c r="G63" s="1"/>
      <c r="H63" s="1"/>
      <c r="I63" s="1"/>
      <c r="J63" s="1"/>
      <c r="K63" s="1"/>
      <c r="L63" s="1"/>
      <c r="M63" s="1"/>
      <c r="N63" s="1"/>
    </row>
  </sheetData>
  <autoFilter ref="A2:V26"/>
  <sortState ref="A2:V62">
    <sortCondition ref="C1"/>
  </sortState>
  <mergeCells count="1">
    <mergeCell ref="A1:D1"/>
  </mergeCells>
  <phoneticPr fontId="2" type="noConversion"/>
  <conditionalFormatting sqref="D24:D29 A24:A29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0:D41 A30:A41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42:D54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 D3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">
    <cfRule type="colorScale" priority="49">
      <colorScale>
        <cfvo type="min"/>
        <cfvo type="max"/>
        <color theme="0"/>
        <color theme="0"/>
      </colorScale>
    </cfRule>
  </conditionalFormatting>
  <conditionalFormatting sqref="D4 A4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">
    <cfRule type="colorScale" priority="47">
      <colorScale>
        <cfvo type="min"/>
        <cfvo type="max"/>
        <color theme="0"/>
        <color theme="0"/>
      </colorScale>
    </cfRule>
  </conditionalFormatting>
  <conditionalFormatting sqref="D5 A5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">
    <cfRule type="colorScale" priority="45">
      <colorScale>
        <cfvo type="min"/>
        <cfvo type="max"/>
        <color theme="0"/>
        <color theme="0"/>
      </colorScale>
    </cfRule>
  </conditionalFormatting>
  <conditionalFormatting sqref="D6 A6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">
    <cfRule type="colorScale" priority="43">
      <colorScale>
        <cfvo type="min"/>
        <cfvo type="max"/>
        <color theme="0"/>
        <color theme="0"/>
      </colorScale>
    </cfRule>
  </conditionalFormatting>
  <conditionalFormatting sqref="D7 A7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">
    <cfRule type="colorScale" priority="41">
      <colorScale>
        <cfvo type="min"/>
        <cfvo type="max"/>
        <color theme="0"/>
        <color theme="0"/>
      </colorScale>
    </cfRule>
  </conditionalFormatting>
  <conditionalFormatting sqref="A8 D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">
    <cfRule type="colorScale" priority="39">
      <colorScale>
        <cfvo type="min"/>
        <cfvo type="max"/>
        <color theme="0"/>
        <color theme="0"/>
      </colorScale>
    </cfRule>
  </conditionalFormatting>
  <conditionalFormatting sqref="A9 D9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">
    <cfRule type="colorScale" priority="37">
      <colorScale>
        <cfvo type="min"/>
        <cfvo type="max"/>
        <color theme="0"/>
        <color theme="0"/>
      </colorScale>
    </cfRule>
  </conditionalFormatting>
  <conditionalFormatting sqref="A10 D10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">
    <cfRule type="colorScale" priority="35">
      <colorScale>
        <cfvo type="min"/>
        <cfvo type="max"/>
        <color theme="0"/>
        <color theme="0"/>
      </colorScale>
    </cfRule>
  </conditionalFormatting>
  <conditionalFormatting sqref="A11 D11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">
    <cfRule type="colorScale" priority="33">
      <colorScale>
        <cfvo type="min"/>
        <cfvo type="max"/>
        <color theme="0"/>
        <color theme="0"/>
      </colorScale>
    </cfRule>
  </conditionalFormatting>
  <conditionalFormatting sqref="D12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">
    <cfRule type="colorScale" priority="31">
      <colorScale>
        <cfvo type="min"/>
        <cfvo type="max"/>
        <color theme="0"/>
        <color theme="0"/>
      </colorScale>
    </cfRule>
  </conditionalFormatting>
  <conditionalFormatting sqref="A13 D13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">
    <cfRule type="colorScale" priority="29">
      <colorScale>
        <cfvo type="min"/>
        <cfvo type="max"/>
        <color theme="0"/>
        <color theme="0"/>
      </colorScale>
    </cfRule>
  </conditionalFormatting>
  <conditionalFormatting sqref="D14 A14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">
    <cfRule type="colorScale" priority="27">
      <colorScale>
        <cfvo type="min"/>
        <cfvo type="max"/>
        <color theme="0"/>
        <color theme="0"/>
      </colorScale>
    </cfRule>
  </conditionalFormatting>
  <conditionalFormatting sqref="A15 D15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5">
    <cfRule type="colorScale" priority="25">
      <colorScale>
        <cfvo type="min"/>
        <cfvo type="max"/>
        <color theme="0"/>
        <color theme="0"/>
      </colorScale>
    </cfRule>
  </conditionalFormatting>
  <conditionalFormatting sqref="D16 A16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6">
    <cfRule type="colorScale" priority="23">
      <colorScale>
        <cfvo type="min"/>
        <cfvo type="max"/>
        <color theme="0"/>
        <color theme="0"/>
      </colorScale>
    </cfRule>
  </conditionalFormatting>
  <conditionalFormatting sqref="A17 D17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">
    <cfRule type="colorScale" priority="21">
      <colorScale>
        <cfvo type="min"/>
        <cfvo type="max"/>
        <color theme="0"/>
        <color theme="0"/>
      </colorScale>
    </cfRule>
  </conditionalFormatting>
  <conditionalFormatting sqref="A18 D18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8">
    <cfRule type="colorScale" priority="19">
      <colorScale>
        <cfvo type="min"/>
        <cfvo type="max"/>
        <color theme="0"/>
        <color theme="0"/>
      </colorScale>
    </cfRule>
  </conditionalFormatting>
  <conditionalFormatting sqref="A19 D19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9">
    <cfRule type="colorScale" priority="17">
      <colorScale>
        <cfvo type="min"/>
        <cfvo type="max"/>
        <color theme="0"/>
        <color theme="0"/>
      </colorScale>
    </cfRule>
  </conditionalFormatting>
  <conditionalFormatting sqref="A20 D20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0">
    <cfRule type="colorScale" priority="15">
      <colorScale>
        <cfvo type="min"/>
        <cfvo type="max"/>
        <color theme="0"/>
        <color theme="0"/>
      </colorScale>
    </cfRule>
  </conditionalFormatting>
  <conditionalFormatting sqref="A21 D21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1">
    <cfRule type="colorScale" priority="13">
      <colorScale>
        <cfvo type="min"/>
        <cfvo type="max"/>
        <color theme="0"/>
        <color theme="0"/>
      </colorScale>
    </cfRule>
  </conditionalFormatting>
  <conditionalFormatting sqref="A22 D22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2">
    <cfRule type="colorScale" priority="11">
      <colorScale>
        <cfvo type="min"/>
        <cfvo type="max"/>
        <color theme="0"/>
        <color theme="0"/>
      </colorScale>
    </cfRule>
  </conditionalFormatting>
  <conditionalFormatting sqref="A23 D2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3">
    <cfRule type="colorScale" priority="9">
      <colorScale>
        <cfvo type="min"/>
        <cfvo type="max"/>
        <color theme="0"/>
        <color theme="0"/>
      </colorScale>
    </cfRule>
  </conditionalFormatting>
  <conditionalFormatting sqref="A24:A2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4">
    <cfRule type="colorScale" priority="6">
      <colorScale>
        <cfvo type="min"/>
        <cfvo type="max"/>
        <color theme="0"/>
        <color theme="0"/>
      </colorScale>
    </cfRule>
  </conditionalFormatting>
  <conditionalFormatting sqref="D2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5">
    <cfRule type="colorScale" priority="4">
      <colorScale>
        <cfvo type="min"/>
        <cfvo type="max"/>
        <color theme="0"/>
        <color theme="0"/>
      </colorScale>
    </cfRule>
  </conditionalFormatting>
  <conditionalFormatting sqref="D2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6">
    <cfRule type="colorScale" priority="2">
      <colorScale>
        <cfvo type="min"/>
        <cfvo type="max"/>
        <color theme="0"/>
        <color theme="0"/>
      </colorScale>
    </cfRule>
  </conditionalFormatting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64"/>
  <sheetViews>
    <sheetView workbookViewId="0">
      <pane xSplit="1" ySplit="2" topLeftCell="B30" activePane="bottomRight" state="frozen"/>
      <selection pane="topRight" activeCell="B1" sqref="B1"/>
      <selection pane="bottomLeft" activeCell="A2" sqref="A2"/>
      <selection pane="bottomRight" activeCell="E30" sqref="E30:E52"/>
    </sheetView>
  </sheetViews>
  <sheetFormatPr defaultColWidth="8.6640625" defaultRowHeight="14.4"/>
  <cols>
    <col min="2" max="3" width="5.5546875" bestFit="1" customWidth="1"/>
    <col min="4" max="4" width="13.6640625" customWidth="1"/>
    <col min="5" max="5" width="7.44140625" customWidth="1"/>
    <col min="6" max="6" width="9.109375" customWidth="1"/>
    <col min="7" max="7" width="8.6640625" customWidth="1"/>
    <col min="8" max="8" width="9.5546875" style="4" bestFit="1" customWidth="1"/>
    <col min="9" max="9" width="8.33203125" customWidth="1"/>
    <col min="10" max="10" width="10.109375" customWidth="1"/>
  </cols>
  <sheetData>
    <row r="1" spans="1:10" ht="20.399999999999999">
      <c r="A1" s="119" t="s">
        <v>118</v>
      </c>
      <c r="B1" s="119"/>
      <c r="C1" s="119"/>
    </row>
    <row r="2" spans="1:10" s="4" customFormat="1" ht="31.95" customHeight="1">
      <c r="A2" s="35" t="s">
        <v>2</v>
      </c>
      <c r="B2" s="35" t="s">
        <v>0</v>
      </c>
      <c r="C2" s="57" t="s">
        <v>108</v>
      </c>
      <c r="D2" s="35" t="s">
        <v>1</v>
      </c>
      <c r="E2" s="24" t="s">
        <v>4</v>
      </c>
      <c r="F2" s="24" t="s">
        <v>111</v>
      </c>
      <c r="G2" t="s">
        <v>110</v>
      </c>
      <c r="H2" s="24" t="s">
        <v>7</v>
      </c>
      <c r="I2" s="24" t="s">
        <v>9</v>
      </c>
      <c r="J2" s="24" t="s">
        <v>11</v>
      </c>
    </row>
    <row r="3" spans="1:10" s="1" customFormat="1">
      <c r="A3" s="71" t="s">
        <v>98</v>
      </c>
      <c r="B3" s="71" t="s">
        <v>91</v>
      </c>
      <c r="C3" s="71" t="str">
        <f t="shared" ref="C3:C34" si="0">LEFT(B3,2)</f>
        <v>工3</v>
      </c>
      <c r="D3" s="71">
        <v>2013010892</v>
      </c>
      <c r="E3" s="111">
        <v>92.8</v>
      </c>
      <c r="F3" s="111">
        <v>1</v>
      </c>
      <c r="G3" s="84">
        <v>1</v>
      </c>
      <c r="H3" s="84"/>
      <c r="I3" s="111">
        <v>10</v>
      </c>
      <c r="J3" s="6"/>
    </row>
    <row r="4" spans="1:10" s="1" customFormat="1">
      <c r="A4" s="71" t="s">
        <v>64</v>
      </c>
      <c r="B4" s="71" t="s">
        <v>53</v>
      </c>
      <c r="C4" s="71" t="str">
        <f t="shared" si="0"/>
        <v>工4</v>
      </c>
      <c r="D4" s="74">
        <v>2013011646</v>
      </c>
      <c r="E4" s="110">
        <v>94.8</v>
      </c>
      <c r="F4" s="111">
        <v>1</v>
      </c>
      <c r="G4" s="84">
        <v>1</v>
      </c>
      <c r="H4" s="84"/>
      <c r="I4" s="111">
        <v>10</v>
      </c>
      <c r="J4" s="6"/>
    </row>
    <row r="5" spans="1:10" s="1" customFormat="1">
      <c r="A5" s="71" t="s">
        <v>88</v>
      </c>
      <c r="B5" s="71" t="s">
        <v>79</v>
      </c>
      <c r="C5" s="71" t="str">
        <f t="shared" si="0"/>
        <v>工5</v>
      </c>
      <c r="D5" s="71">
        <v>2015010848</v>
      </c>
      <c r="E5" s="111">
        <v>3.6</v>
      </c>
      <c r="F5" s="111">
        <v>1</v>
      </c>
      <c r="G5" s="84">
        <v>1</v>
      </c>
      <c r="H5" s="112"/>
      <c r="I5" s="111">
        <v>10</v>
      </c>
      <c r="J5" s="6"/>
    </row>
    <row r="6" spans="1:10" s="1" customFormat="1">
      <c r="A6" s="71" t="s">
        <v>86</v>
      </c>
      <c r="B6" s="71" t="s">
        <v>87</v>
      </c>
      <c r="C6" s="71" t="str">
        <f t="shared" si="0"/>
        <v>生6</v>
      </c>
      <c r="D6" s="71">
        <v>2015010813</v>
      </c>
      <c r="E6" s="111">
        <v>3.6</v>
      </c>
      <c r="F6" s="111">
        <v>1</v>
      </c>
      <c r="G6" s="84">
        <v>1</v>
      </c>
      <c r="H6" s="112" t="s">
        <v>105</v>
      </c>
      <c r="I6" s="111">
        <v>10</v>
      </c>
      <c r="J6" s="6"/>
    </row>
    <row r="7" spans="1:10" s="1" customFormat="1">
      <c r="A7" s="71" t="s">
        <v>99</v>
      </c>
      <c r="B7" s="71" t="s">
        <v>91</v>
      </c>
      <c r="C7" s="71" t="str">
        <f t="shared" si="0"/>
        <v>工3</v>
      </c>
      <c r="D7" s="71">
        <v>2013010906</v>
      </c>
      <c r="E7" s="111">
        <v>91.2</v>
      </c>
      <c r="F7" s="111">
        <v>2</v>
      </c>
      <c r="G7" s="84">
        <v>2</v>
      </c>
      <c r="H7" s="84"/>
      <c r="I7" s="111">
        <v>8</v>
      </c>
      <c r="J7" s="6"/>
    </row>
    <row r="8" spans="1:10" s="1" customFormat="1">
      <c r="A8" s="71" t="s">
        <v>56</v>
      </c>
      <c r="B8" s="71" t="s">
        <v>57</v>
      </c>
      <c r="C8" s="71" t="str">
        <f t="shared" si="0"/>
        <v>工4</v>
      </c>
      <c r="D8" s="74">
        <v>2014010902</v>
      </c>
      <c r="E8" s="110">
        <v>94</v>
      </c>
      <c r="F8" s="111">
        <v>1</v>
      </c>
      <c r="G8" s="84">
        <v>2</v>
      </c>
      <c r="H8" s="84"/>
      <c r="I8" s="111">
        <v>10</v>
      </c>
      <c r="J8" s="6"/>
    </row>
    <row r="9" spans="1:10" s="1" customFormat="1">
      <c r="A9" s="71" t="s">
        <v>71</v>
      </c>
      <c r="B9" s="71" t="s">
        <v>72</v>
      </c>
      <c r="C9" s="71" t="str">
        <f t="shared" si="0"/>
        <v>工5</v>
      </c>
      <c r="D9" s="71">
        <v>2015010845</v>
      </c>
      <c r="E9" s="110">
        <v>3.5</v>
      </c>
      <c r="F9" s="111">
        <v>2</v>
      </c>
      <c r="G9" s="84">
        <v>2</v>
      </c>
      <c r="H9" s="84"/>
      <c r="I9" s="111">
        <v>9</v>
      </c>
      <c r="J9" s="6"/>
    </row>
    <row r="10" spans="1:10" s="1" customFormat="1">
      <c r="A10" s="71" t="s">
        <v>83</v>
      </c>
      <c r="B10" s="71" t="s">
        <v>79</v>
      </c>
      <c r="C10" s="71" t="str">
        <f t="shared" si="0"/>
        <v>工5</v>
      </c>
      <c r="D10" s="71">
        <v>2015010852</v>
      </c>
      <c r="E10" s="111">
        <v>3.5</v>
      </c>
      <c r="F10" s="111">
        <v>2</v>
      </c>
      <c r="G10" s="84">
        <v>2</v>
      </c>
      <c r="H10" s="112"/>
      <c r="I10" s="111">
        <v>9</v>
      </c>
      <c r="J10" s="6"/>
    </row>
    <row r="11" spans="1:10" s="1" customFormat="1">
      <c r="A11" s="71" t="s">
        <v>95</v>
      </c>
      <c r="B11" s="71" t="s">
        <v>93</v>
      </c>
      <c r="C11" s="71" t="str">
        <f t="shared" si="0"/>
        <v>工3</v>
      </c>
      <c r="D11" s="71">
        <v>2013010885</v>
      </c>
      <c r="E11" s="111">
        <v>90.9</v>
      </c>
      <c r="F11" s="111">
        <v>1</v>
      </c>
      <c r="G11" s="84">
        <v>3</v>
      </c>
      <c r="H11" s="84"/>
      <c r="I11" s="111">
        <v>7</v>
      </c>
      <c r="J11" s="6"/>
    </row>
    <row r="12" spans="1:10" s="1" customFormat="1">
      <c r="A12" s="71" t="s">
        <v>65</v>
      </c>
      <c r="B12" s="71" t="s">
        <v>53</v>
      </c>
      <c r="C12" s="71" t="str">
        <f t="shared" si="0"/>
        <v>工4</v>
      </c>
      <c r="D12" s="74">
        <v>2014010880</v>
      </c>
      <c r="E12" s="110">
        <v>92.5</v>
      </c>
      <c r="F12" s="111">
        <v>2</v>
      </c>
      <c r="G12" s="84">
        <v>3</v>
      </c>
      <c r="H12" s="84"/>
      <c r="I12" s="111">
        <v>8</v>
      </c>
      <c r="J12" s="6"/>
    </row>
    <row r="13" spans="1:10" s="1" customFormat="1">
      <c r="A13" s="71" t="s">
        <v>96</v>
      </c>
      <c r="B13" s="71" t="s">
        <v>91</v>
      </c>
      <c r="C13" s="71" t="str">
        <f t="shared" si="0"/>
        <v>工3</v>
      </c>
      <c r="D13" s="71">
        <v>2013010897</v>
      </c>
      <c r="E13" s="111">
        <v>90.2</v>
      </c>
      <c r="F13" s="111">
        <v>3</v>
      </c>
      <c r="G13" s="84">
        <v>4</v>
      </c>
      <c r="H13" s="84"/>
      <c r="I13" s="111">
        <v>6</v>
      </c>
      <c r="J13" s="6"/>
    </row>
    <row r="14" spans="1:10" s="1" customFormat="1">
      <c r="A14" s="71" t="s">
        <v>66</v>
      </c>
      <c r="B14" s="71" t="s">
        <v>53</v>
      </c>
      <c r="C14" s="71" t="str">
        <f t="shared" si="0"/>
        <v>工4</v>
      </c>
      <c r="D14" s="74">
        <v>2014012377</v>
      </c>
      <c r="E14" s="110">
        <v>92.4</v>
      </c>
      <c r="F14" s="111">
        <v>3</v>
      </c>
      <c r="G14" s="84">
        <v>4</v>
      </c>
      <c r="H14" s="84"/>
      <c r="I14" s="111">
        <v>8</v>
      </c>
      <c r="J14" s="6">
        <v>3000</v>
      </c>
    </row>
    <row r="15" spans="1:10" s="1" customFormat="1">
      <c r="A15" s="71" t="s">
        <v>69</v>
      </c>
      <c r="B15" s="71" t="s">
        <v>68</v>
      </c>
      <c r="C15" s="71" t="str">
        <f t="shared" si="0"/>
        <v>工5</v>
      </c>
      <c r="D15" s="71">
        <v>2015010812</v>
      </c>
      <c r="E15" s="110">
        <v>3.4</v>
      </c>
      <c r="F15" s="111">
        <v>1</v>
      </c>
      <c r="G15" s="84">
        <v>4</v>
      </c>
      <c r="H15" s="84">
        <v>3.42</v>
      </c>
      <c r="I15" s="111">
        <v>7</v>
      </c>
      <c r="J15" s="6"/>
    </row>
    <row r="16" spans="1:10" s="1" customFormat="1">
      <c r="A16" s="71" t="s">
        <v>74</v>
      </c>
      <c r="B16" s="71" t="s">
        <v>72</v>
      </c>
      <c r="C16" s="71" t="str">
        <f t="shared" si="0"/>
        <v>工5</v>
      </c>
      <c r="D16" s="71">
        <v>2015010846</v>
      </c>
      <c r="E16" s="110">
        <v>3.4</v>
      </c>
      <c r="F16" s="111">
        <v>4</v>
      </c>
      <c r="G16" s="84">
        <v>4</v>
      </c>
      <c r="H16" s="84">
        <v>3.38</v>
      </c>
      <c r="I16" s="111">
        <v>7</v>
      </c>
      <c r="J16" s="6"/>
    </row>
    <row r="17" spans="1:10" s="1" customFormat="1">
      <c r="A17" s="71" t="s">
        <v>75</v>
      </c>
      <c r="B17" s="71" t="s">
        <v>73</v>
      </c>
      <c r="C17" s="71" t="str">
        <f t="shared" si="0"/>
        <v>工5</v>
      </c>
      <c r="D17" s="71">
        <v>2015010817</v>
      </c>
      <c r="E17" s="110">
        <v>3.4</v>
      </c>
      <c r="F17" s="111">
        <v>1</v>
      </c>
      <c r="G17" s="84">
        <v>4</v>
      </c>
      <c r="H17" s="84">
        <v>3.39</v>
      </c>
      <c r="I17" s="111">
        <v>7</v>
      </c>
      <c r="J17" s="6"/>
    </row>
    <row r="18" spans="1:10" s="1" customFormat="1">
      <c r="A18" s="71" t="s">
        <v>76</v>
      </c>
      <c r="B18" s="71" t="s">
        <v>72</v>
      </c>
      <c r="C18" s="71" t="str">
        <f t="shared" si="0"/>
        <v>工5</v>
      </c>
      <c r="D18" s="71">
        <v>2015010855</v>
      </c>
      <c r="E18" s="111">
        <v>3.4</v>
      </c>
      <c r="F18" s="111">
        <v>4</v>
      </c>
      <c r="G18" s="84">
        <v>4</v>
      </c>
      <c r="H18" s="84">
        <v>3.41</v>
      </c>
      <c r="I18" s="111">
        <v>7</v>
      </c>
      <c r="J18" s="6"/>
    </row>
    <row r="19" spans="1:10" s="1" customFormat="1">
      <c r="A19" s="71" t="s">
        <v>78</v>
      </c>
      <c r="B19" s="71" t="s">
        <v>79</v>
      </c>
      <c r="C19" s="71" t="str">
        <f t="shared" si="0"/>
        <v>工5</v>
      </c>
      <c r="D19" s="71">
        <v>2015010844</v>
      </c>
      <c r="E19" s="111">
        <v>3.4</v>
      </c>
      <c r="F19" s="111">
        <v>4</v>
      </c>
      <c r="G19" s="84">
        <v>4</v>
      </c>
      <c r="H19" s="112" t="s">
        <v>103</v>
      </c>
      <c r="I19" s="111">
        <v>7</v>
      </c>
      <c r="J19" s="6"/>
    </row>
    <row r="20" spans="1:10" s="1" customFormat="1">
      <c r="A20" s="71" t="s">
        <v>80</v>
      </c>
      <c r="B20" s="71" t="s">
        <v>73</v>
      </c>
      <c r="C20" s="71" t="str">
        <f t="shared" si="0"/>
        <v>工5</v>
      </c>
      <c r="D20" s="71">
        <v>2015010822</v>
      </c>
      <c r="E20" s="111">
        <v>3.4</v>
      </c>
      <c r="F20" s="111">
        <v>1</v>
      </c>
      <c r="G20" s="84">
        <v>4</v>
      </c>
      <c r="H20" s="112" t="s">
        <v>104</v>
      </c>
      <c r="I20" s="111">
        <v>7</v>
      </c>
      <c r="J20" s="6"/>
    </row>
    <row r="21" spans="1:10" s="1" customFormat="1">
      <c r="A21" s="71" t="s">
        <v>84</v>
      </c>
      <c r="B21" s="71" t="s">
        <v>79</v>
      </c>
      <c r="C21" s="71" t="str">
        <f t="shared" si="0"/>
        <v>工5</v>
      </c>
      <c r="D21" s="71">
        <v>2015010853</v>
      </c>
      <c r="E21" s="111">
        <v>3.4</v>
      </c>
      <c r="F21" s="111">
        <v>4</v>
      </c>
      <c r="G21" s="84">
        <v>4</v>
      </c>
      <c r="H21" s="112">
        <v>3.45</v>
      </c>
      <c r="I21" s="111">
        <v>7</v>
      </c>
      <c r="J21" s="6"/>
    </row>
    <row r="22" spans="1:10" s="1" customFormat="1">
      <c r="A22" s="71" t="s">
        <v>85</v>
      </c>
      <c r="B22" s="71" t="s">
        <v>79</v>
      </c>
      <c r="C22" s="71" t="str">
        <f t="shared" si="0"/>
        <v>工5</v>
      </c>
      <c r="D22" s="71">
        <v>2015010843</v>
      </c>
      <c r="E22" s="111">
        <v>3.4</v>
      </c>
      <c r="F22" s="111">
        <v>4</v>
      </c>
      <c r="G22" s="84">
        <v>4</v>
      </c>
      <c r="H22" s="112">
        <v>3.43</v>
      </c>
      <c r="I22" s="111">
        <v>7</v>
      </c>
      <c r="J22" s="6"/>
    </row>
    <row r="23" spans="1:10" s="1" customFormat="1">
      <c r="A23" s="71" t="s">
        <v>89</v>
      </c>
      <c r="B23" s="71" t="s">
        <v>79</v>
      </c>
      <c r="C23" s="71" t="str">
        <f t="shared" si="0"/>
        <v>工5</v>
      </c>
      <c r="D23" s="71">
        <v>2015010839</v>
      </c>
      <c r="E23" s="111">
        <v>3.4</v>
      </c>
      <c r="F23" s="111">
        <v>4</v>
      </c>
      <c r="G23" s="84">
        <v>4</v>
      </c>
      <c r="H23" s="112">
        <v>3.42</v>
      </c>
      <c r="I23" s="111">
        <v>7</v>
      </c>
      <c r="J23" s="6"/>
    </row>
    <row r="24" spans="1:10" s="1" customFormat="1">
      <c r="A24" s="71" t="s">
        <v>90</v>
      </c>
      <c r="B24" s="71" t="s">
        <v>79</v>
      </c>
      <c r="C24" s="71" t="str">
        <f t="shared" si="0"/>
        <v>工5</v>
      </c>
      <c r="D24" s="71">
        <v>2015010840</v>
      </c>
      <c r="E24" s="111">
        <v>3.4</v>
      </c>
      <c r="F24" s="111">
        <v>4</v>
      </c>
      <c r="G24" s="84">
        <v>4</v>
      </c>
      <c r="H24" s="112">
        <v>3.47</v>
      </c>
      <c r="I24" s="111">
        <v>7</v>
      </c>
      <c r="J24" s="6"/>
    </row>
    <row r="25" spans="1:10" s="1" customFormat="1">
      <c r="A25" s="71" t="s">
        <v>92</v>
      </c>
      <c r="B25" s="71" t="s">
        <v>91</v>
      </c>
      <c r="C25" s="71" t="str">
        <f t="shared" si="0"/>
        <v>工3</v>
      </c>
      <c r="D25" s="71">
        <v>2013010915</v>
      </c>
      <c r="E25" s="111">
        <v>89.9</v>
      </c>
      <c r="F25" s="111">
        <v>4</v>
      </c>
      <c r="G25" s="84">
        <v>5</v>
      </c>
      <c r="H25" s="84"/>
      <c r="I25" s="111">
        <v>5</v>
      </c>
      <c r="J25" s="6"/>
    </row>
    <row r="26" spans="1:10" s="1" customFormat="1">
      <c r="A26" s="71" t="s">
        <v>60</v>
      </c>
      <c r="B26" s="71" t="s">
        <v>57</v>
      </c>
      <c r="C26" s="71" t="str">
        <f t="shared" si="0"/>
        <v>工4</v>
      </c>
      <c r="D26" s="74">
        <v>2014010906</v>
      </c>
      <c r="E26" s="110">
        <v>92</v>
      </c>
      <c r="F26" s="111">
        <v>2</v>
      </c>
      <c r="G26" s="84">
        <v>5</v>
      </c>
      <c r="H26" s="84"/>
      <c r="I26" s="111">
        <v>8</v>
      </c>
      <c r="J26" s="6"/>
    </row>
    <row r="27" spans="1:10" s="1" customFormat="1">
      <c r="A27" s="71" t="s">
        <v>94</v>
      </c>
      <c r="B27" s="71" t="s">
        <v>93</v>
      </c>
      <c r="C27" s="71" t="str">
        <f t="shared" si="0"/>
        <v>工3</v>
      </c>
      <c r="D27" s="71">
        <v>2013010862</v>
      </c>
      <c r="E27" s="111">
        <v>89.7</v>
      </c>
      <c r="F27" s="111">
        <v>2</v>
      </c>
      <c r="G27" s="84">
        <v>6</v>
      </c>
      <c r="H27" s="84"/>
      <c r="I27" s="111">
        <v>5</v>
      </c>
      <c r="J27" s="6"/>
    </row>
    <row r="28" spans="1:10" s="1" customFormat="1">
      <c r="A28" s="71" t="s">
        <v>59</v>
      </c>
      <c r="B28" s="71" t="s">
        <v>57</v>
      </c>
      <c r="C28" s="71" t="str">
        <f t="shared" si="0"/>
        <v>工4</v>
      </c>
      <c r="D28" s="74">
        <v>2014010907</v>
      </c>
      <c r="E28" s="110">
        <v>91.8</v>
      </c>
      <c r="F28" s="111">
        <v>3</v>
      </c>
      <c r="G28" s="84">
        <v>6</v>
      </c>
      <c r="H28" s="84"/>
      <c r="I28" s="111">
        <v>7</v>
      </c>
      <c r="J28" s="6"/>
    </row>
    <row r="29" spans="1:10" s="1" customFormat="1">
      <c r="A29" s="71" t="s">
        <v>97</v>
      </c>
      <c r="B29" s="71" t="s">
        <v>93</v>
      </c>
      <c r="C29" s="71" t="str">
        <f t="shared" si="0"/>
        <v>工3</v>
      </c>
      <c r="D29" s="71">
        <v>2013010864</v>
      </c>
      <c r="E29" s="111">
        <v>89.7</v>
      </c>
      <c r="F29" s="111">
        <v>2</v>
      </c>
      <c r="G29" s="84">
        <v>7</v>
      </c>
      <c r="H29" s="84"/>
      <c r="I29" s="111">
        <v>5</v>
      </c>
      <c r="J29" s="6"/>
    </row>
    <row r="30" spans="1:10" s="1" customFormat="1">
      <c r="A30" s="71"/>
      <c r="B30" s="71"/>
      <c r="C30" s="71" t="s">
        <v>136</v>
      </c>
      <c r="D30" s="74"/>
      <c r="E30" s="110"/>
      <c r="F30" s="111">
        <v>4</v>
      </c>
      <c r="G30" s="84">
        <v>7</v>
      </c>
      <c r="H30" s="84"/>
      <c r="I30" s="111">
        <v>7</v>
      </c>
      <c r="J30" s="6"/>
    </row>
    <row r="31" spans="1:10" s="1" customFormat="1">
      <c r="A31" s="71"/>
      <c r="B31" s="71"/>
      <c r="C31" s="71" t="s">
        <v>135</v>
      </c>
      <c r="D31" s="71"/>
      <c r="E31" s="111"/>
      <c r="F31" s="111">
        <v>4</v>
      </c>
      <c r="G31" s="84">
        <v>8</v>
      </c>
      <c r="H31" s="84"/>
      <c r="I31" s="111">
        <v>5</v>
      </c>
      <c r="J31" s="6"/>
    </row>
    <row r="32" spans="1:10" s="1" customFormat="1">
      <c r="A32" s="71"/>
      <c r="B32" s="71"/>
      <c r="C32" s="71" t="s">
        <v>136</v>
      </c>
      <c r="D32" s="74"/>
      <c r="E32" s="110"/>
      <c r="F32" s="111">
        <v>5</v>
      </c>
      <c r="G32" s="84">
        <v>8</v>
      </c>
      <c r="H32" s="84"/>
      <c r="I32" s="111">
        <v>7</v>
      </c>
      <c r="J32" s="6"/>
    </row>
    <row r="33" spans="1:10" s="1" customFormat="1">
      <c r="A33" s="3"/>
      <c r="B33" s="3"/>
      <c r="C33" s="3" t="s">
        <v>135</v>
      </c>
      <c r="D33" s="3"/>
      <c r="E33" s="6"/>
      <c r="F33" s="6">
        <v>5</v>
      </c>
      <c r="G33" s="63">
        <v>9</v>
      </c>
      <c r="H33" s="21"/>
      <c r="I33" s="6">
        <v>5</v>
      </c>
      <c r="J33" s="6"/>
    </row>
    <row r="34" spans="1:10" s="1" customFormat="1">
      <c r="A34" s="71"/>
      <c r="B34" s="71"/>
      <c r="C34" s="71" t="s">
        <v>136</v>
      </c>
      <c r="D34" s="74"/>
      <c r="E34" s="110"/>
      <c r="F34" s="111">
        <v>6</v>
      </c>
      <c r="G34" s="84">
        <v>9</v>
      </c>
      <c r="H34" s="84"/>
      <c r="I34" s="111">
        <v>5</v>
      </c>
      <c r="J34" s="6"/>
    </row>
    <row r="35" spans="1:10" s="1" customFormat="1">
      <c r="A35" s="71"/>
      <c r="B35" s="71"/>
      <c r="C35" s="71" t="s">
        <v>135</v>
      </c>
      <c r="D35" s="71"/>
      <c r="E35" s="111"/>
      <c r="F35" s="111">
        <v>5</v>
      </c>
      <c r="G35" s="84">
        <v>10</v>
      </c>
      <c r="H35" s="84"/>
      <c r="I35" s="111">
        <v>5</v>
      </c>
      <c r="J35" s="6"/>
    </row>
    <row r="36" spans="1:10" s="1" customFormat="1">
      <c r="A36" s="71"/>
      <c r="B36" s="71"/>
      <c r="C36" s="71" t="s">
        <v>136</v>
      </c>
      <c r="D36" s="74"/>
      <c r="E36" s="110"/>
      <c r="F36" s="111">
        <v>7</v>
      </c>
      <c r="G36" s="84">
        <v>10</v>
      </c>
      <c r="H36" s="84"/>
      <c r="I36" s="111">
        <v>5</v>
      </c>
      <c r="J36" s="6"/>
    </row>
    <row r="37" spans="1:10" s="1" customFormat="1">
      <c r="A37" s="3"/>
      <c r="B37" s="3"/>
      <c r="C37" s="3" t="s">
        <v>135</v>
      </c>
      <c r="D37" s="3"/>
      <c r="E37" s="6"/>
      <c r="F37" s="6">
        <v>6</v>
      </c>
      <c r="G37" s="63">
        <v>11</v>
      </c>
      <c r="H37" s="21"/>
      <c r="I37" s="6">
        <v>4</v>
      </c>
      <c r="J37" s="6"/>
    </row>
    <row r="38" spans="1:10" s="1" customFormat="1">
      <c r="A38" s="71"/>
      <c r="B38" s="71"/>
      <c r="C38" s="71" t="s">
        <v>136</v>
      </c>
      <c r="D38" s="74"/>
      <c r="E38" s="110"/>
      <c r="F38" s="111">
        <v>4</v>
      </c>
      <c r="G38" s="84">
        <v>11</v>
      </c>
      <c r="H38" s="84"/>
      <c r="I38" s="111">
        <v>5</v>
      </c>
      <c r="J38" s="6"/>
    </row>
    <row r="39" spans="1:10" s="1" customFormat="1">
      <c r="A39" s="3"/>
      <c r="B39" s="3"/>
      <c r="C39" s="3" t="s">
        <v>135</v>
      </c>
      <c r="D39" s="3"/>
      <c r="E39" s="6"/>
      <c r="F39" s="6">
        <v>7</v>
      </c>
      <c r="G39" s="63">
        <v>12</v>
      </c>
      <c r="H39" s="21"/>
      <c r="I39" s="6">
        <v>4</v>
      </c>
      <c r="J39" s="6"/>
    </row>
    <row r="40" spans="1:10" s="1" customFormat="1">
      <c r="A40" s="3"/>
      <c r="B40" s="3"/>
      <c r="C40" s="3" t="s">
        <v>136</v>
      </c>
      <c r="D40" s="7"/>
      <c r="E40" s="18"/>
      <c r="F40" s="6">
        <v>8</v>
      </c>
      <c r="G40" s="63">
        <v>12</v>
      </c>
      <c r="H40" s="21"/>
      <c r="I40" s="6">
        <v>4</v>
      </c>
      <c r="J40" s="6"/>
    </row>
    <row r="41" spans="1:10" s="1" customFormat="1">
      <c r="A41" s="3"/>
      <c r="B41" s="3"/>
      <c r="C41" s="3" t="s">
        <v>137</v>
      </c>
      <c r="D41" s="3"/>
      <c r="E41" s="18"/>
      <c r="F41" s="6">
        <v>3</v>
      </c>
      <c r="G41" s="63">
        <v>12</v>
      </c>
      <c r="H41" s="21"/>
      <c r="I41" s="6">
        <v>5</v>
      </c>
      <c r="J41" s="6"/>
    </row>
    <row r="42" spans="1:10" s="1" customFormat="1">
      <c r="A42" s="3"/>
      <c r="B42" s="3"/>
      <c r="C42" s="3" t="s">
        <v>137</v>
      </c>
      <c r="D42" s="3"/>
      <c r="E42" s="6"/>
      <c r="F42" s="6">
        <v>10</v>
      </c>
      <c r="G42" s="63">
        <v>12</v>
      </c>
      <c r="H42" s="63"/>
      <c r="I42" s="6">
        <v>5</v>
      </c>
      <c r="J42" s="6"/>
    </row>
    <row r="43" spans="1:10" s="1" customFormat="1">
      <c r="A43" s="3"/>
      <c r="B43" s="3"/>
      <c r="C43" s="3" t="s">
        <v>137</v>
      </c>
      <c r="D43" s="3"/>
      <c r="E43" s="6"/>
      <c r="F43" s="6">
        <v>3</v>
      </c>
      <c r="G43" s="63">
        <v>12</v>
      </c>
      <c r="H43" s="63"/>
      <c r="I43" s="6">
        <v>5</v>
      </c>
      <c r="J43" s="6"/>
    </row>
    <row r="44" spans="1:10" s="1" customFormat="1">
      <c r="A44" s="3"/>
      <c r="B44" s="3"/>
      <c r="C44" s="3" t="s">
        <v>135</v>
      </c>
      <c r="D44" s="3"/>
      <c r="E44" s="6"/>
      <c r="F44" s="6">
        <v>6</v>
      </c>
      <c r="G44" s="63">
        <v>13</v>
      </c>
      <c r="H44" s="21"/>
      <c r="I44" s="6">
        <v>4</v>
      </c>
      <c r="J44" s="6"/>
    </row>
    <row r="45" spans="1:10" s="1" customFormat="1">
      <c r="A45" s="3"/>
      <c r="B45" s="3"/>
      <c r="C45" s="3" t="s">
        <v>136</v>
      </c>
      <c r="D45" s="7"/>
      <c r="E45" s="18"/>
      <c r="F45" s="6">
        <v>9</v>
      </c>
      <c r="G45" s="63">
        <v>13</v>
      </c>
      <c r="H45" s="21"/>
      <c r="I45" s="6">
        <v>4</v>
      </c>
      <c r="J45" s="6"/>
    </row>
    <row r="46" spans="1:10" s="1" customFormat="1">
      <c r="A46" s="3"/>
      <c r="B46" s="3"/>
      <c r="C46" s="3" t="s">
        <v>135</v>
      </c>
      <c r="D46" s="3"/>
      <c r="E46" s="6"/>
      <c r="F46" s="6">
        <v>6</v>
      </c>
      <c r="G46" s="63">
        <v>14</v>
      </c>
      <c r="H46" s="21"/>
      <c r="I46" s="6">
        <v>4</v>
      </c>
      <c r="J46" s="6"/>
    </row>
    <row r="47" spans="1:10" s="1" customFormat="1">
      <c r="A47" s="3"/>
      <c r="B47" s="3"/>
      <c r="C47" s="3" t="s">
        <v>135</v>
      </c>
      <c r="D47" s="3"/>
      <c r="E47" s="6"/>
      <c r="F47" s="6">
        <v>8</v>
      </c>
      <c r="G47" s="63">
        <v>15</v>
      </c>
      <c r="H47" s="21"/>
      <c r="I47" s="6">
        <v>4</v>
      </c>
      <c r="J47" s="6"/>
    </row>
    <row r="48" spans="1:10" s="1" customFormat="1">
      <c r="A48" s="3"/>
      <c r="B48" s="3"/>
      <c r="C48" s="3" t="s">
        <v>136</v>
      </c>
      <c r="D48" s="7"/>
      <c r="E48" s="18"/>
      <c r="F48" s="6">
        <v>8</v>
      </c>
      <c r="G48" s="63">
        <v>17</v>
      </c>
      <c r="H48" s="21"/>
      <c r="I48" s="6">
        <v>2</v>
      </c>
      <c r="J48" s="6"/>
    </row>
    <row r="49" spans="1:10" s="1" customFormat="1">
      <c r="A49" s="3"/>
      <c r="B49" s="3"/>
      <c r="C49" s="3" t="s">
        <v>135</v>
      </c>
      <c r="D49" s="3"/>
      <c r="E49" s="6"/>
      <c r="F49" s="6">
        <v>9</v>
      </c>
      <c r="G49" s="63">
        <v>19</v>
      </c>
      <c r="H49" s="21"/>
      <c r="I49" s="6">
        <v>3</v>
      </c>
      <c r="J49" s="6"/>
    </row>
    <row r="50" spans="1:10" s="1" customFormat="1">
      <c r="A50" s="3"/>
      <c r="B50" s="3"/>
      <c r="C50" s="3" t="s">
        <v>135</v>
      </c>
      <c r="D50" s="3"/>
      <c r="E50" s="6"/>
      <c r="F50" s="6">
        <v>12</v>
      </c>
      <c r="G50" s="63">
        <v>21</v>
      </c>
      <c r="H50" s="21"/>
      <c r="I50" s="6">
        <v>2</v>
      </c>
      <c r="J50" s="6"/>
    </row>
    <row r="51" spans="1:10" s="1" customFormat="1">
      <c r="A51" s="3"/>
      <c r="B51" s="3"/>
      <c r="C51" s="3" t="s">
        <v>136</v>
      </c>
      <c r="D51" s="7"/>
      <c r="E51" s="18"/>
      <c r="F51" s="6">
        <v>10</v>
      </c>
      <c r="G51" s="63">
        <v>21</v>
      </c>
      <c r="H51" s="21"/>
      <c r="I51" s="6"/>
      <c r="J51" s="6"/>
    </row>
    <row r="52" spans="1:10" s="1" customFormat="1">
      <c r="A52" s="3"/>
      <c r="B52" s="3"/>
      <c r="C52" s="3" t="s">
        <v>135</v>
      </c>
      <c r="D52" s="3"/>
      <c r="E52" s="6"/>
      <c r="F52" s="6">
        <v>10</v>
      </c>
      <c r="G52" s="63">
        <v>24</v>
      </c>
      <c r="H52" s="21"/>
      <c r="I52" s="6">
        <v>1</v>
      </c>
      <c r="J52" s="6"/>
    </row>
    <row r="53" spans="1:10" s="1" customFormat="1">
      <c r="A53" s="12"/>
      <c r="B53" s="12"/>
      <c r="C53" s="12"/>
      <c r="D53" s="13"/>
      <c r="E53" s="14"/>
      <c r="F53" s="15"/>
      <c r="G53" s="63"/>
      <c r="H53" s="21"/>
      <c r="I53" s="6"/>
      <c r="J53" s="6"/>
    </row>
    <row r="54" spans="1:10" s="1" customFormat="1">
      <c r="A54" s="12"/>
      <c r="B54" s="12"/>
      <c r="C54" s="12"/>
      <c r="D54" s="13"/>
      <c r="E54" s="14"/>
      <c r="F54" s="15"/>
      <c r="G54"/>
      <c r="H54" s="21"/>
      <c r="I54" s="6"/>
      <c r="J54" s="6"/>
    </row>
    <row r="55" spans="1:10" s="1" customFormat="1">
      <c r="A55" s="12"/>
      <c r="B55" s="12"/>
      <c r="C55" s="12"/>
      <c r="D55" s="16"/>
      <c r="E55" s="14"/>
      <c r="F55" s="15"/>
      <c r="G55"/>
      <c r="H55" s="21"/>
      <c r="I55" s="6"/>
      <c r="J55" s="6"/>
    </row>
    <row r="56" spans="1:10" s="1" customFormat="1">
      <c r="A56" s="23"/>
      <c r="B56" s="23"/>
      <c r="C56" s="23"/>
      <c r="D56" s="23"/>
      <c r="G56"/>
      <c r="H56" s="5"/>
    </row>
    <row r="57" spans="1:10" s="1" customFormat="1">
      <c r="A57" s="3"/>
      <c r="B57" s="3"/>
      <c r="C57" s="3"/>
      <c r="D57" s="3"/>
      <c r="G57"/>
      <c r="H57" s="5"/>
    </row>
    <row r="58" spans="1:10" s="1" customFormat="1">
      <c r="A58" s="3"/>
      <c r="B58" s="3"/>
      <c r="C58" s="3"/>
      <c r="D58" s="3"/>
      <c r="G58"/>
      <c r="H58" s="5"/>
    </row>
    <row r="59" spans="1:10" s="1" customFormat="1">
      <c r="A59" s="3"/>
      <c r="B59" s="3"/>
      <c r="C59" s="3"/>
      <c r="D59" s="3"/>
      <c r="G59"/>
      <c r="H59" s="5"/>
    </row>
    <row r="60" spans="1:10" s="1" customFormat="1">
      <c r="A60" s="3"/>
      <c r="B60" s="3"/>
      <c r="C60" s="3"/>
      <c r="D60" s="3"/>
      <c r="G60"/>
      <c r="H60" s="5"/>
    </row>
    <row r="61" spans="1:10" s="1" customFormat="1">
      <c r="A61" s="3"/>
      <c r="B61" s="3"/>
      <c r="C61" s="3"/>
      <c r="D61" s="3"/>
      <c r="G61"/>
      <c r="H61" s="5"/>
    </row>
    <row r="62" spans="1:10" s="1" customFormat="1">
      <c r="A62" s="3"/>
      <c r="B62" s="3"/>
      <c r="C62" s="3"/>
      <c r="D62" s="3"/>
      <c r="G62"/>
      <c r="H62" s="5"/>
    </row>
    <row r="63" spans="1:10" s="1" customFormat="1">
      <c r="A63" s="3"/>
      <c r="B63" s="3"/>
      <c r="C63" s="3"/>
      <c r="D63" s="3"/>
      <c r="G63"/>
      <c r="H63" s="5"/>
    </row>
    <row r="64" spans="1:10" s="1" customFormat="1">
      <c r="A64" s="3"/>
      <c r="B64" s="3"/>
      <c r="C64" s="3"/>
      <c r="D64" s="3"/>
      <c r="G64"/>
      <c r="H64" s="5"/>
    </row>
  </sheetData>
  <sortState ref="A3:J64">
    <sortCondition ref="G1"/>
  </sortState>
  <mergeCells count="1">
    <mergeCell ref="A1:C1"/>
  </mergeCells>
  <phoneticPr fontId="2" type="noConversion"/>
  <conditionalFormatting sqref="D41:D55 A41:A55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5:D40 A35:A40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 D3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">
    <cfRule type="colorScale" priority="67">
      <colorScale>
        <cfvo type="min"/>
        <cfvo type="max"/>
        <color theme="0"/>
        <color theme="0"/>
      </colorScale>
    </cfRule>
  </conditionalFormatting>
  <conditionalFormatting sqref="A4 D4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">
    <cfRule type="colorScale" priority="65">
      <colorScale>
        <cfvo type="min"/>
        <cfvo type="max"/>
        <color theme="0"/>
        <color theme="0"/>
      </colorScale>
    </cfRule>
  </conditionalFormatting>
  <conditionalFormatting sqref="D5 A5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">
    <cfRule type="colorScale" priority="63">
      <colorScale>
        <cfvo type="min"/>
        <cfvo type="max"/>
        <color theme="0"/>
        <color theme="0"/>
      </colorScale>
    </cfRule>
  </conditionalFormatting>
  <conditionalFormatting sqref="D6 A6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">
    <cfRule type="colorScale" priority="61">
      <colorScale>
        <cfvo type="min"/>
        <cfvo type="max"/>
        <color theme="0"/>
        <color theme="0"/>
      </colorScale>
    </cfRule>
  </conditionalFormatting>
  <conditionalFormatting sqref="D7 A7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">
    <cfRule type="colorScale" priority="59">
      <colorScale>
        <cfvo type="min"/>
        <cfvo type="max"/>
        <color theme="0"/>
        <color theme="0"/>
      </colorScale>
    </cfRule>
  </conditionalFormatting>
  <conditionalFormatting sqref="A8 D8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">
    <cfRule type="colorScale" priority="57">
      <colorScale>
        <cfvo type="min"/>
        <cfvo type="max"/>
        <color theme="0"/>
        <color theme="0"/>
      </colorScale>
    </cfRule>
  </conditionalFormatting>
  <conditionalFormatting sqref="A9 D9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">
    <cfRule type="colorScale" priority="55">
      <colorScale>
        <cfvo type="min"/>
        <cfvo type="max"/>
        <color theme="0"/>
        <color theme="0"/>
      </colorScale>
    </cfRule>
  </conditionalFormatting>
  <conditionalFormatting sqref="D10 A10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">
    <cfRule type="colorScale" priority="53">
      <colorScale>
        <cfvo type="min"/>
        <cfvo type="max"/>
        <color theme="0"/>
        <color theme="0"/>
      </colorScale>
    </cfRule>
  </conditionalFormatting>
  <conditionalFormatting sqref="A11 D11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">
    <cfRule type="colorScale" priority="51">
      <colorScale>
        <cfvo type="min"/>
        <cfvo type="max"/>
        <color theme="0"/>
        <color theme="0"/>
      </colorScale>
    </cfRule>
  </conditionalFormatting>
  <conditionalFormatting sqref="D12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">
    <cfRule type="colorScale" priority="49">
      <colorScale>
        <cfvo type="min"/>
        <cfvo type="max"/>
        <color theme="0"/>
        <color theme="0"/>
      </colorScale>
    </cfRule>
  </conditionalFormatting>
  <conditionalFormatting sqref="D13 A13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">
    <cfRule type="colorScale" priority="47">
      <colorScale>
        <cfvo type="min"/>
        <cfvo type="max"/>
        <color theme="0"/>
        <color theme="0"/>
      </colorScale>
    </cfRule>
  </conditionalFormatting>
  <conditionalFormatting sqref="D14 A14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">
    <cfRule type="colorScale" priority="45">
      <colorScale>
        <cfvo type="min"/>
        <cfvo type="max"/>
        <color theme="0"/>
        <color theme="0"/>
      </colorScale>
    </cfRule>
  </conditionalFormatting>
  <conditionalFormatting sqref="D15 A15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5">
    <cfRule type="colorScale" priority="43">
      <colorScale>
        <cfvo type="min"/>
        <cfvo type="max"/>
        <color theme="0"/>
        <color theme="0"/>
      </colorScale>
    </cfRule>
  </conditionalFormatting>
  <conditionalFormatting sqref="A16 D16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6">
    <cfRule type="colorScale" priority="41">
      <colorScale>
        <cfvo type="min"/>
        <cfvo type="max"/>
        <color theme="0"/>
        <color theme="0"/>
      </colorScale>
    </cfRule>
  </conditionalFormatting>
  <conditionalFormatting sqref="A17 D17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">
    <cfRule type="colorScale" priority="39">
      <colorScale>
        <cfvo type="min"/>
        <cfvo type="max"/>
        <color theme="0"/>
        <color theme="0"/>
      </colorScale>
    </cfRule>
  </conditionalFormatting>
  <conditionalFormatting sqref="A18 D1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8">
    <cfRule type="colorScale" priority="37">
      <colorScale>
        <cfvo type="min"/>
        <cfvo type="max"/>
        <color theme="0"/>
        <color theme="0"/>
      </colorScale>
    </cfRule>
  </conditionalFormatting>
  <conditionalFormatting sqref="D19 A19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9">
    <cfRule type="colorScale" priority="35">
      <colorScale>
        <cfvo type="min"/>
        <cfvo type="max"/>
        <color theme="0"/>
        <color theme="0"/>
      </colorScale>
    </cfRule>
  </conditionalFormatting>
  <conditionalFormatting sqref="A20 D20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0">
    <cfRule type="colorScale" priority="33">
      <colorScale>
        <cfvo type="min"/>
        <cfvo type="max"/>
        <color theme="0"/>
        <color theme="0"/>
      </colorScale>
    </cfRule>
  </conditionalFormatting>
  <conditionalFormatting sqref="D21 A21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1">
    <cfRule type="colorScale" priority="31">
      <colorScale>
        <cfvo type="min"/>
        <cfvo type="max"/>
        <color theme="0"/>
        <color theme="0"/>
      </colorScale>
    </cfRule>
  </conditionalFormatting>
  <conditionalFormatting sqref="D22 A22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2">
    <cfRule type="colorScale" priority="29">
      <colorScale>
        <cfvo type="min"/>
        <cfvo type="max"/>
        <color theme="0"/>
        <color theme="0"/>
      </colorScale>
    </cfRule>
  </conditionalFormatting>
  <conditionalFormatting sqref="A23 D23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3">
    <cfRule type="colorScale" priority="27">
      <colorScale>
        <cfvo type="min"/>
        <cfvo type="max"/>
        <color theme="0"/>
        <color theme="0"/>
      </colorScale>
    </cfRule>
  </conditionalFormatting>
  <conditionalFormatting sqref="A24 D24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4">
    <cfRule type="colorScale" priority="25">
      <colorScale>
        <cfvo type="min"/>
        <cfvo type="max"/>
        <color theme="0"/>
        <color theme="0"/>
      </colorScale>
    </cfRule>
  </conditionalFormatting>
  <conditionalFormatting sqref="A25 D25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5">
    <cfRule type="colorScale" priority="23">
      <colorScale>
        <cfvo type="min"/>
        <cfvo type="max"/>
        <color theme="0"/>
        <color theme="0"/>
      </colorScale>
    </cfRule>
  </conditionalFormatting>
  <conditionalFormatting sqref="A26 D26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6">
    <cfRule type="colorScale" priority="21">
      <colorScale>
        <cfvo type="min"/>
        <cfvo type="max"/>
        <color theme="0"/>
        <color theme="0"/>
      </colorScale>
    </cfRule>
  </conditionalFormatting>
  <conditionalFormatting sqref="A27 D27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7">
    <cfRule type="colorScale" priority="19">
      <colorScale>
        <cfvo type="min"/>
        <cfvo type="max"/>
        <color theme="0"/>
        <color theme="0"/>
      </colorScale>
    </cfRule>
  </conditionalFormatting>
  <conditionalFormatting sqref="A28 D2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8">
    <cfRule type="colorScale" priority="17">
      <colorScale>
        <cfvo type="min"/>
        <cfvo type="max"/>
        <color theme="0"/>
        <color theme="0"/>
      </colorScale>
    </cfRule>
  </conditionalFormatting>
  <conditionalFormatting sqref="A29 D2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9">
    <cfRule type="colorScale" priority="15">
      <colorScale>
        <cfvo type="min"/>
        <cfvo type="max"/>
        <color theme="0"/>
        <color theme="0"/>
      </colorScale>
    </cfRule>
  </conditionalFormatting>
  <conditionalFormatting sqref="A30 D3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0">
    <cfRule type="colorScale" priority="13">
      <colorScale>
        <cfvo type="min"/>
        <cfvo type="max"/>
        <color theme="0"/>
        <color theme="0"/>
      </colorScale>
    </cfRule>
  </conditionalFormatting>
  <conditionalFormatting sqref="A31 D31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1">
    <cfRule type="colorScale" priority="11">
      <colorScale>
        <cfvo type="min"/>
        <cfvo type="max"/>
        <color theme="0"/>
        <color theme="0"/>
      </colorScale>
    </cfRule>
  </conditionalFormatting>
  <conditionalFormatting sqref="A32 D3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">
    <cfRule type="colorScale" priority="9">
      <colorScale>
        <cfvo type="min"/>
        <cfvo type="max"/>
        <color theme="0"/>
        <color theme="0"/>
      </colorScale>
    </cfRule>
  </conditionalFormatting>
  <conditionalFormatting sqref="A33 D3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3">
    <cfRule type="colorScale" priority="7">
      <colorScale>
        <cfvo type="min"/>
        <cfvo type="max"/>
        <color theme="0"/>
        <color theme="0"/>
      </colorScale>
    </cfRule>
  </conditionalFormatting>
  <conditionalFormatting sqref="A34 D3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4">
    <cfRule type="colorScale" priority="5">
      <colorScale>
        <cfvo type="min"/>
        <cfvo type="max"/>
        <color theme="0"/>
        <color theme="0"/>
      </colorScale>
    </cfRule>
  </conditionalFormatting>
  <conditionalFormatting sqref="A35:A5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5:D5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5:D52">
    <cfRule type="colorScale" priority="2">
      <colorScale>
        <cfvo type="min"/>
        <cfvo type="max"/>
        <color theme="0"/>
        <color theme="0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"/>
  <sheetViews>
    <sheetView workbookViewId="0">
      <pane xSplit="1" ySplit="2" topLeftCell="B12" activePane="bottomRight" state="frozen"/>
      <selection pane="topRight" activeCell="B1" sqref="B1"/>
      <selection pane="bottomLeft" activeCell="A2" sqref="A2"/>
      <selection pane="bottomRight" activeCell="A3" sqref="A3:I29"/>
    </sheetView>
  </sheetViews>
  <sheetFormatPr defaultColWidth="8.6640625" defaultRowHeight="14.4"/>
  <cols>
    <col min="1" max="1" width="8.6640625" style="62"/>
    <col min="2" max="2" width="9" style="62" customWidth="1"/>
    <col min="3" max="3" width="13.33203125" style="62" customWidth="1"/>
    <col min="4" max="4" width="7.44140625" style="62" customWidth="1"/>
    <col min="5" max="5" width="9.109375" style="62" customWidth="1"/>
    <col min="6" max="6" width="8.6640625" style="103" customWidth="1"/>
    <col min="7" max="7" width="9.44140625" style="62" customWidth="1"/>
    <col min="8" max="8" width="10.77734375" style="62" customWidth="1"/>
    <col min="9" max="9" width="10.6640625" style="62" customWidth="1"/>
    <col min="10" max="10" width="9" style="103" customWidth="1"/>
    <col min="11" max="11" width="18.88671875" style="4" customWidth="1"/>
    <col min="12" max="13" width="8.6640625" style="62" customWidth="1"/>
    <col min="14" max="22" width="8.6640625" style="62"/>
    <col min="23" max="23" width="18.33203125" style="62" customWidth="1"/>
    <col min="24" max="16384" width="8.6640625" style="62"/>
  </cols>
  <sheetData>
    <row r="1" spans="1:22" ht="20.399999999999999">
      <c r="A1" s="119" t="s">
        <v>119</v>
      </c>
      <c r="B1" s="119"/>
    </row>
    <row r="2" spans="1:22" s="4" customFormat="1" ht="31.2" customHeight="1">
      <c r="A2" s="91" t="s">
        <v>2</v>
      </c>
      <c r="B2" s="91" t="s">
        <v>0</v>
      </c>
      <c r="C2" s="91" t="s">
        <v>1</v>
      </c>
      <c r="D2" s="17" t="s">
        <v>12</v>
      </c>
      <c r="E2" s="17" t="s">
        <v>13</v>
      </c>
      <c r="F2" s="17" t="s">
        <v>14</v>
      </c>
      <c r="G2" s="17" t="s">
        <v>15</v>
      </c>
      <c r="H2" s="17" t="s">
        <v>43</v>
      </c>
      <c r="I2" s="17" t="s">
        <v>16</v>
      </c>
      <c r="J2" s="17" t="s">
        <v>17</v>
      </c>
      <c r="K2" s="17" t="s">
        <v>18</v>
      </c>
      <c r="L2" s="17" t="s">
        <v>8</v>
      </c>
      <c r="M2" s="17" t="s">
        <v>10</v>
      </c>
      <c r="N2" s="5"/>
      <c r="O2" s="5"/>
      <c r="P2" s="5"/>
      <c r="Q2" s="5"/>
      <c r="R2" s="5"/>
      <c r="S2" s="5"/>
      <c r="T2" s="5"/>
      <c r="U2" s="5"/>
      <c r="V2" s="5"/>
    </row>
    <row r="3" spans="1:22" s="96" customFormat="1">
      <c r="A3" s="104"/>
      <c r="B3" s="104"/>
      <c r="C3" s="104"/>
      <c r="D3" s="105"/>
      <c r="E3" s="83"/>
      <c r="F3" s="83"/>
      <c r="G3" s="83"/>
      <c r="H3" s="83"/>
      <c r="I3" s="83"/>
      <c r="J3" s="83">
        <v>29</v>
      </c>
      <c r="K3" s="83"/>
      <c r="L3" s="106">
        <v>10</v>
      </c>
      <c r="M3" s="60"/>
      <c r="N3" s="59"/>
    </row>
    <row r="4" spans="1:22" s="96" customFormat="1">
      <c r="A4" s="104"/>
      <c r="B4" s="104"/>
      <c r="C4" s="107"/>
      <c r="D4" s="105"/>
      <c r="E4" s="83"/>
      <c r="F4" s="83"/>
      <c r="G4" s="83"/>
      <c r="H4" s="83"/>
      <c r="I4" s="83"/>
      <c r="J4" s="83">
        <v>23</v>
      </c>
      <c r="K4" s="83"/>
      <c r="L4" s="106">
        <v>9</v>
      </c>
      <c r="M4" s="60"/>
    </row>
    <row r="5" spans="1:22" s="96" customFormat="1">
      <c r="A5" s="104"/>
      <c r="B5" s="104"/>
      <c r="C5" s="107"/>
      <c r="D5" s="108"/>
      <c r="E5" s="83"/>
      <c r="F5" s="83"/>
      <c r="G5" s="83"/>
      <c r="H5" s="83"/>
      <c r="I5" s="83"/>
      <c r="J5" s="83">
        <f>I5-F5</f>
        <v>0</v>
      </c>
      <c r="K5" s="84"/>
      <c r="L5" s="84">
        <f>IF(J5&gt;19,10,IF(J5&gt;14,8,IF(J5&gt;9,6,0)))</f>
        <v>0</v>
      </c>
      <c r="M5" s="60"/>
    </row>
    <row r="6" spans="1:22" s="96" customFormat="1">
      <c r="A6" s="104"/>
      <c r="B6" s="104"/>
      <c r="C6" s="107"/>
      <c r="D6" s="108"/>
      <c r="E6" s="83"/>
      <c r="F6" s="83"/>
      <c r="G6" s="83"/>
      <c r="H6" s="83"/>
      <c r="I6" s="83"/>
      <c r="J6" s="83">
        <f>I6-F6</f>
        <v>0</v>
      </c>
      <c r="K6" s="84"/>
      <c r="L6" s="84">
        <f>IF(J6&gt;19,10,IF(J6&gt;14,8,IF(J6&gt;9,6,0)))</f>
        <v>0</v>
      </c>
      <c r="M6" s="60"/>
    </row>
    <row r="7" spans="1:22" s="96" customFormat="1">
      <c r="A7" s="104"/>
      <c r="B7" s="104"/>
      <c r="C7" s="107"/>
      <c r="D7" s="108"/>
      <c r="E7" s="83"/>
      <c r="F7" s="83"/>
      <c r="G7" s="83"/>
      <c r="H7" s="83"/>
      <c r="I7" s="83"/>
      <c r="J7" s="83">
        <f>I7-F7</f>
        <v>0</v>
      </c>
      <c r="K7" s="84"/>
      <c r="L7" s="84">
        <f>IF(J7&gt;19,10,IF(J7&gt;14,8,IF(J7&gt;9,6,0)))</f>
        <v>0</v>
      </c>
      <c r="M7" s="60"/>
    </row>
    <row r="8" spans="1:22" s="96" customFormat="1">
      <c r="A8" s="104"/>
      <c r="B8" s="104"/>
      <c r="C8" s="107"/>
      <c r="D8" s="105"/>
      <c r="E8" s="83"/>
      <c r="F8" s="83"/>
      <c r="G8" s="83"/>
      <c r="H8" s="83"/>
      <c r="I8" s="83"/>
      <c r="J8" s="83">
        <v>18</v>
      </c>
      <c r="K8" s="83"/>
      <c r="L8" s="106">
        <v>8</v>
      </c>
      <c r="M8" s="60"/>
    </row>
    <row r="9" spans="1:22" s="96" customFormat="1">
      <c r="A9" s="104"/>
      <c r="B9" s="104"/>
      <c r="C9" s="104"/>
      <c r="D9" s="105"/>
      <c r="E9" s="83"/>
      <c r="F9" s="83"/>
      <c r="G9" s="83"/>
      <c r="H9" s="83"/>
      <c r="I9" s="83"/>
      <c r="J9" s="83">
        <v>13</v>
      </c>
      <c r="K9" s="83"/>
      <c r="L9" s="106">
        <v>7</v>
      </c>
      <c r="M9" s="60"/>
    </row>
    <row r="10" spans="1:22" s="96" customFormat="1">
      <c r="A10" s="104"/>
      <c r="B10" s="104"/>
      <c r="C10" s="107"/>
      <c r="D10" s="108"/>
      <c r="E10" s="83"/>
      <c r="F10" s="83"/>
      <c r="G10" s="83"/>
      <c r="H10" s="83"/>
      <c r="I10" s="83"/>
      <c r="J10" s="83">
        <f t="shared" ref="J10:J15" si="0">I10-F10</f>
        <v>0</v>
      </c>
      <c r="K10" s="84"/>
      <c r="L10" s="84">
        <f>IF(J10&gt;19,10,IF(J10&gt;14,8,IF(J10&gt;9,6,0)))</f>
        <v>0</v>
      </c>
      <c r="M10" s="60"/>
    </row>
    <row r="11" spans="1:22" s="96" customFormat="1">
      <c r="A11" s="104"/>
      <c r="B11" s="104"/>
      <c r="C11" s="107"/>
      <c r="D11" s="108"/>
      <c r="E11" s="83"/>
      <c r="F11" s="83"/>
      <c r="G11" s="83"/>
      <c r="H11" s="83"/>
      <c r="I11" s="83"/>
      <c r="J11" s="83">
        <f t="shared" si="0"/>
        <v>0</v>
      </c>
      <c r="K11" s="84"/>
      <c r="L11" s="84">
        <f>IF(J11&gt;19,10,IF(J11&gt;14,8,IF(J11&gt;9,6,0)))</f>
        <v>0</v>
      </c>
      <c r="M11" s="60"/>
    </row>
    <row r="12" spans="1:22" s="96" customFormat="1">
      <c r="A12" s="104"/>
      <c r="B12" s="104"/>
      <c r="C12" s="107"/>
      <c r="D12" s="108"/>
      <c r="E12" s="83"/>
      <c r="F12" s="83"/>
      <c r="G12" s="83"/>
      <c r="H12" s="83"/>
      <c r="I12" s="83"/>
      <c r="J12" s="83">
        <f t="shared" si="0"/>
        <v>0</v>
      </c>
      <c r="K12" s="84"/>
      <c r="L12" s="84">
        <f>IF(J12&gt;19,10,IF(J12&gt;14,8,IF(J12&gt;9,6,0)))</f>
        <v>0</v>
      </c>
      <c r="M12" s="60"/>
    </row>
    <row r="13" spans="1:22" s="96" customFormat="1" ht="28.8">
      <c r="A13" s="104"/>
      <c r="B13" s="104"/>
      <c r="C13" s="107"/>
      <c r="D13" s="108"/>
      <c r="E13" s="83"/>
      <c r="F13" s="83"/>
      <c r="G13" s="83"/>
      <c r="H13" s="83"/>
      <c r="I13" s="83"/>
      <c r="J13" s="83">
        <f t="shared" si="0"/>
        <v>0</v>
      </c>
      <c r="K13" s="84" t="s">
        <v>106</v>
      </c>
      <c r="L13" s="106">
        <v>6</v>
      </c>
      <c r="M13" s="60"/>
    </row>
    <row r="14" spans="1:22" s="96" customFormat="1">
      <c r="A14" s="104"/>
      <c r="B14" s="104"/>
      <c r="C14" s="107"/>
      <c r="D14" s="108"/>
      <c r="E14" s="83"/>
      <c r="F14" s="83"/>
      <c r="G14" s="83"/>
      <c r="H14" s="83"/>
      <c r="I14" s="83"/>
      <c r="J14" s="83">
        <f t="shared" si="0"/>
        <v>0</v>
      </c>
      <c r="K14" s="109"/>
      <c r="L14" s="84">
        <f>IF(J14&gt;19,10,IF(J14&gt;14,8,IF(J14&gt;9,6,0)))</f>
        <v>0</v>
      </c>
      <c r="M14" s="60"/>
    </row>
    <row r="15" spans="1:22" s="96" customFormat="1">
      <c r="A15" s="104"/>
      <c r="B15" s="104"/>
      <c r="C15" s="107"/>
      <c r="D15" s="105"/>
      <c r="E15" s="83"/>
      <c r="F15" s="83"/>
      <c r="G15" s="83"/>
      <c r="H15" s="83"/>
      <c r="I15" s="83"/>
      <c r="J15" s="83">
        <f t="shared" si="0"/>
        <v>0</v>
      </c>
      <c r="K15" s="83"/>
      <c r="L15" s="84">
        <f>IF(J15&gt;19,10,IF(J15&gt;14,8,IF(J15&gt;9,6,0)))</f>
        <v>0</v>
      </c>
      <c r="M15" s="60"/>
    </row>
    <row r="16" spans="1:22" s="96" customFormat="1">
      <c r="A16" s="104"/>
      <c r="B16" s="104"/>
      <c r="C16" s="104"/>
      <c r="D16" s="105"/>
      <c r="E16" s="83"/>
      <c r="F16" s="83"/>
      <c r="G16" s="83"/>
      <c r="H16" s="83"/>
      <c r="I16" s="83"/>
      <c r="J16" s="83">
        <v>10</v>
      </c>
      <c r="K16" s="83"/>
      <c r="L16" s="106">
        <v>6</v>
      </c>
      <c r="M16" s="60"/>
    </row>
    <row r="17" spans="1:13" s="96" customFormat="1">
      <c r="A17" s="104"/>
      <c r="B17" s="104"/>
      <c r="C17" s="104"/>
      <c r="D17" s="105"/>
      <c r="E17" s="83"/>
      <c r="F17" s="83"/>
      <c r="G17" s="83"/>
      <c r="H17" s="83"/>
      <c r="I17" s="83"/>
      <c r="J17" s="83">
        <v>10</v>
      </c>
      <c r="K17" s="83"/>
      <c r="L17" s="106">
        <v>6</v>
      </c>
      <c r="M17" s="60"/>
    </row>
    <row r="18" spans="1:13" s="96" customFormat="1">
      <c r="A18" s="104"/>
      <c r="B18" s="104"/>
      <c r="C18" s="104"/>
      <c r="D18" s="105"/>
      <c r="E18" s="105"/>
      <c r="F18" s="105"/>
      <c r="G18" s="105"/>
      <c r="H18" s="105"/>
      <c r="I18" s="105"/>
      <c r="J18" s="105">
        <v>10</v>
      </c>
      <c r="K18" s="83"/>
      <c r="L18" s="106">
        <v>6</v>
      </c>
      <c r="M18" s="60"/>
    </row>
    <row r="19" spans="1:13" s="96" customFormat="1">
      <c r="A19" s="92"/>
      <c r="B19" s="92"/>
      <c r="C19" s="93"/>
      <c r="D19" s="99"/>
      <c r="E19" s="99"/>
      <c r="F19" s="99"/>
      <c r="G19" s="99"/>
      <c r="H19" s="99"/>
      <c r="I19" s="99"/>
      <c r="J19" s="59">
        <v>9</v>
      </c>
      <c r="K19" s="17"/>
      <c r="L19" s="60">
        <v>4</v>
      </c>
      <c r="M19" s="60"/>
    </row>
    <row r="20" spans="1:13" s="96" customFormat="1">
      <c r="A20" s="92"/>
      <c r="B20" s="92"/>
      <c r="C20" s="92"/>
      <c r="D20" s="99"/>
      <c r="E20" s="99"/>
      <c r="F20" s="99"/>
      <c r="G20" s="99"/>
      <c r="H20" s="99"/>
      <c r="I20" s="99"/>
      <c r="J20" s="59">
        <v>9</v>
      </c>
      <c r="K20" s="17"/>
      <c r="L20" s="60">
        <v>4</v>
      </c>
      <c r="M20" s="60"/>
    </row>
    <row r="21" spans="1:13" s="96" customFormat="1">
      <c r="A21" s="92"/>
      <c r="B21" s="92"/>
      <c r="C21" s="92"/>
      <c r="D21" s="99"/>
      <c r="E21" s="99"/>
      <c r="F21" s="99"/>
      <c r="G21" s="99"/>
      <c r="H21" s="99"/>
      <c r="I21" s="99"/>
      <c r="J21" s="59">
        <v>8</v>
      </c>
      <c r="K21" s="17"/>
      <c r="L21" s="60">
        <v>3</v>
      </c>
      <c r="M21" s="60"/>
    </row>
    <row r="22" spans="1:13" s="96" customFormat="1">
      <c r="A22" s="92"/>
      <c r="B22" s="92"/>
      <c r="C22" s="92"/>
      <c r="D22" s="99"/>
      <c r="E22" s="99"/>
      <c r="F22" s="99"/>
      <c r="G22" s="99"/>
      <c r="H22" s="99"/>
      <c r="I22" s="99"/>
      <c r="J22" s="59">
        <v>4</v>
      </c>
      <c r="K22" s="17"/>
      <c r="L22" s="60">
        <v>2</v>
      </c>
      <c r="M22" s="60"/>
    </row>
    <row r="23" spans="1:13" s="96" customFormat="1">
      <c r="A23" s="92"/>
      <c r="B23" s="92"/>
      <c r="C23" s="92"/>
      <c r="D23" s="99"/>
      <c r="E23" s="99"/>
      <c r="F23" s="99"/>
      <c r="G23" s="99"/>
      <c r="H23" s="99"/>
      <c r="I23" s="99"/>
      <c r="J23" s="59">
        <v>3</v>
      </c>
      <c r="K23" s="17"/>
      <c r="L23" s="60">
        <v>1</v>
      </c>
      <c r="M23" s="60"/>
    </row>
    <row r="24" spans="1:13" s="96" customFormat="1">
      <c r="A24" s="92"/>
      <c r="B24" s="92"/>
      <c r="C24" s="93"/>
      <c r="D24" s="94"/>
      <c r="E24" s="59"/>
      <c r="F24" s="59"/>
      <c r="G24" s="94"/>
      <c r="H24" s="59"/>
      <c r="I24" s="59"/>
      <c r="J24" s="59">
        <f>I24-F24</f>
        <v>0</v>
      </c>
      <c r="K24" s="95"/>
      <c r="L24" s="21">
        <f>IF(J24&gt;19,10,IF(J24&gt;14,8,IF(J24&gt;9,6,0)))</f>
        <v>0</v>
      </c>
      <c r="M24" s="60"/>
    </row>
    <row r="25" spans="1:13" s="96" customFormat="1">
      <c r="A25" s="92"/>
      <c r="B25" s="92"/>
      <c r="C25" s="93"/>
      <c r="D25" s="94"/>
      <c r="E25" s="59"/>
      <c r="F25" s="59"/>
      <c r="G25" s="94"/>
      <c r="H25" s="97"/>
      <c r="I25" s="99"/>
      <c r="J25" s="59">
        <f>I25-F25</f>
        <v>0</v>
      </c>
      <c r="K25" s="21"/>
      <c r="L25" s="21">
        <f>IF(J25&gt;19,10,IF(J25&gt;14,8,IF(J25&gt;9,6,0)))</f>
        <v>0</v>
      </c>
      <c r="M25" s="60"/>
    </row>
    <row r="26" spans="1:13" s="96" customFormat="1">
      <c r="A26" s="92"/>
      <c r="B26" s="92"/>
      <c r="C26" s="93"/>
      <c r="D26" s="94"/>
      <c r="E26" s="59"/>
      <c r="F26" s="59"/>
      <c r="G26" s="94"/>
      <c r="H26" s="97"/>
      <c r="I26" s="99"/>
      <c r="J26" s="59">
        <f>I26-F26</f>
        <v>0</v>
      </c>
      <c r="K26" s="21"/>
      <c r="L26" s="21">
        <f>IF(J26&gt;19,10,IF(J26&gt;14,8,IF(J26&gt;9,6,0)))</f>
        <v>0</v>
      </c>
      <c r="M26" s="60"/>
    </row>
    <row r="27" spans="1:13" s="96" customFormat="1">
      <c r="A27" s="92"/>
      <c r="B27" s="92"/>
      <c r="C27" s="93"/>
      <c r="D27" s="59"/>
      <c r="E27" s="59"/>
      <c r="F27" s="98"/>
      <c r="G27" s="94"/>
      <c r="H27" s="59"/>
      <c r="I27" s="59"/>
      <c r="J27" s="59">
        <f>I27-F27</f>
        <v>0</v>
      </c>
      <c r="K27" s="17"/>
      <c r="L27" s="21">
        <f>IF(J27&gt;19,10,IF(J27&gt;14,8,IF(J27&gt;9,6,0)))</f>
        <v>0</v>
      </c>
      <c r="M27" s="60"/>
    </row>
    <row r="28" spans="1:13" s="96" customFormat="1">
      <c r="A28" s="92"/>
      <c r="B28" s="92"/>
      <c r="C28" s="92"/>
      <c r="D28" s="59"/>
      <c r="E28" s="59"/>
      <c r="F28" s="98"/>
      <c r="G28" s="59"/>
      <c r="H28" s="59"/>
      <c r="I28" s="59"/>
      <c r="J28" s="59"/>
      <c r="K28" s="17"/>
      <c r="L28" s="60"/>
      <c r="M28" s="60"/>
    </row>
    <row r="29" spans="1:13" s="96" customFormat="1">
      <c r="A29" s="92"/>
      <c r="B29" s="92"/>
      <c r="C29" s="92"/>
      <c r="D29" s="59"/>
      <c r="E29" s="59"/>
      <c r="F29" s="98"/>
      <c r="G29" s="59"/>
      <c r="H29" s="59"/>
      <c r="I29" s="59"/>
      <c r="J29" s="59"/>
      <c r="K29" s="17"/>
      <c r="L29" s="60"/>
      <c r="M29" s="60"/>
    </row>
    <row r="30" spans="1:13" s="96" customFormat="1">
      <c r="A30" s="100"/>
      <c r="B30" s="101"/>
      <c r="C30" s="101"/>
      <c r="D30" s="102"/>
      <c r="E30" s="61"/>
      <c r="F30" s="61"/>
      <c r="G30" s="61"/>
      <c r="H30" s="61"/>
      <c r="I30" s="61"/>
      <c r="J30" s="61"/>
      <c r="K30" s="8"/>
      <c r="L30" s="61"/>
      <c r="M30" s="61"/>
    </row>
    <row r="31" spans="1:13" s="96" customFormat="1">
      <c r="A31" s="100"/>
      <c r="B31" s="101"/>
      <c r="C31" s="101"/>
      <c r="D31" s="102"/>
      <c r="E31" s="61"/>
      <c r="F31" s="61"/>
      <c r="G31" s="61"/>
      <c r="H31" s="61"/>
      <c r="I31" s="61"/>
      <c r="J31" s="61"/>
      <c r="K31" s="8"/>
      <c r="L31" s="61"/>
      <c r="M31" s="61"/>
    </row>
    <row r="32" spans="1:13" s="96" customFormat="1">
      <c r="A32" s="100"/>
      <c r="B32" s="101"/>
      <c r="C32" s="101"/>
      <c r="D32" s="102"/>
      <c r="E32" s="61"/>
      <c r="F32" s="61"/>
      <c r="G32" s="61"/>
      <c r="H32" s="61"/>
      <c r="I32" s="61"/>
      <c r="J32" s="61"/>
      <c r="K32" s="8"/>
      <c r="L32" s="61"/>
      <c r="M32" s="61"/>
    </row>
    <row r="33" spans="1:13" s="96" customFormat="1">
      <c r="A33" s="100"/>
      <c r="B33" s="101"/>
      <c r="C33" s="101"/>
      <c r="D33" s="102"/>
      <c r="E33" s="61"/>
      <c r="F33" s="61"/>
      <c r="G33" s="61"/>
      <c r="H33" s="61"/>
      <c r="I33" s="61"/>
      <c r="J33" s="61"/>
      <c r="K33" s="8"/>
      <c r="L33" s="61"/>
      <c r="M33" s="61"/>
    </row>
    <row r="34" spans="1:13" s="96" customFormat="1">
      <c r="A34" s="100"/>
      <c r="B34" s="101"/>
      <c r="C34" s="101"/>
      <c r="D34" s="102"/>
      <c r="E34" s="61"/>
      <c r="F34" s="61"/>
      <c r="G34" s="61"/>
      <c r="H34" s="61"/>
      <c r="I34" s="61"/>
      <c r="J34" s="61"/>
      <c r="K34" s="8"/>
      <c r="L34" s="61"/>
      <c r="M34" s="61"/>
    </row>
    <row r="35" spans="1:13" s="96" customFormat="1">
      <c r="A35" s="100"/>
      <c r="B35" s="101"/>
      <c r="C35" s="101"/>
      <c r="D35" s="102"/>
      <c r="E35" s="61"/>
      <c r="F35" s="61"/>
      <c r="G35" s="61"/>
      <c r="H35" s="61"/>
      <c r="I35" s="61"/>
      <c r="J35" s="61"/>
      <c r="K35" s="8"/>
      <c r="L35" s="61"/>
      <c r="M35" s="61"/>
    </row>
    <row r="36" spans="1:13" s="96" customFormat="1">
      <c r="A36" s="100"/>
      <c r="B36" s="101"/>
      <c r="C36" s="101"/>
      <c r="D36" s="102"/>
      <c r="E36" s="61"/>
      <c r="F36" s="61"/>
      <c r="G36" s="61"/>
      <c r="H36" s="61"/>
      <c r="I36" s="61"/>
      <c r="J36" s="61"/>
      <c r="K36" s="8"/>
      <c r="L36" s="61"/>
      <c r="M36" s="61"/>
    </row>
    <row r="37" spans="1:13" s="96" customFormat="1">
      <c r="A37" s="100"/>
      <c r="B37" s="101"/>
      <c r="C37" s="101"/>
      <c r="D37" s="102"/>
      <c r="E37" s="61"/>
      <c r="F37" s="61"/>
      <c r="G37" s="61"/>
      <c r="H37" s="61"/>
      <c r="I37" s="61"/>
      <c r="J37" s="61"/>
      <c r="K37" s="8"/>
      <c r="L37" s="61"/>
      <c r="M37" s="61"/>
    </row>
    <row r="38" spans="1:13" s="96" customFormat="1">
      <c r="A38" s="100"/>
      <c r="B38" s="101"/>
      <c r="C38" s="101"/>
      <c r="D38" s="61"/>
      <c r="E38" s="61"/>
      <c r="F38" s="61"/>
      <c r="G38" s="61"/>
      <c r="H38" s="61"/>
      <c r="I38" s="61"/>
      <c r="J38" s="61"/>
      <c r="K38" s="8"/>
      <c r="L38" s="61"/>
      <c r="M38" s="61"/>
    </row>
    <row r="39" spans="1:13" s="96" customFormat="1">
      <c r="A39" s="100"/>
      <c r="B39" s="101"/>
      <c r="C39" s="101"/>
      <c r="D39" s="61"/>
      <c r="E39" s="61"/>
      <c r="F39" s="61"/>
      <c r="G39" s="61"/>
      <c r="H39" s="61"/>
      <c r="I39" s="61"/>
      <c r="J39" s="61"/>
      <c r="K39" s="8"/>
      <c r="L39" s="61"/>
      <c r="M39" s="61"/>
    </row>
    <row r="40" spans="1:13" s="96" customFormat="1">
      <c r="A40" s="100"/>
      <c r="B40" s="101"/>
      <c r="C40" s="101"/>
      <c r="D40" s="61"/>
      <c r="E40" s="61"/>
      <c r="F40" s="61"/>
      <c r="G40" s="61"/>
      <c r="H40" s="61"/>
      <c r="I40" s="61"/>
      <c r="J40" s="61"/>
      <c r="K40" s="8"/>
      <c r="L40" s="61"/>
      <c r="M40" s="61"/>
    </row>
    <row r="41" spans="1:13" s="96" customFormat="1">
      <c r="A41" s="100"/>
      <c r="B41" s="101"/>
      <c r="C41" s="101"/>
      <c r="D41" s="61"/>
      <c r="E41" s="61"/>
      <c r="F41" s="61"/>
      <c r="G41" s="61"/>
      <c r="H41" s="61"/>
      <c r="I41" s="61"/>
      <c r="J41" s="61"/>
      <c r="K41" s="8"/>
      <c r="L41" s="61"/>
      <c r="M41" s="61"/>
    </row>
    <row r="42" spans="1:13" s="96" customFormat="1">
      <c r="A42" s="100"/>
      <c r="B42" s="101"/>
      <c r="C42" s="101"/>
      <c r="D42" s="61"/>
      <c r="E42" s="61"/>
      <c r="F42" s="61"/>
      <c r="G42" s="61"/>
      <c r="H42" s="61"/>
      <c r="I42" s="61"/>
      <c r="J42" s="61"/>
      <c r="K42" s="8"/>
      <c r="L42" s="61"/>
      <c r="M42" s="61"/>
    </row>
    <row r="43" spans="1:13" s="96" customFormat="1">
      <c r="A43" s="100"/>
      <c r="B43" s="101"/>
      <c r="C43" s="101"/>
      <c r="D43" s="61"/>
      <c r="E43" s="61"/>
      <c r="F43" s="61"/>
      <c r="G43" s="61"/>
      <c r="H43" s="61"/>
      <c r="I43" s="61"/>
      <c r="J43" s="61"/>
      <c r="K43" s="8"/>
      <c r="L43" s="61"/>
      <c r="M43" s="61"/>
    </row>
    <row r="44" spans="1:13" s="96" customFormat="1">
      <c r="A44" s="100"/>
      <c r="B44" s="101"/>
      <c r="C44" s="101"/>
      <c r="D44" s="61"/>
      <c r="E44" s="61"/>
      <c r="F44" s="61"/>
      <c r="G44" s="61"/>
      <c r="H44" s="61"/>
      <c r="I44" s="61"/>
      <c r="J44" s="61"/>
      <c r="K44" s="8"/>
      <c r="L44" s="61"/>
      <c r="M44" s="61"/>
    </row>
    <row r="45" spans="1:13" s="96" customFormat="1">
      <c r="A45" s="100"/>
      <c r="B45" s="101"/>
      <c r="C45" s="101"/>
      <c r="D45" s="61"/>
      <c r="E45" s="61"/>
      <c r="F45" s="61"/>
      <c r="G45" s="61"/>
      <c r="H45" s="61"/>
      <c r="I45" s="61"/>
      <c r="J45" s="61"/>
      <c r="K45" s="8"/>
      <c r="L45" s="61"/>
      <c r="M45" s="61"/>
    </row>
    <row r="46" spans="1:13" s="96" customFormat="1">
      <c r="A46" s="100"/>
      <c r="B46" s="101"/>
      <c r="C46" s="101"/>
      <c r="D46" s="61"/>
      <c r="E46" s="61"/>
      <c r="F46" s="61"/>
      <c r="G46" s="61"/>
      <c r="H46" s="61"/>
      <c r="I46" s="61"/>
      <c r="J46" s="61"/>
      <c r="K46" s="8"/>
      <c r="L46" s="61"/>
      <c r="M46" s="61"/>
    </row>
    <row r="47" spans="1:13" s="96" customFormat="1">
      <c r="A47" s="100"/>
      <c r="B47" s="101"/>
      <c r="C47" s="101"/>
      <c r="D47" s="61"/>
      <c r="E47" s="61"/>
      <c r="F47" s="61"/>
      <c r="G47" s="61"/>
      <c r="H47" s="61"/>
      <c r="I47" s="61"/>
      <c r="J47" s="61"/>
      <c r="K47" s="8"/>
      <c r="L47" s="61"/>
      <c r="M47" s="61"/>
    </row>
    <row r="48" spans="1:13" s="96" customFormat="1">
      <c r="A48" s="100"/>
      <c r="B48" s="101"/>
      <c r="C48" s="101"/>
      <c r="D48" s="61"/>
      <c r="E48" s="61"/>
      <c r="F48" s="61"/>
      <c r="G48" s="61"/>
      <c r="H48" s="61"/>
      <c r="I48" s="61"/>
      <c r="J48" s="61"/>
      <c r="K48" s="8"/>
      <c r="L48" s="61"/>
      <c r="M48" s="61"/>
    </row>
    <row r="49" spans="1:13" s="96" customFormat="1">
      <c r="A49" s="100"/>
      <c r="B49" s="101"/>
      <c r="C49" s="101"/>
      <c r="D49" s="61"/>
      <c r="E49" s="61"/>
      <c r="F49" s="61"/>
      <c r="G49" s="61"/>
      <c r="H49" s="61"/>
      <c r="I49" s="61"/>
      <c r="J49" s="61"/>
      <c r="K49" s="8"/>
      <c r="L49" s="61"/>
      <c r="M49" s="61"/>
    </row>
    <row r="50" spans="1:13" s="96" customFormat="1">
      <c r="A50" s="100"/>
      <c r="B50" s="101"/>
      <c r="C50" s="101"/>
      <c r="D50" s="61"/>
      <c r="E50" s="61"/>
      <c r="F50" s="61"/>
      <c r="G50" s="61"/>
      <c r="H50" s="61"/>
      <c r="I50" s="61"/>
      <c r="J50" s="61"/>
      <c r="K50" s="8"/>
      <c r="L50" s="61"/>
      <c r="M50" s="61"/>
    </row>
    <row r="51" spans="1:13" s="96" customFormat="1">
      <c r="A51" s="100"/>
      <c r="B51" s="101"/>
      <c r="C51" s="101"/>
      <c r="D51" s="61"/>
      <c r="E51" s="61"/>
      <c r="F51" s="61"/>
      <c r="G51" s="61"/>
      <c r="H51" s="61"/>
      <c r="I51" s="61"/>
      <c r="J51" s="61"/>
      <c r="K51" s="8"/>
      <c r="L51" s="61"/>
      <c r="M51" s="61"/>
    </row>
    <row r="52" spans="1:13" s="96" customFormat="1">
      <c r="A52" s="100"/>
      <c r="B52" s="101"/>
      <c r="C52" s="101"/>
      <c r="D52" s="61"/>
      <c r="E52" s="61"/>
      <c r="F52" s="61"/>
      <c r="G52" s="61"/>
      <c r="H52" s="61"/>
      <c r="I52" s="61"/>
      <c r="J52" s="61"/>
      <c r="K52" s="8"/>
      <c r="L52" s="61"/>
      <c r="M52" s="61"/>
    </row>
    <row r="53" spans="1:13" s="96" customFormat="1">
      <c r="A53" s="100"/>
      <c r="B53" s="101"/>
      <c r="C53" s="101"/>
      <c r="D53" s="61"/>
      <c r="E53" s="61"/>
      <c r="F53" s="61"/>
      <c r="G53" s="61"/>
      <c r="H53" s="61"/>
      <c r="I53" s="61"/>
      <c r="J53" s="61"/>
      <c r="K53" s="8"/>
      <c r="L53" s="61"/>
      <c r="M53" s="61"/>
    </row>
    <row r="54" spans="1:13" s="96" customFormat="1">
      <c r="A54" s="100"/>
      <c r="B54" s="101"/>
      <c r="C54" s="101"/>
      <c r="D54" s="61"/>
      <c r="E54" s="61"/>
      <c r="F54" s="61"/>
      <c r="G54" s="61"/>
      <c r="H54" s="61"/>
      <c r="I54" s="61"/>
      <c r="J54" s="61"/>
      <c r="K54" s="8"/>
      <c r="L54" s="61"/>
      <c r="M54" s="61"/>
    </row>
    <row r="55" spans="1:13" s="96" customFormat="1">
      <c r="A55" s="100"/>
      <c r="B55" s="101"/>
      <c r="C55" s="101"/>
      <c r="D55" s="61"/>
      <c r="E55" s="61"/>
      <c r="F55" s="61"/>
      <c r="G55" s="61"/>
      <c r="H55" s="61"/>
      <c r="I55" s="61"/>
      <c r="J55" s="61"/>
      <c r="K55" s="8"/>
      <c r="L55" s="61"/>
      <c r="M55" s="61"/>
    </row>
    <row r="56" spans="1:13" s="96" customFormat="1">
      <c r="A56" s="100"/>
      <c r="B56" s="101"/>
      <c r="C56" s="101"/>
      <c r="D56" s="61"/>
      <c r="E56" s="61"/>
      <c r="F56" s="61"/>
      <c r="G56" s="61"/>
      <c r="H56" s="61"/>
      <c r="I56" s="61"/>
      <c r="J56" s="61"/>
      <c r="K56" s="8"/>
      <c r="L56" s="61"/>
      <c r="M56" s="61"/>
    </row>
    <row r="57" spans="1:13" s="96" customFormat="1">
      <c r="A57" s="100"/>
      <c r="B57" s="101"/>
      <c r="C57" s="101"/>
      <c r="D57" s="61"/>
      <c r="E57" s="61"/>
      <c r="F57" s="61"/>
      <c r="G57" s="61"/>
      <c r="H57" s="61"/>
      <c r="I57" s="61"/>
      <c r="J57" s="61"/>
      <c r="K57" s="8"/>
      <c r="L57" s="61"/>
      <c r="M57" s="61"/>
    </row>
    <row r="58" spans="1:13" s="96" customFormat="1">
      <c r="A58" s="100"/>
      <c r="B58" s="101"/>
      <c r="C58" s="101"/>
      <c r="D58" s="61"/>
      <c r="E58" s="61"/>
      <c r="F58" s="61"/>
      <c r="G58" s="61"/>
      <c r="H58" s="61"/>
      <c r="I58" s="61"/>
      <c r="J58" s="61"/>
      <c r="K58" s="8"/>
      <c r="L58" s="61"/>
      <c r="M58" s="61"/>
    </row>
    <row r="59" spans="1:13" s="96" customFormat="1">
      <c r="A59" s="100"/>
      <c r="B59" s="101"/>
      <c r="C59" s="101"/>
      <c r="D59" s="61"/>
      <c r="E59" s="61"/>
      <c r="F59" s="61"/>
      <c r="G59" s="61"/>
      <c r="H59" s="61"/>
      <c r="I59" s="61"/>
      <c r="J59" s="61"/>
      <c r="K59" s="8"/>
      <c r="L59" s="61"/>
      <c r="M59" s="61"/>
    </row>
    <row r="60" spans="1:13" s="96" customFormat="1">
      <c r="A60" s="100"/>
      <c r="B60" s="101"/>
      <c r="C60" s="101"/>
      <c r="D60" s="61"/>
      <c r="E60" s="61"/>
      <c r="F60" s="61"/>
      <c r="G60" s="61"/>
      <c r="H60" s="61"/>
      <c r="I60" s="61"/>
      <c r="J60" s="61"/>
      <c r="K60" s="8"/>
      <c r="L60" s="61"/>
      <c r="M60" s="61"/>
    </row>
    <row r="61" spans="1:13" s="96" customFormat="1">
      <c r="A61" s="100"/>
      <c r="B61" s="101"/>
      <c r="C61" s="101"/>
      <c r="D61" s="61"/>
      <c r="E61" s="61"/>
      <c r="F61" s="61"/>
      <c r="G61" s="61"/>
      <c r="H61" s="61"/>
      <c r="I61" s="61"/>
      <c r="J61" s="61"/>
      <c r="K61" s="8"/>
      <c r="L61" s="61"/>
      <c r="M61" s="61"/>
    </row>
    <row r="62" spans="1:13" s="96" customFormat="1">
      <c r="A62" s="100"/>
      <c r="B62" s="101"/>
      <c r="C62" s="101"/>
      <c r="D62" s="61"/>
      <c r="E62" s="61"/>
      <c r="F62" s="61"/>
      <c r="G62" s="61"/>
      <c r="H62" s="61"/>
      <c r="I62" s="61"/>
      <c r="J62" s="61"/>
      <c r="K62" s="8"/>
      <c r="L62" s="61"/>
      <c r="M62" s="61"/>
    </row>
    <row r="63" spans="1:13" s="96" customFormat="1">
      <c r="A63" s="100"/>
      <c r="B63" s="101"/>
      <c r="C63" s="101"/>
      <c r="D63" s="61"/>
      <c r="E63" s="61"/>
      <c r="F63" s="61"/>
      <c r="G63" s="61"/>
      <c r="H63" s="61"/>
      <c r="I63" s="61"/>
      <c r="J63" s="61"/>
      <c r="K63" s="8"/>
      <c r="L63" s="61"/>
      <c r="M63" s="61"/>
    </row>
    <row r="64" spans="1:13" s="96" customFormat="1">
      <c r="A64" s="100"/>
      <c r="B64" s="101"/>
      <c r="C64" s="101"/>
      <c r="D64" s="61"/>
      <c r="E64" s="61"/>
      <c r="F64" s="61"/>
      <c r="G64" s="61"/>
      <c r="H64" s="61"/>
      <c r="I64" s="61"/>
      <c r="J64" s="61"/>
      <c r="K64" s="8"/>
      <c r="L64" s="61"/>
      <c r="M64" s="61"/>
    </row>
  </sheetData>
  <sortState ref="A2:M63">
    <sortCondition descending="1" ref="L1"/>
  </sortState>
  <mergeCells count="1">
    <mergeCell ref="A1:B1"/>
  </mergeCells>
  <phoneticPr fontId="2" type="noConversion"/>
  <conditionalFormatting sqref="C18:C21 A18:A21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C23 A22:A23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 C3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">
    <cfRule type="colorScale" priority="42">
      <colorScale>
        <cfvo type="min"/>
        <cfvo type="max"/>
        <color theme="0"/>
        <color theme="0"/>
      </colorScale>
    </cfRule>
  </conditionalFormatting>
  <conditionalFormatting sqref="A4 C4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">
    <cfRule type="colorScale" priority="40">
      <colorScale>
        <cfvo type="min"/>
        <cfvo type="max"/>
        <color theme="0"/>
        <color theme="0"/>
      </colorScale>
    </cfRule>
  </conditionalFormatting>
  <conditionalFormatting sqref="C5 A5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">
    <cfRule type="colorScale" priority="38">
      <colorScale>
        <cfvo type="min"/>
        <cfvo type="max"/>
        <color theme="0"/>
        <color theme="0"/>
      </colorScale>
    </cfRule>
  </conditionalFormatting>
  <conditionalFormatting sqref="C6 A6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">
    <cfRule type="colorScale" priority="36">
      <colorScale>
        <cfvo type="min"/>
        <cfvo type="max"/>
        <color theme="0"/>
        <color theme="0"/>
      </colorScale>
    </cfRule>
  </conditionalFormatting>
  <conditionalFormatting sqref="C7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">
    <cfRule type="colorScale" priority="34">
      <colorScale>
        <cfvo type="min"/>
        <cfvo type="max"/>
        <color theme="0"/>
        <color theme="0"/>
      </colorScale>
    </cfRule>
  </conditionalFormatting>
  <conditionalFormatting sqref="A8 C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">
    <cfRule type="colorScale" priority="32">
      <colorScale>
        <cfvo type="min"/>
        <cfvo type="max"/>
        <color theme="0"/>
        <color theme="0"/>
      </colorScale>
    </cfRule>
  </conditionalFormatting>
  <conditionalFormatting sqref="C9 A9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">
    <cfRule type="colorScale" priority="30">
      <colorScale>
        <cfvo type="min"/>
        <cfvo type="max"/>
        <color theme="0"/>
        <color theme="0"/>
      </colorScale>
    </cfRule>
  </conditionalFormatting>
  <conditionalFormatting sqref="A10 C10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">
    <cfRule type="colorScale" priority="28">
      <colorScale>
        <cfvo type="min"/>
        <cfvo type="max"/>
        <color theme="0"/>
        <color theme="0"/>
      </colorScale>
    </cfRule>
  </conditionalFormatting>
  <conditionalFormatting sqref="A11 C11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">
    <cfRule type="colorScale" priority="26">
      <colorScale>
        <cfvo type="min"/>
        <cfvo type="max"/>
        <color theme="0"/>
        <color theme="0"/>
      </colorScale>
    </cfRule>
  </conditionalFormatting>
  <conditionalFormatting sqref="A12 C12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">
    <cfRule type="colorScale" priority="24">
      <colorScale>
        <cfvo type="min"/>
        <cfvo type="max"/>
        <color theme="0"/>
        <color theme="0"/>
      </colorScale>
    </cfRule>
  </conditionalFormatting>
  <conditionalFormatting sqref="C13 A13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">
    <cfRule type="colorScale" priority="22">
      <colorScale>
        <cfvo type="min"/>
        <cfvo type="max"/>
        <color theme="0"/>
        <color theme="0"/>
      </colorScale>
    </cfRule>
  </conditionalFormatting>
  <conditionalFormatting sqref="C14 A14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">
    <cfRule type="colorScale" priority="20">
      <colorScale>
        <cfvo type="min"/>
        <cfvo type="max"/>
        <color theme="0"/>
        <color theme="0"/>
      </colorScale>
    </cfRule>
  </conditionalFormatting>
  <conditionalFormatting sqref="A15 C15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5">
    <cfRule type="colorScale" priority="18">
      <colorScale>
        <cfvo type="min"/>
        <cfvo type="max"/>
        <color theme="0"/>
        <color theme="0"/>
      </colorScale>
    </cfRule>
  </conditionalFormatting>
  <conditionalFormatting sqref="C16 A16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6">
    <cfRule type="colorScale" priority="14">
      <colorScale>
        <cfvo type="min"/>
        <cfvo type="max"/>
        <color theme="0"/>
        <color theme="0"/>
      </colorScale>
    </cfRule>
  </conditionalFormatting>
  <conditionalFormatting sqref="C17 A17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">
    <cfRule type="colorScale" priority="12">
      <colorScale>
        <cfvo type="min"/>
        <cfvo type="max"/>
        <color theme="0"/>
        <color theme="0"/>
      </colorScale>
    </cfRule>
  </conditionalFormatting>
  <conditionalFormatting sqref="A18:A2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1 C18 C2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1 C18 C24">
    <cfRule type="colorScale" priority="9">
      <colorScale>
        <cfvo type="min"/>
        <cfvo type="max"/>
        <color theme="0"/>
        <color theme="0"/>
      </colorScale>
    </cfRule>
  </conditionalFormatting>
  <conditionalFormatting sqref="C22 C19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 C19">
    <cfRule type="colorScale" priority="7">
      <colorScale>
        <cfvo type="min"/>
        <cfvo type="max"/>
        <color theme="0"/>
        <color theme="0"/>
      </colorScale>
    </cfRule>
  </conditionalFormatting>
  <conditionalFormatting sqref="C23 C2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3 C20">
    <cfRule type="colorScale" priority="5">
      <colorScale>
        <cfvo type="min"/>
        <cfvo type="max"/>
        <color theme="0"/>
        <color theme="0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D28" sqref="D28"/>
    </sheetView>
  </sheetViews>
  <sheetFormatPr defaultColWidth="8.6640625" defaultRowHeight="14.4"/>
  <cols>
    <col min="2" max="2" width="9" customWidth="1"/>
    <col min="3" max="3" width="12.33203125" style="42" customWidth="1"/>
    <col min="4" max="4" width="86.5546875" customWidth="1"/>
    <col min="5" max="6" width="8.6640625" customWidth="1"/>
    <col min="16" max="16" width="18.33203125" customWidth="1"/>
  </cols>
  <sheetData>
    <row r="1" spans="1:15" ht="20.399999999999999">
      <c r="A1" s="119" t="s">
        <v>120</v>
      </c>
      <c r="B1" s="119"/>
      <c r="C1" s="119"/>
    </row>
    <row r="2" spans="1:15" s="4" customFormat="1" ht="43.2">
      <c r="A2" s="36" t="s">
        <v>2</v>
      </c>
      <c r="B2" s="36" t="s">
        <v>0</v>
      </c>
      <c r="C2" s="36" t="s">
        <v>1</v>
      </c>
      <c r="D2" s="28" t="s">
        <v>37</v>
      </c>
      <c r="E2" s="17" t="s">
        <v>8</v>
      </c>
      <c r="F2" s="17" t="s">
        <v>10</v>
      </c>
      <c r="G2" s="5"/>
      <c r="H2" s="5"/>
      <c r="I2" s="5"/>
      <c r="J2" s="5"/>
      <c r="K2" s="5"/>
      <c r="L2" s="5"/>
      <c r="M2" s="5"/>
      <c r="N2" s="5"/>
      <c r="O2" s="5"/>
    </row>
    <row r="3" spans="1:15" s="41" customFormat="1">
      <c r="A3" s="77"/>
      <c r="B3" s="77" t="s">
        <v>57</v>
      </c>
      <c r="C3" s="80"/>
      <c r="D3" s="87"/>
      <c r="E3" s="88">
        <v>9</v>
      </c>
      <c r="F3" s="40"/>
    </row>
    <row r="4" spans="1:15" s="41" customFormat="1">
      <c r="A4" s="77"/>
      <c r="B4" s="77" t="s">
        <v>53</v>
      </c>
      <c r="C4" s="80"/>
      <c r="D4" s="87"/>
      <c r="E4" s="88">
        <v>9</v>
      </c>
      <c r="F4" s="40"/>
    </row>
    <row r="5" spans="1:15" s="41" customFormat="1">
      <c r="A5" s="77"/>
      <c r="B5" s="77" t="s">
        <v>57</v>
      </c>
      <c r="C5" s="80"/>
      <c r="D5" s="87"/>
      <c r="E5" s="88">
        <v>8</v>
      </c>
      <c r="F5" s="40"/>
    </row>
    <row r="6" spans="1:15" s="41" customFormat="1">
      <c r="A6" s="77"/>
      <c r="B6" s="77" t="s">
        <v>57</v>
      </c>
      <c r="C6" s="80"/>
      <c r="D6" s="87"/>
      <c r="E6" s="88">
        <v>8</v>
      </c>
      <c r="F6" s="40"/>
    </row>
    <row r="7" spans="1:15" s="41" customFormat="1">
      <c r="A7" s="77"/>
      <c r="B7" s="77" t="s">
        <v>53</v>
      </c>
      <c r="C7" s="80"/>
      <c r="D7" s="87"/>
      <c r="E7" s="88">
        <v>7</v>
      </c>
      <c r="F7" s="40"/>
    </row>
    <row r="8" spans="1:15" s="1" customFormat="1">
      <c r="A8" s="77"/>
      <c r="B8" s="77" t="s">
        <v>91</v>
      </c>
      <c r="C8" s="80"/>
      <c r="D8" s="89"/>
      <c r="E8" s="83">
        <v>7</v>
      </c>
      <c r="F8" s="22"/>
    </row>
    <row r="9" spans="1:15" s="1" customFormat="1">
      <c r="A9" s="77"/>
      <c r="B9" s="77" t="s">
        <v>93</v>
      </c>
      <c r="C9" s="88"/>
      <c r="D9" s="90"/>
      <c r="E9" s="83">
        <v>7</v>
      </c>
      <c r="F9" s="22"/>
    </row>
    <row r="10" spans="1:15" s="1" customFormat="1">
      <c r="A10" s="77"/>
      <c r="B10" s="77" t="s">
        <v>91</v>
      </c>
      <c r="C10" s="88"/>
      <c r="D10" s="84"/>
      <c r="E10" s="83">
        <v>7</v>
      </c>
      <c r="F10" s="22"/>
    </row>
    <row r="11" spans="1:15" s="1" customFormat="1">
      <c r="A11" s="77"/>
      <c r="B11" s="77" t="s">
        <v>93</v>
      </c>
      <c r="C11" s="80"/>
      <c r="D11" s="84"/>
      <c r="E11" s="83">
        <v>6</v>
      </c>
      <c r="F11" s="22"/>
    </row>
    <row r="12" spans="1:15" s="1" customFormat="1">
      <c r="A12" s="77"/>
      <c r="B12" s="77" t="s">
        <v>93</v>
      </c>
      <c r="C12" s="88"/>
      <c r="D12" s="84"/>
      <c r="E12" s="83">
        <v>6</v>
      </c>
      <c r="F12" s="22"/>
    </row>
    <row r="13" spans="1:15" s="1" customFormat="1">
      <c r="A13" s="77"/>
      <c r="B13" s="77" t="s">
        <v>91</v>
      </c>
      <c r="C13" s="88"/>
      <c r="D13" s="84"/>
      <c r="E13" s="83">
        <v>6</v>
      </c>
      <c r="F13" s="22"/>
    </row>
    <row r="14" spans="1:15" s="1" customFormat="1">
      <c r="A14" s="33"/>
      <c r="B14" s="33" t="s">
        <v>93</v>
      </c>
      <c r="C14" s="38"/>
      <c r="D14" s="86"/>
      <c r="E14" s="17">
        <v>4</v>
      </c>
      <c r="F14" s="22"/>
    </row>
    <row r="15" spans="1:15" s="1" customFormat="1">
      <c r="A15" s="33"/>
      <c r="B15" s="33" t="s">
        <v>91</v>
      </c>
      <c r="C15" s="38"/>
      <c r="D15" s="21"/>
      <c r="E15" s="17">
        <v>4</v>
      </c>
      <c r="F15" s="22"/>
    </row>
    <row r="16" spans="1:15" s="1" customFormat="1">
      <c r="A16" s="33"/>
      <c r="B16" s="33" t="s">
        <v>93</v>
      </c>
      <c r="C16" s="40"/>
      <c r="D16" s="21"/>
      <c r="E16" s="17">
        <v>4</v>
      </c>
      <c r="F16" s="22"/>
    </row>
    <row r="17" spans="1:6" s="1" customFormat="1">
      <c r="A17" s="33"/>
      <c r="B17" s="33" t="s">
        <v>93</v>
      </c>
      <c r="C17" s="40"/>
      <c r="D17" s="21"/>
      <c r="E17" s="17">
        <v>3</v>
      </c>
      <c r="F17" s="22"/>
    </row>
  </sheetData>
  <sortState ref="A2:F16">
    <sortCondition descending="1" ref="E1"/>
  </sortState>
  <mergeCells count="1">
    <mergeCell ref="A1:C1"/>
  </mergeCells>
  <phoneticPr fontId="2" type="noConversion"/>
  <conditionalFormatting sqref="A8:A14 C8:C11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 C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">
    <cfRule type="colorScale" priority="13">
      <colorScale>
        <cfvo type="min"/>
        <cfvo type="max"/>
        <color theme="0"/>
        <color theme="0"/>
      </colorScale>
    </cfRule>
  </conditionalFormatting>
  <conditionalFormatting sqref="A4 C4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">
    <cfRule type="colorScale" priority="11">
      <colorScale>
        <cfvo type="min"/>
        <cfvo type="max"/>
        <color theme="0"/>
        <color theme="0"/>
      </colorScale>
    </cfRule>
  </conditionalFormatting>
  <conditionalFormatting sqref="A5 C5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">
    <cfRule type="colorScale" priority="9">
      <colorScale>
        <cfvo type="min"/>
        <cfvo type="max"/>
        <color theme="0"/>
        <color theme="0"/>
      </colorScale>
    </cfRule>
  </conditionalFormatting>
  <conditionalFormatting sqref="C6 A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">
    <cfRule type="colorScale" priority="7">
      <colorScale>
        <cfvo type="min"/>
        <cfvo type="max"/>
        <color theme="0"/>
        <color theme="0"/>
      </colorScale>
    </cfRule>
  </conditionalFormatting>
  <conditionalFormatting sqref="C7 A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">
    <cfRule type="colorScale" priority="5">
      <colorScale>
        <cfvo type="min"/>
        <cfvo type="max"/>
        <color theme="0"/>
        <color theme="0"/>
      </colorScale>
    </cfRule>
  </conditionalFormatting>
  <conditionalFormatting sqref="A8:A1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5:A17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11">
    <cfRule type="colorScale" priority="1">
      <colorScale>
        <cfvo type="min"/>
        <cfvo type="max"/>
        <color theme="0"/>
        <color theme="0"/>
      </colorScale>
    </cfRule>
  </conditionalFormatting>
  <pageMargins left="0.25" right="0.25" top="0.75" bottom="0.75" header="0.3" footer="0.3"/>
  <pageSetup paperSize="9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zoomScale="125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D16" sqref="D16"/>
    </sheetView>
  </sheetViews>
  <sheetFormatPr defaultColWidth="8.6640625" defaultRowHeight="14.4"/>
  <cols>
    <col min="2" max="2" width="9" customWidth="1"/>
    <col min="3" max="3" width="5.88671875" customWidth="1"/>
    <col min="4" max="4" width="93.77734375" style="62" customWidth="1"/>
    <col min="5" max="6" width="8.6640625" style="55" customWidth="1"/>
    <col min="16" max="16" width="18.33203125" customWidth="1"/>
  </cols>
  <sheetData>
    <row r="1" spans="1:15" ht="20.399999999999999">
      <c r="A1" s="119" t="s">
        <v>121</v>
      </c>
      <c r="B1" s="119"/>
      <c r="C1" s="119"/>
    </row>
    <row r="2" spans="1:15" s="4" customFormat="1" ht="43.2">
      <c r="A2" s="36" t="s">
        <v>2</v>
      </c>
      <c r="B2" s="36" t="s">
        <v>0</v>
      </c>
      <c r="C2" s="36" t="s">
        <v>1</v>
      </c>
      <c r="D2" s="58" t="s">
        <v>38</v>
      </c>
      <c r="E2" s="53" t="s">
        <v>8</v>
      </c>
      <c r="F2" s="53" t="s">
        <v>10</v>
      </c>
      <c r="G2" s="5"/>
      <c r="H2" s="5"/>
      <c r="I2" s="5"/>
      <c r="J2" s="5"/>
      <c r="K2" s="5"/>
      <c r="L2" s="5"/>
      <c r="M2" s="5"/>
      <c r="N2" s="5"/>
      <c r="O2" s="5"/>
    </row>
    <row r="3" spans="1:15" s="1" customFormat="1">
      <c r="A3" s="77"/>
      <c r="B3" s="77" t="s">
        <v>53</v>
      </c>
      <c r="C3" s="80"/>
      <c r="D3" s="81"/>
      <c r="E3" s="82">
        <v>10</v>
      </c>
      <c r="F3" s="52"/>
    </row>
    <row r="4" spans="1:15" s="1" customFormat="1">
      <c r="A4" s="77"/>
      <c r="B4" s="77" t="s">
        <v>53</v>
      </c>
      <c r="C4" s="80"/>
      <c r="D4" s="83"/>
      <c r="E4" s="82">
        <v>8</v>
      </c>
      <c r="F4" s="52"/>
    </row>
    <row r="5" spans="1:15" s="1" customFormat="1">
      <c r="A5" s="77"/>
      <c r="B5" s="77" t="s">
        <v>53</v>
      </c>
      <c r="C5" s="80"/>
      <c r="D5" s="84"/>
      <c r="E5" s="82">
        <v>6</v>
      </c>
      <c r="F5" s="52"/>
    </row>
    <row r="6" spans="1:15" s="1" customFormat="1">
      <c r="A6" s="77"/>
      <c r="B6" s="77" t="s">
        <v>79</v>
      </c>
      <c r="C6" s="77"/>
      <c r="D6" s="85"/>
      <c r="E6" s="82">
        <v>6</v>
      </c>
      <c r="F6" s="52"/>
    </row>
    <row r="7" spans="1:15" s="1" customFormat="1">
      <c r="A7" s="77"/>
      <c r="B7" s="77" t="s">
        <v>79</v>
      </c>
      <c r="C7" s="77"/>
      <c r="D7" s="85"/>
      <c r="E7" s="82">
        <v>6</v>
      </c>
      <c r="F7" s="52"/>
    </row>
    <row r="8" spans="1:15" s="1" customFormat="1">
      <c r="A8" s="77"/>
      <c r="B8" s="77" t="s">
        <v>63</v>
      </c>
      <c r="C8" s="80"/>
      <c r="D8" s="83"/>
      <c r="E8" s="82">
        <v>4</v>
      </c>
      <c r="F8" s="52"/>
    </row>
    <row r="9" spans="1:15" s="41" customFormat="1">
      <c r="A9" s="77"/>
      <c r="B9" s="77" t="s">
        <v>79</v>
      </c>
      <c r="C9" s="77"/>
      <c r="D9" s="85"/>
      <c r="E9" s="82">
        <v>4</v>
      </c>
      <c r="F9" s="52"/>
    </row>
    <row r="10" spans="1:15" s="41" customFormat="1">
      <c r="A10" s="77"/>
      <c r="B10" s="77" t="s">
        <v>73</v>
      </c>
      <c r="C10" s="77"/>
      <c r="D10" s="83"/>
      <c r="E10" s="82">
        <v>3</v>
      </c>
      <c r="F10" s="52"/>
    </row>
    <row r="11" spans="1:15" s="41" customFormat="1">
      <c r="A11" s="77"/>
      <c r="B11" s="77" t="s">
        <v>72</v>
      </c>
      <c r="C11" s="77"/>
      <c r="D11" s="83"/>
      <c r="E11" s="82">
        <v>3</v>
      </c>
      <c r="F11" s="52"/>
    </row>
    <row r="12" spans="1:15" s="41" customFormat="1">
      <c r="A12" s="77"/>
      <c r="B12" s="77" t="s">
        <v>79</v>
      </c>
      <c r="C12" s="77"/>
      <c r="D12" s="85"/>
      <c r="E12" s="82">
        <v>3</v>
      </c>
      <c r="F12" s="52"/>
    </row>
    <row r="13" spans="1:15" s="41" customFormat="1">
      <c r="A13" s="33"/>
      <c r="B13" s="33" t="s">
        <v>87</v>
      </c>
      <c r="C13" s="33"/>
      <c r="D13" s="43"/>
      <c r="E13" s="52">
        <v>2</v>
      </c>
      <c r="F13" s="52"/>
    </row>
    <row r="14" spans="1:15" s="41" customFormat="1">
      <c r="A14" s="44"/>
      <c r="B14" s="44"/>
      <c r="C14" s="45"/>
      <c r="D14" s="43"/>
      <c r="E14" s="52"/>
      <c r="F14" s="52"/>
    </row>
    <row r="15" spans="1:15" s="41" customFormat="1">
      <c r="A15" s="44"/>
      <c r="B15" s="44"/>
      <c r="C15" s="45"/>
      <c r="D15" s="40"/>
      <c r="E15" s="52"/>
      <c r="F15" s="52"/>
    </row>
    <row r="16" spans="1:15" s="41" customFormat="1">
      <c r="A16" s="44"/>
      <c r="B16" s="44"/>
      <c r="C16" s="46"/>
      <c r="D16" s="40"/>
      <c r="E16" s="52"/>
      <c r="F16" s="52"/>
    </row>
    <row r="17" spans="1:6" s="41" customFormat="1">
      <c r="A17" s="47"/>
      <c r="B17" s="48"/>
      <c r="C17" s="48"/>
      <c r="D17" s="49"/>
      <c r="E17" s="54"/>
      <c r="F17" s="54"/>
    </row>
    <row r="18" spans="1:6" s="41" customFormat="1">
      <c r="A18" s="47"/>
      <c r="B18" s="48"/>
      <c r="C18" s="48"/>
      <c r="D18" s="49"/>
      <c r="E18" s="54"/>
      <c r="F18" s="54"/>
    </row>
    <row r="19" spans="1:6" s="41" customFormat="1">
      <c r="A19" s="47"/>
      <c r="B19" s="48"/>
      <c r="C19" s="48"/>
      <c r="D19" s="49"/>
      <c r="E19" s="54"/>
      <c r="F19" s="54"/>
    </row>
    <row r="20" spans="1:6" s="41" customFormat="1">
      <c r="A20" s="47"/>
      <c r="B20" s="48"/>
      <c r="C20" s="48"/>
      <c r="D20" s="49"/>
      <c r="E20" s="54"/>
      <c r="F20" s="54"/>
    </row>
    <row r="21" spans="1:6" s="41" customFormat="1">
      <c r="A21" s="47"/>
      <c r="B21" s="48"/>
      <c r="C21" s="48"/>
      <c r="D21" s="49"/>
      <c r="E21" s="54"/>
      <c r="F21" s="54"/>
    </row>
    <row r="22" spans="1:6" s="41" customFormat="1">
      <c r="A22" s="47"/>
      <c r="B22" s="48"/>
      <c r="C22" s="48"/>
      <c r="D22" s="49"/>
      <c r="E22" s="54"/>
      <c r="F22" s="54"/>
    </row>
    <row r="23" spans="1:6" s="41" customFormat="1">
      <c r="A23" s="47"/>
      <c r="B23" s="48"/>
      <c r="C23" s="48"/>
      <c r="D23" s="49"/>
      <c r="E23" s="54"/>
      <c r="F23" s="54"/>
    </row>
    <row r="24" spans="1:6" s="41" customFormat="1">
      <c r="A24" s="47"/>
      <c r="B24" s="48"/>
      <c r="C24" s="48"/>
      <c r="D24" s="49"/>
      <c r="E24" s="54"/>
      <c r="F24" s="54"/>
    </row>
    <row r="25" spans="1:6" s="41" customFormat="1">
      <c r="A25" s="47"/>
      <c r="B25" s="48"/>
      <c r="C25" s="48"/>
      <c r="D25" s="49"/>
      <c r="E25" s="54"/>
      <c r="F25" s="54"/>
    </row>
    <row r="26" spans="1:6" s="41" customFormat="1">
      <c r="A26" s="47"/>
      <c r="B26" s="48"/>
      <c r="C26" s="48"/>
      <c r="D26" s="49"/>
      <c r="E26" s="54"/>
      <c r="F26" s="54"/>
    </row>
    <row r="27" spans="1:6" s="41" customFormat="1">
      <c r="A27" s="47"/>
      <c r="B27" s="48"/>
      <c r="C27" s="48"/>
      <c r="D27" s="49"/>
      <c r="E27" s="54"/>
      <c r="F27" s="54"/>
    </row>
    <row r="28" spans="1:6" s="41" customFormat="1">
      <c r="A28" s="47"/>
      <c r="B28" s="48"/>
      <c r="C28" s="48"/>
      <c r="D28" s="49"/>
      <c r="E28" s="54"/>
      <c r="F28" s="54"/>
    </row>
    <row r="29" spans="1:6" s="41" customFormat="1">
      <c r="A29" s="47"/>
      <c r="B29" s="48"/>
      <c r="C29" s="48"/>
      <c r="D29" s="49"/>
      <c r="E29" s="54"/>
      <c r="F29" s="54"/>
    </row>
    <row r="30" spans="1:6" s="41" customFormat="1">
      <c r="A30" s="47"/>
      <c r="B30" s="48"/>
      <c r="C30" s="48"/>
      <c r="D30" s="49"/>
      <c r="E30" s="54"/>
      <c r="F30" s="54"/>
    </row>
    <row r="31" spans="1:6" s="41" customFormat="1">
      <c r="A31" s="47"/>
      <c r="B31" s="48"/>
      <c r="C31" s="48"/>
      <c r="D31" s="49"/>
      <c r="E31" s="54"/>
      <c r="F31" s="54"/>
    </row>
    <row r="32" spans="1:6" s="41" customFormat="1">
      <c r="A32" s="47"/>
      <c r="B32" s="48"/>
      <c r="C32" s="48"/>
      <c r="D32" s="49"/>
      <c r="E32" s="54"/>
      <c r="F32" s="54"/>
    </row>
    <row r="33" spans="1:6" s="41" customFormat="1">
      <c r="A33" s="47"/>
      <c r="B33" s="48"/>
      <c r="C33" s="48"/>
      <c r="D33" s="49"/>
      <c r="E33" s="54"/>
      <c r="F33" s="54"/>
    </row>
    <row r="34" spans="1:6" s="41" customFormat="1">
      <c r="A34" s="47"/>
      <c r="B34" s="48"/>
      <c r="C34" s="48"/>
      <c r="D34" s="49"/>
      <c r="E34" s="54"/>
      <c r="F34" s="54"/>
    </row>
    <row r="35" spans="1:6" s="41" customFormat="1">
      <c r="A35" s="47"/>
      <c r="B35" s="48"/>
      <c r="C35" s="48"/>
      <c r="D35" s="49"/>
      <c r="E35" s="54"/>
      <c r="F35" s="54"/>
    </row>
    <row r="36" spans="1:6" s="41" customFormat="1">
      <c r="A36" s="47"/>
      <c r="B36" s="48"/>
      <c r="C36" s="48"/>
      <c r="D36" s="49"/>
      <c r="E36" s="54"/>
      <c r="F36" s="54"/>
    </row>
    <row r="37" spans="1:6" s="41" customFormat="1">
      <c r="A37" s="47"/>
      <c r="B37" s="48"/>
      <c r="C37" s="48"/>
      <c r="D37" s="49"/>
      <c r="E37" s="54"/>
      <c r="F37" s="54"/>
    </row>
    <row r="38" spans="1:6" s="41" customFormat="1">
      <c r="A38" s="47"/>
      <c r="B38" s="48"/>
      <c r="C38" s="48"/>
      <c r="D38" s="49"/>
      <c r="E38" s="54"/>
      <c r="F38" s="54"/>
    </row>
    <row r="39" spans="1:6" s="41" customFormat="1">
      <c r="A39" s="47"/>
      <c r="B39" s="48"/>
      <c r="C39" s="48"/>
      <c r="D39" s="49"/>
      <c r="E39" s="54"/>
      <c r="F39" s="54"/>
    </row>
    <row r="40" spans="1:6" s="41" customFormat="1">
      <c r="A40" s="47"/>
      <c r="B40" s="48"/>
      <c r="C40" s="48"/>
      <c r="D40" s="49"/>
      <c r="E40" s="54"/>
      <c r="F40" s="54"/>
    </row>
    <row r="41" spans="1:6" s="41" customFormat="1">
      <c r="A41" s="47"/>
      <c r="B41" s="48"/>
      <c r="C41" s="48"/>
      <c r="D41" s="49"/>
      <c r="E41" s="54"/>
      <c r="F41" s="54"/>
    </row>
    <row r="42" spans="1:6" s="41" customFormat="1">
      <c r="A42" s="47"/>
      <c r="B42" s="48"/>
      <c r="C42" s="48"/>
      <c r="D42" s="49"/>
      <c r="E42" s="54"/>
      <c r="F42" s="54"/>
    </row>
    <row r="43" spans="1:6" s="41" customFormat="1">
      <c r="A43" s="47"/>
      <c r="B43" s="48"/>
      <c r="C43" s="48"/>
      <c r="D43" s="49"/>
      <c r="E43" s="54"/>
      <c r="F43" s="54"/>
    </row>
    <row r="44" spans="1:6" s="1" customFormat="1">
      <c r="A44" s="9"/>
      <c r="B44" s="10"/>
      <c r="C44" s="10"/>
      <c r="D44" s="61"/>
      <c r="E44" s="54"/>
      <c r="F44" s="54"/>
    </row>
    <row r="45" spans="1:6" s="1" customFormat="1">
      <c r="A45" s="9"/>
      <c r="B45" s="10"/>
      <c r="C45" s="10"/>
      <c r="D45" s="61"/>
      <c r="E45" s="54"/>
      <c r="F45" s="54"/>
    </row>
    <row r="46" spans="1:6" s="1" customFormat="1">
      <c r="A46" s="9"/>
      <c r="B46" s="10"/>
      <c r="C46" s="10"/>
      <c r="D46" s="61"/>
      <c r="E46" s="54"/>
      <c r="F46" s="54"/>
    </row>
    <row r="47" spans="1:6" s="1" customFormat="1">
      <c r="A47" s="9"/>
      <c r="B47" s="10"/>
      <c r="C47" s="10"/>
      <c r="D47" s="61"/>
      <c r="E47" s="54"/>
      <c r="F47" s="54"/>
    </row>
    <row r="48" spans="1:6" s="1" customFormat="1">
      <c r="A48" s="9"/>
      <c r="B48" s="10"/>
      <c r="C48" s="10"/>
      <c r="D48" s="61"/>
      <c r="E48" s="54"/>
      <c r="F48" s="54"/>
    </row>
    <row r="49" spans="1:6" s="1" customFormat="1">
      <c r="A49" s="9"/>
      <c r="B49" s="10"/>
      <c r="C49" s="10"/>
      <c r="D49" s="61"/>
      <c r="E49" s="54"/>
      <c r="F49" s="54"/>
    </row>
    <row r="50" spans="1:6" s="1" customFormat="1">
      <c r="A50" s="9"/>
      <c r="B50" s="10"/>
      <c r="C50" s="10"/>
      <c r="D50" s="61"/>
      <c r="E50" s="54"/>
      <c r="F50" s="54"/>
    </row>
    <row r="51" spans="1:6" s="1" customFormat="1">
      <c r="A51" s="9"/>
      <c r="B51" s="10"/>
      <c r="C51" s="10"/>
      <c r="D51" s="61"/>
      <c r="E51" s="54"/>
      <c r="F51" s="54"/>
    </row>
    <row r="52" spans="1:6" s="1" customFormat="1">
      <c r="A52" s="9"/>
      <c r="B52" s="10"/>
      <c r="C52" s="10"/>
      <c r="D52" s="61"/>
      <c r="E52" s="54"/>
      <c r="F52" s="54"/>
    </row>
    <row r="53" spans="1:6" s="1" customFormat="1">
      <c r="A53" s="9"/>
      <c r="B53" s="10"/>
      <c r="C53" s="10"/>
      <c r="D53" s="61"/>
      <c r="E53" s="54"/>
      <c r="F53" s="54"/>
    </row>
    <row r="54" spans="1:6" s="1" customFormat="1">
      <c r="A54" s="9"/>
      <c r="B54" s="10"/>
      <c r="C54" s="10"/>
      <c r="D54" s="61"/>
      <c r="E54" s="54"/>
      <c r="F54" s="54"/>
    </row>
    <row r="55" spans="1:6" s="1" customFormat="1">
      <c r="A55" s="9"/>
      <c r="B55" s="10"/>
      <c r="C55" s="10"/>
      <c r="D55" s="61"/>
      <c r="E55" s="54"/>
      <c r="F55" s="54"/>
    </row>
    <row r="56" spans="1:6" s="1" customFormat="1">
      <c r="A56" s="9"/>
      <c r="B56" s="10"/>
      <c r="C56" s="10"/>
      <c r="D56" s="61"/>
      <c r="E56" s="54"/>
      <c r="F56" s="54"/>
    </row>
    <row r="57" spans="1:6" s="1" customFormat="1">
      <c r="A57" s="9"/>
      <c r="B57" s="10"/>
      <c r="C57" s="10"/>
      <c r="D57" s="61"/>
      <c r="E57" s="54"/>
      <c r="F57" s="54"/>
    </row>
    <row r="58" spans="1:6" s="1" customFormat="1">
      <c r="A58" s="9"/>
      <c r="B58" s="10"/>
      <c r="C58" s="10"/>
      <c r="D58" s="61"/>
      <c r="E58" s="54"/>
      <c r="F58" s="54"/>
    </row>
    <row r="59" spans="1:6" s="1" customFormat="1">
      <c r="A59" s="9"/>
      <c r="B59" s="10"/>
      <c r="C59" s="10"/>
      <c r="D59" s="61"/>
      <c r="E59" s="54"/>
      <c r="F59" s="54"/>
    </row>
    <row r="60" spans="1:6" s="1" customFormat="1">
      <c r="A60" s="9"/>
      <c r="B60" s="10"/>
      <c r="C60" s="10"/>
      <c r="D60" s="61"/>
      <c r="E60" s="54"/>
      <c r="F60" s="54"/>
    </row>
    <row r="61" spans="1:6" s="1" customFormat="1">
      <c r="A61" s="9"/>
      <c r="B61" s="10"/>
      <c r="C61" s="10"/>
      <c r="D61" s="61"/>
      <c r="E61" s="54"/>
      <c r="F61" s="54"/>
    </row>
    <row r="62" spans="1:6" s="1" customFormat="1">
      <c r="A62" s="9"/>
      <c r="B62" s="10"/>
      <c r="C62" s="10"/>
      <c r="D62" s="61"/>
      <c r="E62" s="54"/>
      <c r="F62" s="54"/>
    </row>
    <row r="63" spans="1:6" s="1" customFormat="1">
      <c r="A63" s="9"/>
      <c r="B63" s="10"/>
      <c r="C63" s="10"/>
      <c r="D63" s="61"/>
      <c r="E63" s="54"/>
      <c r="F63" s="54"/>
    </row>
  </sheetData>
  <sortState ref="A2:F62">
    <sortCondition descending="1" ref="E1"/>
  </sortState>
  <mergeCells count="1">
    <mergeCell ref="A1:C1"/>
  </mergeCells>
  <phoneticPr fontId="2" type="noConversion"/>
  <conditionalFormatting sqref="C3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6 A14:A16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">
    <cfRule type="colorScale" priority="21">
      <colorScale>
        <cfvo type="min"/>
        <cfvo type="max"/>
        <color theme="0"/>
        <color theme="0"/>
      </colorScale>
    </cfRule>
  </conditionalFormatting>
  <conditionalFormatting sqref="A4 C4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">
    <cfRule type="colorScale" priority="19">
      <colorScale>
        <cfvo type="min"/>
        <cfvo type="max"/>
        <color theme="0"/>
        <color theme="0"/>
      </colorScale>
    </cfRule>
  </conditionalFormatting>
  <conditionalFormatting sqref="C5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">
    <cfRule type="colorScale" priority="17">
      <colorScale>
        <cfvo type="min"/>
        <cfvo type="max"/>
        <color theme="0"/>
        <color theme="0"/>
      </colorScale>
    </cfRule>
  </conditionalFormatting>
  <conditionalFormatting sqref="A6 C6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">
    <cfRule type="colorScale" priority="15">
      <colorScale>
        <cfvo type="min"/>
        <cfvo type="max"/>
        <color theme="0"/>
        <color theme="0"/>
      </colorScale>
    </cfRule>
  </conditionalFormatting>
  <conditionalFormatting sqref="A7 C7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">
    <cfRule type="colorScale" priority="13">
      <colorScale>
        <cfvo type="min"/>
        <cfvo type="max"/>
        <color theme="0"/>
        <color theme="0"/>
      </colorScale>
    </cfRule>
  </conditionalFormatting>
  <conditionalFormatting sqref="A8 C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">
    <cfRule type="colorScale" priority="11">
      <colorScale>
        <cfvo type="min"/>
        <cfvo type="max"/>
        <color theme="0"/>
        <color theme="0"/>
      </colorScale>
    </cfRule>
  </conditionalFormatting>
  <conditionalFormatting sqref="C9 A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">
    <cfRule type="colorScale" priority="9">
      <colorScale>
        <cfvo type="min"/>
        <cfvo type="max"/>
        <color theme="0"/>
        <color theme="0"/>
      </colorScale>
    </cfRule>
  </conditionalFormatting>
  <conditionalFormatting sqref="C10 A1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">
    <cfRule type="colorScale" priority="7">
      <colorScale>
        <cfvo type="min"/>
        <cfvo type="max"/>
        <color theme="0"/>
        <color theme="0"/>
      </colorScale>
    </cfRule>
  </conditionalFormatting>
  <conditionalFormatting sqref="A11 C1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">
    <cfRule type="colorScale" priority="5">
      <colorScale>
        <cfvo type="min"/>
        <cfvo type="max"/>
        <color theme="0"/>
        <color theme="0"/>
      </colorScale>
    </cfRule>
  </conditionalFormatting>
  <conditionalFormatting sqref="A12 C1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">
    <cfRule type="colorScale" priority="3">
      <colorScale>
        <cfvo type="min"/>
        <cfvo type="max"/>
        <color theme="0"/>
        <color theme="0"/>
      </colorScale>
    </cfRule>
  </conditionalFormatting>
  <conditionalFormatting sqref="C13 A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">
    <cfRule type="colorScale" priority="1">
      <colorScale>
        <cfvo type="min"/>
        <cfvo type="max"/>
        <color theme="0"/>
        <color theme="0"/>
      </colorScale>
    </cfRule>
  </conditionalFormatting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D41" sqref="C3:D41"/>
    </sheetView>
  </sheetViews>
  <sheetFormatPr defaultColWidth="8.6640625" defaultRowHeight="14.4"/>
  <cols>
    <col min="1" max="1" width="7.21875" bestFit="1" customWidth="1"/>
    <col min="2" max="2" width="6.44140625" bestFit="1" customWidth="1"/>
    <col min="3" max="3" width="12" customWidth="1"/>
    <col min="4" max="4" width="84.6640625" style="32" customWidth="1"/>
    <col min="6" max="6" width="7" customWidth="1"/>
    <col min="16" max="16" width="18.33203125" customWidth="1"/>
  </cols>
  <sheetData>
    <row r="1" spans="1:15" ht="20.399999999999999">
      <c r="A1" s="119" t="s">
        <v>122</v>
      </c>
      <c r="B1" s="119"/>
      <c r="C1" s="119"/>
    </row>
    <row r="2" spans="1:15" s="4" customFormat="1" ht="43.2">
      <c r="A2" s="3" t="s">
        <v>100</v>
      </c>
      <c r="B2" s="3" t="s">
        <v>101</v>
      </c>
      <c r="C2" s="3" t="s">
        <v>102</v>
      </c>
      <c r="D2" s="3" t="s">
        <v>39</v>
      </c>
      <c r="E2" s="17" t="s">
        <v>8</v>
      </c>
      <c r="F2" s="17" t="s">
        <v>10</v>
      </c>
      <c r="G2" s="5"/>
      <c r="H2" s="5"/>
      <c r="I2" s="5"/>
      <c r="J2" s="5"/>
      <c r="K2" s="5"/>
      <c r="L2" s="5"/>
      <c r="M2" s="5"/>
      <c r="N2" s="5"/>
      <c r="O2" s="5"/>
    </row>
    <row r="3" spans="1:15" s="1" customFormat="1">
      <c r="A3" s="71"/>
      <c r="B3" s="71" t="s">
        <v>93</v>
      </c>
      <c r="C3" s="71"/>
      <c r="D3" s="72"/>
      <c r="E3" s="73">
        <v>10</v>
      </c>
      <c r="F3" s="22"/>
    </row>
    <row r="4" spans="1:15" s="1" customFormat="1">
      <c r="A4" s="71"/>
      <c r="B4" s="71" t="s">
        <v>53</v>
      </c>
      <c r="C4" s="74"/>
      <c r="D4" s="75"/>
      <c r="E4" s="73">
        <v>8</v>
      </c>
      <c r="F4" s="22"/>
    </row>
    <row r="5" spans="1:15" s="1" customFormat="1">
      <c r="A5" s="71"/>
      <c r="B5" s="71" t="s">
        <v>93</v>
      </c>
      <c r="C5" s="71"/>
      <c r="D5" s="76"/>
      <c r="E5" s="73">
        <v>8</v>
      </c>
      <c r="F5" s="22"/>
    </row>
    <row r="6" spans="1:15" s="1" customFormat="1">
      <c r="A6" s="71"/>
      <c r="B6" s="71" t="s">
        <v>57</v>
      </c>
      <c r="C6" s="74"/>
      <c r="D6" s="75"/>
      <c r="E6" s="73">
        <v>7</v>
      </c>
      <c r="F6" s="22"/>
    </row>
    <row r="7" spans="1:15" s="1" customFormat="1">
      <c r="A7" s="71"/>
      <c r="B7" s="71" t="s">
        <v>53</v>
      </c>
      <c r="C7" s="74"/>
      <c r="D7" s="75"/>
      <c r="E7" s="73">
        <v>6</v>
      </c>
      <c r="F7" s="22"/>
    </row>
    <row r="8" spans="1:15" s="1" customFormat="1">
      <c r="A8" s="71"/>
      <c r="B8" s="71" t="s">
        <v>53</v>
      </c>
      <c r="C8" s="74"/>
      <c r="D8" s="75"/>
      <c r="E8" s="73">
        <v>6</v>
      </c>
      <c r="F8" s="22"/>
    </row>
    <row r="9" spans="1:15" s="1" customFormat="1">
      <c r="A9" s="71"/>
      <c r="B9" s="71" t="s">
        <v>63</v>
      </c>
      <c r="C9" s="74"/>
      <c r="D9" s="75"/>
      <c r="E9" s="73">
        <v>6</v>
      </c>
      <c r="F9" s="22"/>
    </row>
    <row r="10" spans="1:15" s="1" customFormat="1">
      <c r="A10" s="71"/>
      <c r="B10" s="71" t="s">
        <v>68</v>
      </c>
      <c r="C10" s="71"/>
      <c r="D10" s="75"/>
      <c r="E10" s="73">
        <v>6</v>
      </c>
      <c r="F10" s="22"/>
    </row>
    <row r="11" spans="1:15" s="1" customFormat="1">
      <c r="A11" s="71"/>
      <c r="B11" s="71" t="s">
        <v>73</v>
      </c>
      <c r="C11" s="71"/>
      <c r="D11" s="75"/>
      <c r="E11" s="73">
        <v>6</v>
      </c>
      <c r="F11" s="22"/>
    </row>
    <row r="12" spans="1:15" s="1" customFormat="1">
      <c r="A12" s="77"/>
      <c r="B12" s="77" t="s">
        <v>79</v>
      </c>
      <c r="C12" s="77"/>
      <c r="D12" s="75"/>
      <c r="E12" s="73">
        <v>6</v>
      </c>
      <c r="F12" s="22"/>
    </row>
    <row r="13" spans="1:15" s="1" customFormat="1">
      <c r="A13" s="71"/>
      <c r="B13" s="71" t="s">
        <v>93</v>
      </c>
      <c r="C13" s="71"/>
      <c r="D13" s="76"/>
      <c r="E13" s="73">
        <v>6</v>
      </c>
      <c r="F13" s="22"/>
    </row>
    <row r="14" spans="1:15" s="1" customFormat="1">
      <c r="A14" s="78"/>
      <c r="B14" s="71" t="s">
        <v>91</v>
      </c>
      <c r="C14" s="71"/>
      <c r="D14" s="76"/>
      <c r="E14" s="73">
        <v>6</v>
      </c>
      <c r="F14" s="22"/>
    </row>
    <row r="15" spans="1:15" s="1" customFormat="1">
      <c r="A15" s="71"/>
      <c r="B15" s="71" t="s">
        <v>53</v>
      </c>
      <c r="C15" s="74"/>
      <c r="D15" s="75"/>
      <c r="E15" s="73">
        <v>5</v>
      </c>
      <c r="F15" s="22"/>
    </row>
    <row r="16" spans="1:15" s="1" customFormat="1">
      <c r="A16" s="71"/>
      <c r="B16" s="71" t="s">
        <v>57</v>
      </c>
      <c r="C16" s="74"/>
      <c r="D16" s="75"/>
      <c r="E16" s="73">
        <v>5</v>
      </c>
      <c r="F16" s="22"/>
    </row>
    <row r="17" spans="1:6" s="1" customFormat="1">
      <c r="A17" s="71"/>
      <c r="B17" s="71" t="s">
        <v>57</v>
      </c>
      <c r="C17" s="74"/>
      <c r="D17" s="75"/>
      <c r="E17" s="73">
        <v>5</v>
      </c>
      <c r="F17" s="22"/>
    </row>
    <row r="18" spans="1:6" s="1" customFormat="1">
      <c r="A18" s="71"/>
      <c r="B18" s="71" t="s">
        <v>72</v>
      </c>
      <c r="C18" s="71"/>
      <c r="D18" s="75"/>
      <c r="E18" s="73">
        <v>5</v>
      </c>
      <c r="F18" s="22"/>
    </row>
    <row r="19" spans="1:6" s="1" customFormat="1">
      <c r="A19" s="77"/>
      <c r="B19" s="77" t="s">
        <v>93</v>
      </c>
      <c r="C19" s="71"/>
      <c r="D19" s="79"/>
      <c r="E19" s="73">
        <v>5</v>
      </c>
      <c r="F19" s="22"/>
    </row>
    <row r="20" spans="1:6" s="1" customFormat="1">
      <c r="A20" s="77"/>
      <c r="B20" s="77" t="s">
        <v>91</v>
      </c>
      <c r="C20" s="77"/>
      <c r="D20" s="79"/>
      <c r="E20" s="73">
        <v>5</v>
      </c>
      <c r="F20" s="22"/>
    </row>
    <row r="21" spans="1:6" s="1" customFormat="1">
      <c r="A21" s="71"/>
      <c r="B21" s="71" t="s">
        <v>57</v>
      </c>
      <c r="C21" s="74"/>
      <c r="D21" s="75"/>
      <c r="E21" s="73">
        <v>4</v>
      </c>
      <c r="F21" s="22"/>
    </row>
    <row r="22" spans="1:6" s="1" customFormat="1">
      <c r="A22" s="71"/>
      <c r="B22" s="71" t="s">
        <v>53</v>
      </c>
      <c r="C22" s="74"/>
      <c r="D22" s="75"/>
      <c r="E22" s="73">
        <v>4</v>
      </c>
      <c r="F22" s="22"/>
    </row>
    <row r="23" spans="1:6" s="1" customFormat="1">
      <c r="A23" s="71"/>
      <c r="B23" s="71" t="s">
        <v>53</v>
      </c>
      <c r="C23" s="74"/>
      <c r="D23" s="75"/>
      <c r="E23" s="73">
        <v>4</v>
      </c>
      <c r="F23" s="22"/>
    </row>
    <row r="24" spans="1:6" s="1" customFormat="1">
      <c r="A24" s="71"/>
      <c r="B24" s="71" t="s">
        <v>68</v>
      </c>
      <c r="C24" s="71"/>
      <c r="D24" s="75"/>
      <c r="E24" s="73">
        <v>4</v>
      </c>
      <c r="F24" s="22"/>
    </row>
    <row r="25" spans="1:6" s="1" customFormat="1">
      <c r="A25" s="71"/>
      <c r="B25" s="71" t="s">
        <v>70</v>
      </c>
      <c r="C25" s="71"/>
      <c r="D25" s="75"/>
      <c r="E25" s="73">
        <v>4</v>
      </c>
      <c r="F25" s="22"/>
    </row>
    <row r="26" spans="1:6" s="1" customFormat="1">
      <c r="A26" s="71"/>
      <c r="B26" s="71" t="s">
        <v>79</v>
      </c>
      <c r="C26" s="71"/>
      <c r="D26" s="75"/>
      <c r="E26" s="73">
        <v>4</v>
      </c>
      <c r="F26" s="22"/>
    </row>
    <row r="27" spans="1:6" s="1" customFormat="1">
      <c r="A27" s="71"/>
      <c r="B27" s="71" t="s">
        <v>79</v>
      </c>
      <c r="C27" s="71"/>
      <c r="D27" s="75"/>
      <c r="E27" s="73">
        <v>4</v>
      </c>
      <c r="F27" s="22"/>
    </row>
    <row r="28" spans="1:6" s="1" customFormat="1">
      <c r="A28" s="71"/>
      <c r="B28" s="71" t="s">
        <v>91</v>
      </c>
      <c r="C28" s="71"/>
      <c r="D28" s="76"/>
      <c r="E28" s="73">
        <v>4</v>
      </c>
      <c r="F28" s="22"/>
    </row>
    <row r="29" spans="1:6" s="1" customFormat="1">
      <c r="A29" s="3"/>
      <c r="B29" s="3" t="s">
        <v>57</v>
      </c>
      <c r="C29" s="7"/>
      <c r="D29" s="31"/>
      <c r="E29" s="22">
        <v>3</v>
      </c>
      <c r="F29" s="22"/>
    </row>
    <row r="30" spans="1:6" s="1" customFormat="1">
      <c r="A30" s="3"/>
      <c r="B30" s="3" t="s">
        <v>53</v>
      </c>
      <c r="C30" s="7"/>
      <c r="D30" s="31"/>
      <c r="E30" s="22">
        <v>3</v>
      </c>
      <c r="F30" s="22"/>
    </row>
    <row r="31" spans="1:6" s="1" customFormat="1">
      <c r="A31" s="3"/>
      <c r="B31" s="3" t="s">
        <v>63</v>
      </c>
      <c r="C31" s="7"/>
      <c r="D31" s="31"/>
      <c r="E31" s="22">
        <v>3</v>
      </c>
      <c r="F31" s="22"/>
    </row>
    <row r="32" spans="1:6" s="1" customFormat="1">
      <c r="A32" s="3"/>
      <c r="B32" s="3" t="s">
        <v>53</v>
      </c>
      <c r="C32" s="7"/>
      <c r="D32" s="31"/>
      <c r="E32" s="22">
        <v>3</v>
      </c>
      <c r="F32" s="22"/>
    </row>
    <row r="33" spans="1:6" s="1" customFormat="1">
      <c r="A33" s="3"/>
      <c r="B33" s="3" t="s">
        <v>68</v>
      </c>
      <c r="C33" s="3"/>
      <c r="D33" s="31"/>
      <c r="E33" s="22">
        <v>3</v>
      </c>
      <c r="F33" s="22"/>
    </row>
    <row r="34" spans="1:6" s="1" customFormat="1">
      <c r="A34" s="3"/>
      <c r="B34" s="3" t="s">
        <v>57</v>
      </c>
      <c r="C34" s="7"/>
      <c r="D34" s="31"/>
      <c r="E34" s="22">
        <v>2</v>
      </c>
      <c r="F34" s="22"/>
    </row>
    <row r="35" spans="1:6" s="1" customFormat="1">
      <c r="A35" s="3"/>
      <c r="B35" s="3" t="s">
        <v>63</v>
      </c>
      <c r="C35" s="7"/>
      <c r="D35" s="31"/>
      <c r="E35" s="22">
        <v>2</v>
      </c>
      <c r="F35" s="22"/>
    </row>
    <row r="36" spans="1:6" s="1" customFormat="1">
      <c r="A36" s="3"/>
      <c r="B36" s="3" t="s">
        <v>73</v>
      </c>
      <c r="C36" s="3"/>
      <c r="D36" s="31"/>
      <c r="E36" s="22">
        <v>2</v>
      </c>
      <c r="F36" s="22"/>
    </row>
    <row r="37" spans="1:6" s="1" customFormat="1">
      <c r="A37" s="3"/>
      <c r="B37" s="3" t="s">
        <v>79</v>
      </c>
      <c r="C37" s="3"/>
      <c r="D37" s="31"/>
      <c r="E37" s="22">
        <v>2</v>
      </c>
      <c r="F37" s="22"/>
    </row>
    <row r="38" spans="1:6" s="1" customFormat="1">
      <c r="A38" s="3"/>
      <c r="B38" s="3" t="s">
        <v>63</v>
      </c>
      <c r="C38" s="7"/>
      <c r="D38" s="31"/>
      <c r="E38" s="22">
        <v>1</v>
      </c>
      <c r="F38" s="22"/>
    </row>
    <row r="39" spans="1:6" s="1" customFormat="1">
      <c r="A39" s="3"/>
      <c r="B39" s="3" t="s">
        <v>72</v>
      </c>
      <c r="C39" s="3"/>
      <c r="D39" s="70"/>
      <c r="E39" s="22">
        <v>1</v>
      </c>
      <c r="F39" s="22"/>
    </row>
    <row r="40" spans="1:6" s="1" customFormat="1">
      <c r="A40" s="3"/>
      <c r="B40" s="3" t="s">
        <v>79</v>
      </c>
      <c r="C40" s="3"/>
      <c r="D40" s="69"/>
      <c r="E40" s="22">
        <v>1</v>
      </c>
      <c r="F40" s="22"/>
    </row>
    <row r="41" spans="1:6" s="1" customFormat="1">
      <c r="A41" s="3"/>
      <c r="B41" s="3" t="s">
        <v>79</v>
      </c>
      <c r="C41" s="3"/>
      <c r="D41" s="70"/>
      <c r="E41" s="22">
        <v>1</v>
      </c>
      <c r="F41" s="22"/>
    </row>
    <row r="42" spans="1:6" s="1" customFormat="1">
      <c r="A42" s="12"/>
      <c r="B42" s="12"/>
      <c r="C42" s="13"/>
      <c r="D42" s="31"/>
      <c r="E42" s="22"/>
      <c r="F42" s="22"/>
    </row>
    <row r="43" spans="1:6" s="1" customFormat="1">
      <c r="A43" s="12"/>
      <c r="B43" s="12"/>
      <c r="C43" s="13"/>
      <c r="D43" s="31"/>
      <c r="E43" s="22"/>
      <c r="F43" s="22"/>
    </row>
    <row r="44" spans="1:6" s="1" customFormat="1">
      <c r="A44" s="12"/>
      <c r="B44" s="12"/>
      <c r="C44" s="13"/>
      <c r="D44" s="31"/>
      <c r="E44" s="22"/>
      <c r="F44" s="22"/>
    </row>
    <row r="45" spans="1:6" s="1" customFormat="1">
      <c r="A45" s="12"/>
      <c r="B45" s="12"/>
      <c r="C45" s="13"/>
      <c r="D45" s="31"/>
      <c r="E45" s="22"/>
      <c r="F45" s="22"/>
    </row>
    <row r="46" spans="1:6" s="1" customFormat="1">
      <c r="A46" s="12"/>
      <c r="B46" s="12"/>
      <c r="C46" s="13"/>
      <c r="D46" s="31"/>
      <c r="E46" s="22"/>
      <c r="F46" s="22"/>
    </row>
    <row r="47" spans="1:6" s="1" customFormat="1">
      <c r="A47" s="9"/>
      <c r="B47" s="10"/>
      <c r="C47" s="10"/>
      <c r="D47" s="31"/>
      <c r="E47" s="22"/>
      <c r="F47" s="11"/>
    </row>
    <row r="48" spans="1:6" s="1" customFormat="1">
      <c r="A48" s="9"/>
      <c r="B48" s="10"/>
      <c r="C48" s="10"/>
      <c r="D48" s="31"/>
      <c r="E48" s="22"/>
      <c r="F48" s="11"/>
    </row>
    <row r="49" spans="1:6" s="1" customFormat="1">
      <c r="A49" s="9"/>
      <c r="B49" s="10"/>
      <c r="C49" s="10"/>
      <c r="D49" s="31"/>
      <c r="E49" s="22"/>
      <c r="F49" s="11"/>
    </row>
    <row r="50" spans="1:6" s="1" customFormat="1">
      <c r="A50" s="9"/>
      <c r="B50" s="10"/>
      <c r="C50" s="10"/>
      <c r="D50" s="31"/>
      <c r="E50" s="22"/>
      <c r="F50" s="11"/>
    </row>
    <row r="51" spans="1:6" s="1" customFormat="1">
      <c r="A51" s="9"/>
      <c r="B51" s="10"/>
      <c r="C51" s="10"/>
      <c r="D51" s="31"/>
      <c r="E51" s="22"/>
      <c r="F51" s="11"/>
    </row>
    <row r="52" spans="1:6" s="1" customFormat="1">
      <c r="A52" s="9"/>
      <c r="B52" s="10"/>
      <c r="C52" s="10"/>
      <c r="D52" s="31"/>
      <c r="E52" s="22"/>
      <c r="F52" s="11"/>
    </row>
    <row r="53" spans="1:6" s="1" customFormat="1">
      <c r="A53" s="9"/>
      <c r="B53" s="10"/>
      <c r="C53" s="10"/>
      <c r="D53" s="31"/>
      <c r="E53" s="22"/>
      <c r="F53" s="11"/>
    </row>
    <row r="54" spans="1:6" s="1" customFormat="1">
      <c r="A54" s="9"/>
      <c r="B54" s="10"/>
      <c r="C54" s="10"/>
      <c r="D54" s="31"/>
      <c r="E54" s="22"/>
      <c r="F54" s="11"/>
    </row>
    <row r="55" spans="1:6" s="1" customFormat="1">
      <c r="A55" s="9"/>
      <c r="B55" s="10"/>
      <c r="C55" s="10"/>
      <c r="D55" s="31"/>
      <c r="E55" s="22"/>
      <c r="F55" s="11"/>
    </row>
    <row r="56" spans="1:6" s="1" customFormat="1">
      <c r="A56" s="9"/>
      <c r="B56" s="10"/>
      <c r="C56" s="10"/>
      <c r="D56" s="31"/>
      <c r="E56" s="22"/>
      <c r="F56" s="11"/>
    </row>
    <row r="57" spans="1:6" s="1" customFormat="1">
      <c r="A57" s="9"/>
      <c r="B57" s="10"/>
      <c r="C57" s="10"/>
      <c r="D57" s="31"/>
      <c r="E57" s="22"/>
      <c r="F57" s="11"/>
    </row>
    <row r="58" spans="1:6" s="1" customFormat="1">
      <c r="A58" s="9"/>
      <c r="B58" s="10"/>
      <c r="C58" s="10"/>
      <c r="D58" s="31"/>
      <c r="E58" s="22"/>
      <c r="F58" s="11"/>
    </row>
    <row r="59" spans="1:6" s="1" customFormat="1">
      <c r="A59" s="9"/>
      <c r="B59" s="10"/>
      <c r="C59" s="10"/>
      <c r="D59" s="31"/>
      <c r="E59" s="22"/>
      <c r="F59" s="11"/>
    </row>
    <row r="60" spans="1:6" s="1" customFormat="1">
      <c r="A60" s="9"/>
      <c r="B60" s="10"/>
      <c r="C60" s="10"/>
      <c r="D60" s="31"/>
      <c r="E60" s="22"/>
      <c r="F60" s="11"/>
    </row>
    <row r="61" spans="1:6" s="1" customFormat="1">
      <c r="A61" s="9"/>
      <c r="B61" s="10"/>
      <c r="C61" s="10"/>
      <c r="D61" s="31"/>
      <c r="E61" s="22"/>
      <c r="F61" s="11"/>
    </row>
    <row r="62" spans="1:6" s="1" customFormat="1">
      <c r="A62" s="9"/>
      <c r="B62" s="10"/>
      <c r="C62" s="10"/>
      <c r="D62" s="31"/>
      <c r="E62" s="22"/>
      <c r="F62" s="11"/>
    </row>
    <row r="63" spans="1:6" s="1" customFormat="1">
      <c r="A63" s="9"/>
      <c r="B63" s="10"/>
      <c r="C63" s="10"/>
      <c r="D63" s="31"/>
      <c r="E63" s="22"/>
      <c r="F63" s="11"/>
    </row>
  </sheetData>
  <sortState ref="A2:F62">
    <sortCondition descending="1" ref="E1"/>
  </sortState>
  <mergeCells count="1">
    <mergeCell ref="A1:C1"/>
  </mergeCells>
  <phoneticPr fontId="2" type="noConversion"/>
  <conditionalFormatting sqref="C36:C46 A36:A46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5 C35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 A3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">
    <cfRule type="colorScale" priority="67">
      <colorScale>
        <cfvo type="min"/>
        <cfvo type="max"/>
        <color theme="0"/>
        <color theme="0"/>
      </colorScale>
    </cfRule>
  </conditionalFormatting>
  <conditionalFormatting sqref="A4 C4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">
    <cfRule type="colorScale" priority="65">
      <colorScale>
        <cfvo type="min"/>
        <cfvo type="max"/>
        <color theme="0"/>
        <color theme="0"/>
      </colorScale>
    </cfRule>
  </conditionalFormatting>
  <conditionalFormatting sqref="C5 A5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">
    <cfRule type="colorScale" priority="63">
      <colorScale>
        <cfvo type="min"/>
        <cfvo type="max"/>
        <color theme="0"/>
        <color theme="0"/>
      </colorScale>
    </cfRule>
  </conditionalFormatting>
  <conditionalFormatting sqref="C6 A6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">
    <cfRule type="colorScale" priority="61">
      <colorScale>
        <cfvo type="min"/>
        <cfvo type="max"/>
        <color theme="0"/>
        <color theme="0"/>
      </colorScale>
    </cfRule>
  </conditionalFormatting>
  <conditionalFormatting sqref="C7 A7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">
    <cfRule type="colorScale" priority="59">
      <colorScale>
        <cfvo type="min"/>
        <cfvo type="max"/>
        <color theme="0"/>
        <color theme="0"/>
      </colorScale>
    </cfRule>
  </conditionalFormatting>
  <conditionalFormatting sqref="A8 C8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">
    <cfRule type="colorScale" priority="57">
      <colorScale>
        <cfvo type="min"/>
        <cfvo type="max"/>
        <color theme="0"/>
        <color theme="0"/>
      </colorScale>
    </cfRule>
  </conditionalFormatting>
  <conditionalFormatting sqref="A9 C9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">
    <cfRule type="colorScale" priority="55">
      <colorScale>
        <cfvo type="min"/>
        <cfvo type="max"/>
        <color theme="0"/>
        <color theme="0"/>
      </colorScale>
    </cfRule>
  </conditionalFormatting>
  <conditionalFormatting sqref="A10 C10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">
    <cfRule type="colorScale" priority="53">
      <colorScale>
        <cfvo type="min"/>
        <cfvo type="max"/>
        <color theme="0"/>
        <color theme="0"/>
      </colorScale>
    </cfRule>
  </conditionalFormatting>
  <conditionalFormatting sqref="A11 C11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">
    <cfRule type="colorScale" priority="51">
      <colorScale>
        <cfvo type="min"/>
        <cfvo type="max"/>
        <color theme="0"/>
        <color theme="0"/>
      </colorScale>
    </cfRule>
  </conditionalFormatting>
  <conditionalFormatting sqref="C12 A12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">
    <cfRule type="colorScale" priority="49">
      <colorScale>
        <cfvo type="min"/>
        <cfvo type="max"/>
        <color theme="0"/>
        <color theme="0"/>
      </colorScale>
    </cfRule>
  </conditionalFormatting>
  <conditionalFormatting sqref="C13 A13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">
    <cfRule type="colorScale" priority="47">
      <colorScale>
        <cfvo type="min"/>
        <cfvo type="max"/>
        <color theme="0"/>
        <color theme="0"/>
      </colorScale>
    </cfRule>
  </conditionalFormatting>
  <conditionalFormatting sqref="C14 A14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">
    <cfRule type="colorScale" priority="45">
      <colorScale>
        <cfvo type="min"/>
        <cfvo type="max"/>
        <color theme="0"/>
        <color theme="0"/>
      </colorScale>
    </cfRule>
  </conditionalFormatting>
  <conditionalFormatting sqref="C15 A15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5">
    <cfRule type="colorScale" priority="43">
      <colorScale>
        <cfvo type="min"/>
        <cfvo type="max"/>
        <color theme="0"/>
        <color theme="0"/>
      </colorScale>
    </cfRule>
  </conditionalFormatting>
  <conditionalFormatting sqref="A16 C16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6">
    <cfRule type="colorScale" priority="41">
      <colorScale>
        <cfvo type="min"/>
        <cfvo type="max"/>
        <color theme="0"/>
        <color theme="0"/>
      </colorScale>
    </cfRule>
  </conditionalFormatting>
  <conditionalFormatting sqref="C17 A17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">
    <cfRule type="colorScale" priority="39">
      <colorScale>
        <cfvo type="min"/>
        <cfvo type="max"/>
        <color theme="0"/>
        <color theme="0"/>
      </colorScale>
    </cfRule>
  </conditionalFormatting>
  <conditionalFormatting sqref="A18 C1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8">
    <cfRule type="colorScale" priority="37">
      <colorScale>
        <cfvo type="min"/>
        <cfvo type="max"/>
        <color theme="0"/>
        <color theme="0"/>
      </colorScale>
    </cfRule>
  </conditionalFormatting>
  <conditionalFormatting sqref="C19 A19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">
    <cfRule type="colorScale" priority="35">
      <colorScale>
        <cfvo type="min"/>
        <cfvo type="max"/>
        <color theme="0"/>
        <color theme="0"/>
      </colorScale>
    </cfRule>
  </conditionalFormatting>
  <conditionalFormatting sqref="A20 C20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0">
    <cfRule type="colorScale" priority="33">
      <colorScale>
        <cfvo type="min"/>
        <cfvo type="max"/>
        <color theme="0"/>
        <color theme="0"/>
      </colorScale>
    </cfRule>
  </conditionalFormatting>
  <conditionalFormatting sqref="C21 A21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1">
    <cfRule type="colorScale" priority="31">
      <colorScale>
        <cfvo type="min"/>
        <cfvo type="max"/>
        <color theme="0"/>
        <color theme="0"/>
      </colorScale>
    </cfRule>
  </conditionalFormatting>
  <conditionalFormatting sqref="C22 A22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">
    <cfRule type="colorScale" priority="29">
      <colorScale>
        <cfvo type="min"/>
        <cfvo type="max"/>
        <color theme="0"/>
        <color theme="0"/>
      </colorScale>
    </cfRule>
  </conditionalFormatting>
  <conditionalFormatting sqref="C23 A23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3">
    <cfRule type="colorScale" priority="27">
      <colorScale>
        <cfvo type="min"/>
        <cfvo type="max"/>
        <color theme="0"/>
        <color theme="0"/>
      </colorScale>
    </cfRule>
  </conditionalFormatting>
  <conditionalFormatting sqref="A24 C24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4">
    <cfRule type="colorScale" priority="25">
      <colorScale>
        <cfvo type="min"/>
        <cfvo type="max"/>
        <color theme="0"/>
        <color theme="0"/>
      </colorScale>
    </cfRule>
  </conditionalFormatting>
  <conditionalFormatting sqref="C25 A25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">
    <cfRule type="colorScale" priority="23">
      <colorScale>
        <cfvo type="min"/>
        <cfvo type="max"/>
        <color theme="0"/>
        <color theme="0"/>
      </colorScale>
    </cfRule>
  </conditionalFormatting>
  <conditionalFormatting sqref="C26 A26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">
    <cfRule type="colorScale" priority="21">
      <colorScale>
        <cfvo type="min"/>
        <cfvo type="max"/>
        <color theme="0"/>
        <color theme="0"/>
      </colorScale>
    </cfRule>
  </conditionalFormatting>
  <conditionalFormatting sqref="A27 C27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">
    <cfRule type="colorScale" priority="19">
      <colorScale>
        <cfvo type="min"/>
        <cfvo type="max"/>
        <color theme="0"/>
        <color theme="0"/>
      </colorScale>
    </cfRule>
  </conditionalFormatting>
  <conditionalFormatting sqref="A28 C2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">
    <cfRule type="colorScale" priority="17">
      <colorScale>
        <cfvo type="min"/>
        <cfvo type="max"/>
        <color theme="0"/>
        <color theme="0"/>
      </colorScale>
    </cfRule>
  </conditionalFormatting>
  <conditionalFormatting sqref="C29 A2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">
    <cfRule type="colorScale" priority="15">
      <colorScale>
        <cfvo type="min"/>
        <cfvo type="max"/>
        <color theme="0"/>
        <color theme="0"/>
      </colorScale>
    </cfRule>
  </conditionalFormatting>
  <conditionalFormatting sqref="A30 C3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">
    <cfRule type="colorScale" priority="13">
      <colorScale>
        <cfvo type="min"/>
        <cfvo type="max"/>
        <color theme="0"/>
        <color theme="0"/>
      </colorScale>
    </cfRule>
  </conditionalFormatting>
  <conditionalFormatting sqref="A31 C31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1">
    <cfRule type="colorScale" priority="11">
      <colorScale>
        <cfvo type="min"/>
        <cfvo type="max"/>
        <color theme="0"/>
        <color theme="0"/>
      </colorScale>
    </cfRule>
  </conditionalFormatting>
  <conditionalFormatting sqref="C32 A3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2">
    <cfRule type="colorScale" priority="9">
      <colorScale>
        <cfvo type="min"/>
        <cfvo type="max"/>
        <color theme="0"/>
        <color theme="0"/>
      </colorScale>
    </cfRule>
  </conditionalFormatting>
  <conditionalFormatting sqref="C33 A3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3">
    <cfRule type="colorScale" priority="7">
      <colorScale>
        <cfvo type="min"/>
        <cfvo type="max"/>
        <color theme="0"/>
        <color theme="0"/>
      </colorScale>
    </cfRule>
  </conditionalFormatting>
  <conditionalFormatting sqref="C34 A3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4">
    <cfRule type="colorScale" priority="5">
      <colorScale>
        <cfvo type="min"/>
        <cfvo type="max"/>
        <color theme="0"/>
        <color theme="0"/>
      </colorScale>
    </cfRule>
  </conditionalFormatting>
  <conditionalFormatting sqref="A35:A4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5:C4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5:C41">
    <cfRule type="colorScale" priority="2">
      <colorScale>
        <cfvo type="min"/>
        <cfvo type="max"/>
        <color theme="0"/>
        <color theme="0"/>
      </colorScale>
    </cfRule>
  </conditionalFormatting>
  <conditionalFormatting sqref="A2:D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3622047244094491" right="0.23622047244094491" top="0.74803149606299213" bottom="0.74803149606299213" header="0.31496062992125984" footer="0.31496062992125984"/>
  <pageSetup paperSize="9" pageOrder="overThenDown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C3" sqref="C3:D11"/>
    </sheetView>
  </sheetViews>
  <sheetFormatPr defaultColWidth="8.6640625" defaultRowHeight="14.4"/>
  <cols>
    <col min="2" max="2" width="9" customWidth="1"/>
    <col min="3" max="3" width="12.33203125" customWidth="1"/>
    <col min="4" max="4" width="80.44140625" customWidth="1"/>
    <col min="6" max="6" width="8.6640625" customWidth="1"/>
    <col min="16" max="16" width="18.33203125" customWidth="1"/>
  </cols>
  <sheetData>
    <row r="1" spans="1:15" ht="20.399999999999999">
      <c r="A1" s="119" t="s">
        <v>123</v>
      </c>
      <c r="B1" s="119"/>
      <c r="C1" s="119"/>
    </row>
    <row r="2" spans="1:15" s="4" customFormat="1" ht="43.2">
      <c r="A2" s="36" t="s">
        <v>2</v>
      </c>
      <c r="B2" s="36" t="s">
        <v>0</v>
      </c>
      <c r="C2" s="36" t="s">
        <v>1</v>
      </c>
      <c r="D2" s="36" t="s">
        <v>42</v>
      </c>
      <c r="E2" s="17" t="s">
        <v>8</v>
      </c>
      <c r="F2" s="17" t="s">
        <v>10</v>
      </c>
      <c r="G2" s="5"/>
      <c r="H2" s="5"/>
      <c r="I2" s="5"/>
      <c r="J2" s="5"/>
      <c r="K2" s="5"/>
      <c r="L2" s="5"/>
      <c r="M2" s="5"/>
      <c r="N2" s="5"/>
      <c r="O2" s="5"/>
    </row>
    <row r="3" spans="1:15" s="1" customFormat="1">
      <c r="A3" s="71"/>
      <c r="B3" s="71" t="s">
        <v>53</v>
      </c>
      <c r="C3" s="74"/>
      <c r="D3" s="84"/>
      <c r="E3" s="73">
        <v>10</v>
      </c>
      <c r="F3" s="22"/>
    </row>
    <row r="4" spans="1:15" s="1" customFormat="1">
      <c r="A4" s="71"/>
      <c r="B4" s="71" t="s">
        <v>53</v>
      </c>
      <c r="C4" s="74"/>
      <c r="D4" s="83"/>
      <c r="E4" s="73">
        <v>10</v>
      </c>
      <c r="F4" s="22"/>
    </row>
    <row r="5" spans="1:15" s="1" customFormat="1">
      <c r="A5" s="71"/>
      <c r="B5" s="71" t="s">
        <v>57</v>
      </c>
      <c r="C5" s="74"/>
      <c r="D5" s="84"/>
      <c r="E5" s="73">
        <v>8</v>
      </c>
      <c r="F5" s="22"/>
    </row>
    <row r="6" spans="1:15" s="1" customFormat="1">
      <c r="A6" s="71"/>
      <c r="B6" s="71" t="s">
        <v>67</v>
      </c>
      <c r="C6" s="74"/>
      <c r="D6" s="84"/>
      <c r="E6" s="73">
        <v>8</v>
      </c>
      <c r="F6" s="22"/>
    </row>
    <row r="7" spans="1:15" s="1" customFormat="1">
      <c r="A7" s="71"/>
      <c r="B7" s="71" t="s">
        <v>63</v>
      </c>
      <c r="C7" s="74"/>
      <c r="D7" s="83"/>
      <c r="E7" s="73">
        <v>8</v>
      </c>
      <c r="F7" s="22"/>
    </row>
    <row r="8" spans="1:15" s="1" customFormat="1">
      <c r="A8" s="77"/>
      <c r="B8" s="77" t="s">
        <v>79</v>
      </c>
      <c r="C8" s="77"/>
      <c r="D8" s="83"/>
      <c r="E8" s="73">
        <v>8</v>
      </c>
      <c r="F8" s="22"/>
    </row>
    <row r="9" spans="1:15" s="1" customFormat="1">
      <c r="A9" s="71"/>
      <c r="B9" s="71" t="s">
        <v>57</v>
      </c>
      <c r="C9" s="74"/>
      <c r="D9" s="84"/>
      <c r="E9" s="73">
        <v>6</v>
      </c>
      <c r="F9" s="22"/>
    </row>
    <row r="10" spans="1:15" s="1" customFormat="1">
      <c r="A10" s="77"/>
      <c r="B10" s="77" t="s">
        <v>79</v>
      </c>
      <c r="C10" s="77"/>
      <c r="D10" s="83"/>
      <c r="E10" s="73">
        <v>6</v>
      </c>
      <c r="F10" s="22"/>
    </row>
    <row r="11" spans="1:15" s="1" customFormat="1">
      <c r="A11" s="77"/>
      <c r="B11" s="77" t="s">
        <v>91</v>
      </c>
      <c r="C11" s="77"/>
      <c r="D11" s="84"/>
      <c r="E11" s="73">
        <v>4</v>
      </c>
      <c r="F11" s="22"/>
    </row>
    <row r="12" spans="1:15" s="1" customFormat="1">
      <c r="A12" s="12"/>
      <c r="B12" s="12"/>
      <c r="C12" s="13"/>
      <c r="D12" s="17"/>
      <c r="E12" s="22"/>
      <c r="F12" s="22"/>
    </row>
    <row r="13" spans="1:15" s="1" customFormat="1">
      <c r="A13" s="12"/>
      <c r="B13" s="12"/>
      <c r="C13" s="13"/>
      <c r="D13" s="17"/>
      <c r="E13" s="22"/>
      <c r="F13" s="22"/>
    </row>
    <row r="14" spans="1:15" s="1" customFormat="1">
      <c r="A14" s="12"/>
      <c r="B14" s="12"/>
      <c r="C14" s="13"/>
      <c r="D14" s="17"/>
      <c r="E14" s="22"/>
      <c r="F14" s="22"/>
    </row>
    <row r="15" spans="1:15" s="1" customFormat="1">
      <c r="A15" s="12"/>
      <c r="B15" s="12"/>
      <c r="C15" s="13"/>
      <c r="D15" s="17"/>
      <c r="E15" s="22"/>
      <c r="F15" s="22"/>
    </row>
    <row r="16" spans="1:15" s="1" customFormat="1">
      <c r="A16" s="9"/>
      <c r="B16" s="10"/>
      <c r="C16" s="10"/>
      <c r="D16" s="13"/>
      <c r="E16" s="13"/>
      <c r="F16" s="13"/>
    </row>
    <row r="17" spans="1:6" s="1" customFormat="1">
      <c r="A17" s="9"/>
      <c r="B17" s="10"/>
      <c r="C17" s="10"/>
      <c r="D17" s="13"/>
      <c r="E17" s="13"/>
      <c r="F17" s="13"/>
    </row>
    <row r="18" spans="1:6" s="1" customFormat="1">
      <c r="A18" s="9"/>
      <c r="B18" s="10"/>
      <c r="C18" s="10"/>
      <c r="D18" s="13"/>
      <c r="E18" s="13"/>
      <c r="F18" s="13"/>
    </row>
    <row r="19" spans="1:6" s="1" customFormat="1">
      <c r="A19" s="9"/>
      <c r="B19" s="10"/>
      <c r="C19" s="10"/>
      <c r="D19" s="13"/>
      <c r="E19" s="13"/>
      <c r="F19" s="13"/>
    </row>
    <row r="20" spans="1:6" s="1" customFormat="1">
      <c r="A20" s="9"/>
      <c r="B20" s="10"/>
      <c r="C20" s="10"/>
      <c r="D20" s="13"/>
      <c r="E20" s="13"/>
      <c r="F20" s="13"/>
    </row>
    <row r="21" spans="1:6" s="1" customFormat="1">
      <c r="A21" s="9"/>
      <c r="B21" s="10"/>
      <c r="C21" s="10"/>
      <c r="D21" s="13"/>
      <c r="E21" s="13"/>
      <c r="F21" s="13"/>
    </row>
    <row r="22" spans="1:6" s="1" customFormat="1">
      <c r="A22" s="9"/>
      <c r="B22" s="10"/>
      <c r="C22" s="10"/>
      <c r="D22" s="13"/>
      <c r="E22" s="13"/>
      <c r="F22" s="13"/>
    </row>
    <row r="23" spans="1:6" s="1" customFormat="1">
      <c r="A23" s="9"/>
      <c r="B23" s="10"/>
      <c r="C23" s="10"/>
      <c r="D23" s="13"/>
      <c r="E23" s="13"/>
      <c r="F23" s="13"/>
    </row>
    <row r="24" spans="1:6" s="1" customFormat="1">
      <c r="A24" s="9"/>
      <c r="B24" s="10"/>
      <c r="C24" s="10"/>
      <c r="D24" s="13"/>
      <c r="E24" s="13"/>
      <c r="F24" s="13"/>
    </row>
    <row r="25" spans="1:6" s="1" customFormat="1">
      <c r="A25" s="9"/>
      <c r="B25" s="10"/>
      <c r="C25" s="10"/>
      <c r="D25" s="13"/>
      <c r="E25" s="13"/>
      <c r="F25" s="13"/>
    </row>
    <row r="26" spans="1:6" s="1" customFormat="1">
      <c r="A26" s="9"/>
      <c r="B26" s="10"/>
      <c r="C26" s="10"/>
      <c r="D26" s="13"/>
      <c r="E26" s="13"/>
      <c r="F26" s="13"/>
    </row>
    <row r="27" spans="1:6" s="1" customFormat="1">
      <c r="A27" s="9"/>
      <c r="B27" s="10"/>
      <c r="C27" s="10"/>
      <c r="D27" s="13"/>
      <c r="E27" s="13"/>
      <c r="F27" s="13"/>
    </row>
    <row r="28" spans="1:6" s="1" customFormat="1">
      <c r="A28" s="9"/>
      <c r="B28" s="10"/>
      <c r="C28" s="10"/>
      <c r="D28" s="13"/>
      <c r="E28" s="13"/>
      <c r="F28" s="13"/>
    </row>
    <row r="29" spans="1:6" s="1" customFormat="1">
      <c r="A29" s="9"/>
      <c r="B29" s="10"/>
      <c r="C29" s="10"/>
      <c r="D29" s="13"/>
      <c r="E29" s="13"/>
      <c r="F29" s="13"/>
    </row>
    <row r="30" spans="1:6" s="1" customFormat="1">
      <c r="A30" s="9"/>
      <c r="B30" s="10"/>
      <c r="C30" s="10"/>
      <c r="D30" s="13"/>
      <c r="E30" s="13"/>
      <c r="F30" s="13"/>
    </row>
    <row r="31" spans="1:6" s="1" customFormat="1">
      <c r="A31" s="9"/>
      <c r="B31" s="10"/>
      <c r="C31" s="10"/>
      <c r="D31" s="13"/>
      <c r="E31" s="13"/>
      <c r="F31" s="13"/>
    </row>
    <row r="32" spans="1:6" s="1" customFormat="1">
      <c r="A32" s="9"/>
      <c r="B32" s="10"/>
      <c r="C32" s="10"/>
      <c r="D32" s="13"/>
      <c r="E32" s="13"/>
      <c r="F32" s="13"/>
    </row>
    <row r="33" spans="1:6" s="1" customFormat="1">
      <c r="A33" s="9"/>
      <c r="B33" s="10"/>
      <c r="C33" s="10"/>
      <c r="D33" s="13"/>
      <c r="E33" s="13"/>
      <c r="F33" s="13"/>
    </row>
    <row r="34" spans="1:6" s="1" customFormat="1">
      <c r="A34" s="9"/>
      <c r="B34" s="10"/>
      <c r="C34" s="10"/>
      <c r="D34" s="13"/>
      <c r="E34" s="13"/>
      <c r="F34" s="13"/>
    </row>
    <row r="35" spans="1:6" s="1" customFormat="1">
      <c r="A35" s="9"/>
      <c r="B35" s="10"/>
      <c r="C35" s="10"/>
      <c r="D35" s="13"/>
      <c r="E35" s="13"/>
      <c r="F35" s="13"/>
    </row>
    <row r="36" spans="1:6" s="1" customFormat="1">
      <c r="A36" s="9"/>
      <c r="B36" s="10"/>
      <c r="C36" s="10"/>
      <c r="D36" s="13"/>
      <c r="E36" s="13"/>
      <c r="F36" s="13"/>
    </row>
    <row r="37" spans="1:6" s="1" customFormat="1">
      <c r="A37" s="9"/>
      <c r="B37" s="10"/>
      <c r="C37" s="10"/>
      <c r="D37" s="13"/>
      <c r="E37" s="13"/>
      <c r="F37" s="13"/>
    </row>
    <row r="38" spans="1:6" s="1" customFormat="1">
      <c r="A38" s="9"/>
      <c r="B38" s="10"/>
      <c r="C38" s="10"/>
      <c r="D38" s="13"/>
      <c r="E38" s="13"/>
      <c r="F38" s="13"/>
    </row>
    <row r="39" spans="1:6" s="1" customFormat="1">
      <c r="A39" s="9"/>
      <c r="B39" s="10"/>
      <c r="C39" s="10"/>
      <c r="D39" s="13"/>
      <c r="E39" s="13"/>
      <c r="F39" s="13"/>
    </row>
    <row r="40" spans="1:6" s="1" customFormat="1">
      <c r="A40" s="9"/>
      <c r="B40" s="10"/>
      <c r="C40" s="10"/>
      <c r="D40" s="13"/>
      <c r="E40" s="13"/>
      <c r="F40" s="13"/>
    </row>
    <row r="41" spans="1:6" s="1" customFormat="1">
      <c r="A41" s="9"/>
      <c r="B41" s="10"/>
      <c r="C41" s="10"/>
      <c r="D41" s="13"/>
      <c r="E41" s="13"/>
      <c r="F41" s="13"/>
    </row>
    <row r="42" spans="1:6" s="1" customFormat="1">
      <c r="A42" s="9"/>
      <c r="B42" s="10"/>
      <c r="C42" s="10"/>
      <c r="D42" s="13"/>
      <c r="E42" s="13"/>
      <c r="F42" s="13"/>
    </row>
    <row r="43" spans="1:6" s="1" customFormat="1">
      <c r="A43" s="9"/>
      <c r="B43" s="10"/>
      <c r="C43" s="10"/>
      <c r="D43" s="13"/>
      <c r="E43" s="13"/>
      <c r="F43" s="13"/>
    </row>
    <row r="44" spans="1:6" s="1" customFormat="1">
      <c r="A44" s="9"/>
      <c r="B44" s="10"/>
      <c r="C44" s="10"/>
      <c r="D44" s="13"/>
      <c r="E44" s="13"/>
      <c r="F44" s="13"/>
    </row>
    <row r="45" spans="1:6" s="1" customFormat="1">
      <c r="A45" s="9"/>
      <c r="B45" s="10"/>
      <c r="C45" s="10"/>
      <c r="D45" s="13"/>
      <c r="E45" s="13"/>
      <c r="F45" s="13"/>
    </row>
    <row r="46" spans="1:6" s="1" customFormat="1">
      <c r="A46" s="9"/>
      <c r="B46" s="10"/>
      <c r="C46" s="10"/>
      <c r="D46" s="13"/>
      <c r="E46" s="13"/>
      <c r="F46" s="13"/>
    </row>
    <row r="47" spans="1:6" s="1" customFormat="1">
      <c r="A47" s="9"/>
      <c r="B47" s="10"/>
      <c r="C47" s="10"/>
      <c r="D47" s="13"/>
      <c r="E47" s="13"/>
      <c r="F47" s="13"/>
    </row>
    <row r="48" spans="1:6" s="1" customFormat="1">
      <c r="A48" s="9"/>
      <c r="B48" s="10"/>
      <c r="C48" s="10"/>
      <c r="D48" s="13"/>
      <c r="E48" s="13"/>
      <c r="F48" s="13"/>
    </row>
    <row r="49" spans="1:6" s="1" customFormat="1">
      <c r="A49" s="9"/>
      <c r="B49" s="10"/>
      <c r="C49" s="10"/>
      <c r="D49" s="13"/>
      <c r="E49" s="13"/>
      <c r="F49" s="13"/>
    </row>
    <row r="50" spans="1:6" s="1" customFormat="1">
      <c r="A50" s="9"/>
      <c r="B50" s="10"/>
      <c r="C50" s="10"/>
      <c r="D50" s="13"/>
      <c r="E50" s="13"/>
      <c r="F50" s="13"/>
    </row>
    <row r="51" spans="1:6" s="1" customFormat="1">
      <c r="A51" s="9"/>
      <c r="B51" s="10"/>
      <c r="C51" s="10"/>
      <c r="D51" s="13"/>
      <c r="E51" s="13"/>
      <c r="F51" s="13"/>
    </row>
    <row r="52" spans="1:6" s="1" customFormat="1">
      <c r="A52" s="9"/>
      <c r="B52" s="10"/>
      <c r="C52" s="10"/>
      <c r="D52" s="13"/>
      <c r="E52" s="13"/>
      <c r="F52" s="13"/>
    </row>
    <row r="53" spans="1:6" s="1" customFormat="1">
      <c r="A53" s="9"/>
      <c r="B53" s="10"/>
      <c r="C53" s="10"/>
      <c r="D53" s="13"/>
      <c r="E53" s="13"/>
      <c r="F53" s="13"/>
    </row>
    <row r="54" spans="1:6" s="1" customFormat="1">
      <c r="A54" s="9"/>
      <c r="B54" s="10"/>
      <c r="C54" s="10"/>
      <c r="D54" s="13"/>
      <c r="E54" s="13"/>
      <c r="F54" s="13"/>
    </row>
    <row r="55" spans="1:6" s="1" customFormat="1">
      <c r="A55" s="9"/>
      <c r="B55" s="10"/>
      <c r="C55" s="10"/>
      <c r="D55" s="13"/>
      <c r="E55" s="13"/>
      <c r="F55" s="13"/>
    </row>
    <row r="56" spans="1:6" s="1" customFormat="1">
      <c r="A56" s="9"/>
      <c r="B56" s="10"/>
      <c r="C56" s="10"/>
      <c r="D56" s="13"/>
      <c r="E56" s="13"/>
      <c r="F56" s="13"/>
    </row>
    <row r="57" spans="1:6" s="1" customFormat="1">
      <c r="A57" s="9"/>
      <c r="B57" s="10"/>
      <c r="C57" s="10"/>
      <c r="D57" s="13"/>
      <c r="E57" s="13"/>
      <c r="F57" s="13"/>
    </row>
    <row r="58" spans="1:6" s="1" customFormat="1">
      <c r="A58" s="9"/>
      <c r="B58" s="10"/>
      <c r="C58" s="10"/>
      <c r="D58" s="13"/>
      <c r="E58" s="13"/>
      <c r="F58" s="13"/>
    </row>
    <row r="59" spans="1:6" s="1" customFormat="1">
      <c r="A59" s="9"/>
      <c r="B59" s="10"/>
      <c r="C59" s="10"/>
      <c r="D59" s="13"/>
      <c r="E59" s="13"/>
      <c r="F59" s="13"/>
    </row>
    <row r="60" spans="1:6" s="1" customFormat="1">
      <c r="A60" s="9"/>
      <c r="B60" s="10"/>
      <c r="C60" s="10"/>
      <c r="D60" s="13"/>
      <c r="E60" s="13"/>
      <c r="F60" s="13"/>
    </row>
    <row r="61" spans="1:6" s="1" customFormat="1">
      <c r="A61" s="9"/>
      <c r="B61" s="10"/>
      <c r="C61" s="10"/>
      <c r="D61" s="13"/>
      <c r="E61" s="13"/>
      <c r="F61" s="13"/>
    </row>
    <row r="62" spans="1:6" s="1" customFormat="1">
      <c r="A62" s="9"/>
      <c r="B62" s="10"/>
      <c r="C62" s="10"/>
      <c r="D62" s="13"/>
      <c r="E62" s="13"/>
      <c r="F62" s="13"/>
    </row>
    <row r="63" spans="1:6" s="1" customFormat="1">
      <c r="A63" s="9"/>
      <c r="B63" s="10"/>
      <c r="C63" s="10"/>
      <c r="D63" s="13"/>
      <c r="E63" s="13"/>
      <c r="F63" s="13"/>
    </row>
  </sheetData>
  <sortState ref="A2:F62">
    <sortCondition descending="1" ref="E1"/>
  </sortState>
  <mergeCells count="1">
    <mergeCell ref="A1:C1"/>
  </mergeCells>
  <phoneticPr fontId="2" type="noConversion"/>
  <conditionalFormatting sqref="C11:C15 A11:A15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6:F63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 C3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">
    <cfRule type="colorScale" priority="18">
      <colorScale>
        <cfvo type="min"/>
        <cfvo type="max"/>
        <color theme="0"/>
        <color theme="0"/>
      </colorScale>
    </cfRule>
  </conditionalFormatting>
  <conditionalFormatting sqref="A4 C4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">
    <cfRule type="colorScale" priority="16">
      <colorScale>
        <cfvo type="min"/>
        <cfvo type="max"/>
        <color theme="0"/>
        <color theme="0"/>
      </colorScale>
    </cfRule>
  </conditionalFormatting>
  <conditionalFormatting sqref="A5 C5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">
    <cfRule type="colorScale" priority="14">
      <colorScale>
        <cfvo type="min"/>
        <cfvo type="max"/>
        <color theme="0"/>
        <color theme="0"/>
      </colorScale>
    </cfRule>
  </conditionalFormatting>
  <conditionalFormatting sqref="C6 A6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">
    <cfRule type="colorScale" priority="12">
      <colorScale>
        <cfvo type="min"/>
        <cfvo type="max"/>
        <color theme="0"/>
        <color theme="0"/>
      </colorScale>
    </cfRule>
  </conditionalFormatting>
  <conditionalFormatting sqref="A7 C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">
    <cfRule type="colorScale" priority="10">
      <colorScale>
        <cfvo type="min"/>
        <cfvo type="max"/>
        <color theme="0"/>
        <color theme="0"/>
      </colorScale>
    </cfRule>
  </conditionalFormatting>
  <conditionalFormatting sqref="A8 C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">
    <cfRule type="colorScale" priority="8">
      <colorScale>
        <cfvo type="min"/>
        <cfvo type="max"/>
        <color theme="0"/>
        <color theme="0"/>
      </colorScale>
    </cfRule>
  </conditionalFormatting>
  <conditionalFormatting sqref="C9 A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">
    <cfRule type="colorScale" priority="6">
      <colorScale>
        <cfvo type="min"/>
        <cfvo type="max"/>
        <color theme="0"/>
        <color theme="0"/>
      </colorScale>
    </cfRule>
  </conditionalFormatting>
  <conditionalFormatting sqref="C10 A1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">
    <cfRule type="colorScale" priority="4">
      <colorScale>
        <cfvo type="min"/>
        <cfvo type="max"/>
        <color theme="0"/>
        <color theme="0"/>
      </colorScale>
    </cfRule>
  </conditionalFormatting>
  <conditionalFormatting sqref="A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">
    <cfRule type="colorScale" priority="1">
      <colorScale>
        <cfvo type="min"/>
        <cfvo type="max"/>
        <color theme="0"/>
        <color theme="0"/>
      </colorScale>
    </cfRule>
  </conditionalFormatting>
  <pageMargins left="0.75" right="0.75" top="1" bottom="1" header="0.5" footer="0.5"/>
  <pageSetup paperSize="9" orientation="landscape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D14" sqref="D14"/>
    </sheetView>
  </sheetViews>
  <sheetFormatPr defaultColWidth="8.6640625" defaultRowHeight="14.4"/>
  <cols>
    <col min="2" max="2" width="9" customWidth="1"/>
    <col min="3" max="3" width="12.33203125" customWidth="1"/>
    <col min="4" max="4" width="83.21875" customWidth="1"/>
    <col min="6" max="6" width="8.6640625" customWidth="1"/>
    <col min="16" max="16" width="18.33203125" customWidth="1"/>
  </cols>
  <sheetData>
    <row r="1" spans="1:15" ht="20.399999999999999">
      <c r="A1" s="119" t="s">
        <v>124</v>
      </c>
      <c r="B1" s="119"/>
      <c r="C1" s="119"/>
    </row>
    <row r="2" spans="1:15" s="4" customFormat="1" ht="43.2">
      <c r="A2" s="36" t="s">
        <v>2</v>
      </c>
      <c r="B2" s="36" t="s">
        <v>0</v>
      </c>
      <c r="C2" s="36" t="s">
        <v>1</v>
      </c>
      <c r="D2" s="28" t="s">
        <v>41</v>
      </c>
      <c r="E2" s="17" t="s">
        <v>8</v>
      </c>
      <c r="F2" s="17" t="s">
        <v>10</v>
      </c>
      <c r="G2" s="5"/>
      <c r="H2" s="5"/>
      <c r="I2" s="5"/>
      <c r="J2" s="5"/>
      <c r="K2" s="5"/>
      <c r="L2" s="5"/>
      <c r="M2" s="5"/>
      <c r="N2" s="5"/>
      <c r="O2" s="5"/>
    </row>
    <row r="3" spans="1:15" s="1" customFormat="1">
      <c r="A3" s="77"/>
      <c r="B3" s="77" t="s">
        <v>79</v>
      </c>
      <c r="C3" s="77"/>
      <c r="D3" s="85"/>
      <c r="E3" s="73">
        <v>8</v>
      </c>
      <c r="F3" s="22"/>
    </row>
    <row r="4" spans="1:15" s="1" customFormat="1">
      <c r="A4" s="78"/>
      <c r="B4" s="71" t="s">
        <v>63</v>
      </c>
      <c r="C4" s="71"/>
      <c r="D4" s="83"/>
      <c r="E4" s="73">
        <v>6</v>
      </c>
      <c r="F4" s="22"/>
    </row>
    <row r="5" spans="1:15" s="1" customFormat="1">
      <c r="A5" s="71"/>
      <c r="B5" s="71" t="s">
        <v>68</v>
      </c>
      <c r="C5" s="71"/>
      <c r="D5" s="83"/>
      <c r="E5" s="73">
        <v>6</v>
      </c>
      <c r="F5" s="22"/>
    </row>
    <row r="6" spans="1:15" s="1" customFormat="1">
      <c r="A6" s="71"/>
      <c r="B6" s="71" t="s">
        <v>68</v>
      </c>
      <c r="C6" s="71"/>
      <c r="D6" s="83"/>
      <c r="E6" s="73">
        <v>6</v>
      </c>
      <c r="F6" s="22"/>
    </row>
    <row r="7" spans="1:15" s="1" customFormat="1">
      <c r="A7" s="71"/>
      <c r="B7" s="71" t="s">
        <v>70</v>
      </c>
      <c r="C7" s="71"/>
      <c r="D7" s="83"/>
      <c r="E7" s="73">
        <v>6</v>
      </c>
      <c r="F7" s="22"/>
    </row>
    <row r="8" spans="1:15" s="1" customFormat="1">
      <c r="A8" s="77"/>
      <c r="B8" s="77" t="s">
        <v>79</v>
      </c>
      <c r="C8" s="77"/>
      <c r="D8" s="85"/>
      <c r="E8" s="73">
        <v>6</v>
      </c>
      <c r="F8" s="22"/>
    </row>
    <row r="9" spans="1:15" s="1" customFormat="1">
      <c r="A9" s="77"/>
      <c r="B9" s="77" t="s">
        <v>79</v>
      </c>
      <c r="C9" s="77"/>
      <c r="D9" s="85"/>
      <c r="E9" s="73">
        <v>6</v>
      </c>
      <c r="F9" s="22"/>
    </row>
    <row r="10" spans="1:15" s="1" customFormat="1">
      <c r="A10" s="77"/>
      <c r="B10" s="77" t="s">
        <v>73</v>
      </c>
      <c r="C10" s="77"/>
      <c r="D10" s="85"/>
      <c r="E10" s="73">
        <v>6</v>
      </c>
      <c r="F10" s="22"/>
    </row>
    <row r="11" spans="1:15" s="1" customFormat="1">
      <c r="A11" s="3"/>
      <c r="B11" s="3" t="s">
        <v>53</v>
      </c>
      <c r="C11" s="7"/>
      <c r="D11" s="17"/>
      <c r="E11" s="22">
        <v>4</v>
      </c>
      <c r="F11" s="22"/>
    </row>
    <row r="12" spans="1:15" s="1" customFormat="1">
      <c r="A12" s="3"/>
      <c r="B12" s="3" t="s">
        <v>63</v>
      </c>
      <c r="C12" s="7"/>
      <c r="D12" s="17"/>
      <c r="E12" s="22">
        <v>4</v>
      </c>
      <c r="F12" s="22"/>
    </row>
    <row r="13" spans="1:15" s="1" customFormat="1">
      <c r="A13" s="3"/>
      <c r="B13" s="3" t="s">
        <v>53</v>
      </c>
      <c r="C13" s="7"/>
      <c r="D13" s="17"/>
      <c r="E13" s="22">
        <v>4</v>
      </c>
      <c r="F13" s="22"/>
    </row>
    <row r="14" spans="1:15" s="1" customFormat="1">
      <c r="A14" s="3"/>
      <c r="B14" s="3" t="s">
        <v>63</v>
      </c>
      <c r="C14" s="7"/>
      <c r="D14" s="17"/>
      <c r="E14" s="22">
        <v>4</v>
      </c>
      <c r="F14" s="22"/>
    </row>
    <row r="15" spans="1:15" s="1" customFormat="1">
      <c r="A15" s="33"/>
      <c r="B15" s="33" t="s">
        <v>91</v>
      </c>
      <c r="C15" s="49"/>
      <c r="D15" s="39"/>
      <c r="E15" s="22">
        <v>4</v>
      </c>
      <c r="F15" s="22"/>
    </row>
    <row r="16" spans="1:15" s="1" customFormat="1">
      <c r="A16" s="12"/>
      <c r="B16" s="12"/>
      <c r="C16" s="13"/>
      <c r="D16" s="17"/>
      <c r="E16" s="22"/>
      <c r="F16" s="22"/>
    </row>
    <row r="17" spans="1:6" s="1" customFormat="1">
      <c r="A17" s="12"/>
      <c r="B17" s="12"/>
      <c r="C17" s="13"/>
      <c r="D17" s="17"/>
      <c r="E17" s="22"/>
      <c r="F17" s="22"/>
    </row>
    <row r="18" spans="1:6" s="1" customFormat="1">
      <c r="A18" s="9"/>
      <c r="B18" s="10"/>
      <c r="C18" s="10"/>
      <c r="D18" s="11"/>
      <c r="E18" s="11"/>
      <c r="F18" s="11"/>
    </row>
    <row r="19" spans="1:6" s="1" customFormat="1">
      <c r="A19" s="9"/>
      <c r="B19" s="10"/>
      <c r="C19" s="10"/>
      <c r="D19" s="11"/>
      <c r="E19" s="11"/>
      <c r="F19" s="11"/>
    </row>
    <row r="20" spans="1:6" s="1" customFormat="1">
      <c r="A20" s="9"/>
      <c r="B20" s="10"/>
      <c r="C20" s="10"/>
      <c r="D20" s="11"/>
      <c r="E20" s="11"/>
      <c r="F20" s="11"/>
    </row>
    <row r="21" spans="1:6" s="1" customFormat="1">
      <c r="A21" s="9"/>
      <c r="B21" s="10"/>
      <c r="C21" s="10"/>
      <c r="D21" s="11"/>
      <c r="E21" s="11"/>
      <c r="F21" s="11"/>
    </row>
    <row r="22" spans="1:6" s="1" customFormat="1">
      <c r="A22" s="9"/>
      <c r="B22" s="10"/>
      <c r="C22" s="10"/>
      <c r="D22" s="11"/>
      <c r="E22" s="11"/>
      <c r="F22" s="11"/>
    </row>
    <row r="23" spans="1:6" s="1" customFormat="1">
      <c r="A23" s="9"/>
      <c r="B23" s="10"/>
      <c r="C23" s="10"/>
      <c r="D23" s="11"/>
      <c r="E23" s="11"/>
      <c r="F23" s="11"/>
    </row>
    <row r="24" spans="1:6" s="1" customFormat="1">
      <c r="A24" s="9"/>
      <c r="B24" s="10"/>
      <c r="C24" s="10"/>
      <c r="D24" s="11"/>
      <c r="E24" s="11"/>
      <c r="F24" s="11"/>
    </row>
    <row r="25" spans="1:6" s="1" customFormat="1">
      <c r="A25" s="9"/>
      <c r="B25" s="10"/>
      <c r="C25" s="10"/>
      <c r="D25" s="11"/>
      <c r="E25" s="11"/>
      <c r="F25" s="11"/>
    </row>
    <row r="26" spans="1:6" s="1" customFormat="1">
      <c r="A26" s="9"/>
      <c r="B26" s="10"/>
      <c r="C26" s="10"/>
      <c r="D26" s="11"/>
      <c r="E26" s="11"/>
      <c r="F26" s="11"/>
    </row>
    <row r="27" spans="1:6" s="1" customFormat="1">
      <c r="A27" s="9"/>
      <c r="B27" s="10"/>
      <c r="C27" s="10"/>
      <c r="D27" s="11"/>
      <c r="E27" s="11"/>
      <c r="F27" s="11"/>
    </row>
    <row r="28" spans="1:6" s="1" customFormat="1">
      <c r="A28" s="9"/>
      <c r="B28" s="10"/>
      <c r="C28" s="10"/>
      <c r="D28" s="11"/>
      <c r="E28" s="11"/>
      <c r="F28" s="11"/>
    </row>
    <row r="29" spans="1:6" s="1" customFormat="1">
      <c r="A29" s="9"/>
      <c r="B29" s="10"/>
      <c r="C29" s="10"/>
      <c r="D29" s="11"/>
      <c r="E29" s="11"/>
      <c r="F29" s="11"/>
    </row>
    <row r="30" spans="1:6" s="1" customFormat="1">
      <c r="A30" s="9"/>
      <c r="B30" s="10"/>
      <c r="C30" s="10"/>
      <c r="D30" s="11"/>
      <c r="E30" s="11"/>
      <c r="F30" s="11"/>
    </row>
    <row r="31" spans="1:6" s="1" customFormat="1">
      <c r="A31" s="9"/>
      <c r="B31" s="10"/>
      <c r="C31" s="10"/>
      <c r="D31" s="11"/>
      <c r="E31" s="11"/>
      <c r="F31" s="11"/>
    </row>
    <row r="32" spans="1:6" s="1" customFormat="1">
      <c r="A32" s="9"/>
      <c r="B32" s="10"/>
      <c r="C32" s="10"/>
      <c r="D32" s="11"/>
      <c r="E32" s="11"/>
      <c r="F32" s="11"/>
    </row>
    <row r="33" spans="1:6" s="1" customFormat="1">
      <c r="A33" s="9"/>
      <c r="B33" s="10"/>
      <c r="C33" s="10"/>
      <c r="D33" s="11"/>
      <c r="E33" s="11"/>
      <c r="F33" s="11"/>
    </row>
    <row r="34" spans="1:6" s="1" customFormat="1">
      <c r="A34" s="9"/>
      <c r="B34" s="10"/>
      <c r="C34" s="10"/>
      <c r="D34" s="11"/>
      <c r="E34" s="11"/>
      <c r="F34" s="11"/>
    </row>
    <row r="35" spans="1:6" s="1" customFormat="1">
      <c r="A35" s="9"/>
      <c r="B35" s="10"/>
      <c r="C35" s="10"/>
      <c r="D35" s="11"/>
      <c r="E35" s="11"/>
      <c r="F35" s="11"/>
    </row>
    <row r="36" spans="1:6" s="1" customFormat="1">
      <c r="A36" s="9"/>
      <c r="B36" s="10"/>
      <c r="C36" s="10"/>
      <c r="D36" s="11"/>
      <c r="E36" s="11"/>
      <c r="F36" s="11"/>
    </row>
    <row r="37" spans="1:6" s="1" customFormat="1">
      <c r="A37" s="9"/>
      <c r="B37" s="10"/>
      <c r="C37" s="10"/>
      <c r="D37" s="11"/>
      <c r="E37" s="11"/>
      <c r="F37" s="11"/>
    </row>
    <row r="38" spans="1:6" s="1" customFormat="1">
      <c r="A38" s="9"/>
      <c r="B38" s="10"/>
      <c r="C38" s="10"/>
      <c r="D38" s="11"/>
      <c r="E38" s="11"/>
      <c r="F38" s="11"/>
    </row>
    <row r="39" spans="1:6" s="1" customFormat="1">
      <c r="A39" s="9"/>
      <c r="B39" s="10"/>
      <c r="C39" s="10"/>
      <c r="D39" s="11"/>
      <c r="E39" s="11"/>
      <c r="F39" s="11"/>
    </row>
    <row r="40" spans="1:6" s="1" customFormat="1">
      <c r="A40" s="9"/>
      <c r="B40" s="10"/>
      <c r="C40" s="10"/>
      <c r="D40" s="11"/>
      <c r="E40" s="11"/>
      <c r="F40" s="11"/>
    </row>
    <row r="41" spans="1:6" s="1" customFormat="1">
      <c r="A41" s="9"/>
      <c r="B41" s="10"/>
      <c r="C41" s="10"/>
      <c r="D41" s="11"/>
      <c r="E41" s="11"/>
      <c r="F41" s="11"/>
    </row>
    <row r="42" spans="1:6" s="1" customFormat="1">
      <c r="A42" s="9"/>
      <c r="B42" s="10"/>
      <c r="C42" s="10"/>
      <c r="D42" s="11"/>
      <c r="E42" s="11"/>
      <c r="F42" s="11"/>
    </row>
    <row r="43" spans="1:6" s="1" customFormat="1">
      <c r="A43" s="9"/>
      <c r="B43" s="10"/>
      <c r="C43" s="10"/>
      <c r="D43" s="11"/>
      <c r="E43" s="11"/>
      <c r="F43" s="11"/>
    </row>
    <row r="44" spans="1:6" s="1" customFormat="1">
      <c r="A44" s="9"/>
      <c r="B44" s="10"/>
      <c r="C44" s="10"/>
      <c r="D44" s="11"/>
      <c r="E44" s="11"/>
      <c r="F44" s="11"/>
    </row>
    <row r="45" spans="1:6" s="1" customFormat="1">
      <c r="A45" s="9"/>
      <c r="B45" s="10"/>
      <c r="C45" s="10"/>
      <c r="D45" s="11"/>
      <c r="E45" s="11"/>
      <c r="F45" s="11"/>
    </row>
    <row r="46" spans="1:6" s="1" customFormat="1">
      <c r="A46" s="9"/>
      <c r="B46" s="10"/>
      <c r="C46" s="10"/>
      <c r="D46" s="11"/>
      <c r="E46" s="11"/>
      <c r="F46" s="11"/>
    </row>
    <row r="47" spans="1:6" s="1" customFormat="1">
      <c r="A47" s="9"/>
      <c r="B47" s="10"/>
      <c r="C47" s="10"/>
      <c r="D47" s="11"/>
      <c r="E47" s="11"/>
      <c r="F47" s="11"/>
    </row>
    <row r="48" spans="1:6" s="1" customFormat="1">
      <c r="A48" s="9"/>
      <c r="B48" s="10"/>
      <c r="C48" s="10"/>
      <c r="D48" s="11"/>
      <c r="E48" s="11"/>
      <c r="F48" s="11"/>
    </row>
    <row r="49" spans="1:6" s="1" customFormat="1">
      <c r="A49" s="9"/>
      <c r="B49" s="10"/>
      <c r="C49" s="10"/>
      <c r="D49" s="11"/>
      <c r="E49" s="11"/>
      <c r="F49" s="11"/>
    </row>
    <row r="50" spans="1:6" s="1" customFormat="1">
      <c r="A50" s="9"/>
      <c r="B50" s="10"/>
      <c r="C50" s="10"/>
      <c r="D50" s="11"/>
      <c r="E50" s="11"/>
      <c r="F50" s="11"/>
    </row>
    <row r="51" spans="1:6" s="1" customFormat="1">
      <c r="A51" s="9"/>
      <c r="B51" s="10"/>
      <c r="C51" s="10"/>
      <c r="D51" s="11"/>
      <c r="E51" s="11"/>
      <c r="F51" s="11"/>
    </row>
    <row r="52" spans="1:6" s="1" customFormat="1">
      <c r="A52" s="9"/>
      <c r="B52" s="10"/>
      <c r="C52" s="10"/>
      <c r="D52" s="11"/>
      <c r="E52" s="11"/>
      <c r="F52" s="11"/>
    </row>
    <row r="53" spans="1:6" s="1" customFormat="1">
      <c r="A53" s="9"/>
      <c r="B53" s="10"/>
      <c r="C53" s="10"/>
      <c r="D53" s="11"/>
      <c r="E53" s="11"/>
      <c r="F53" s="11"/>
    </row>
    <row r="54" spans="1:6" s="1" customFormat="1">
      <c r="A54" s="9"/>
      <c r="B54" s="10"/>
      <c r="C54" s="10"/>
      <c r="D54" s="11"/>
      <c r="E54" s="11"/>
      <c r="F54" s="11"/>
    </row>
    <row r="55" spans="1:6" s="1" customFormat="1">
      <c r="A55" s="9"/>
      <c r="B55" s="10"/>
      <c r="C55" s="10"/>
      <c r="D55" s="11"/>
      <c r="E55" s="11"/>
      <c r="F55" s="11"/>
    </row>
    <row r="56" spans="1:6" s="1" customFormat="1">
      <c r="A56" s="9"/>
      <c r="B56" s="10"/>
      <c r="C56" s="10"/>
      <c r="D56" s="11"/>
      <c r="E56" s="11"/>
      <c r="F56" s="11"/>
    </row>
    <row r="57" spans="1:6" s="1" customFormat="1">
      <c r="A57" s="9"/>
      <c r="B57" s="10"/>
      <c r="C57" s="10"/>
      <c r="D57" s="11"/>
      <c r="E57" s="11"/>
      <c r="F57" s="11"/>
    </row>
    <row r="58" spans="1:6" s="1" customFormat="1">
      <c r="A58" s="9"/>
      <c r="B58" s="10"/>
      <c r="C58" s="10"/>
      <c r="D58" s="11"/>
      <c r="E58" s="11"/>
      <c r="F58" s="11"/>
    </row>
    <row r="59" spans="1:6" s="1" customFormat="1">
      <c r="A59" s="9"/>
      <c r="B59" s="10"/>
      <c r="C59" s="10"/>
      <c r="D59" s="11"/>
      <c r="E59" s="11"/>
      <c r="F59" s="11"/>
    </row>
    <row r="60" spans="1:6" s="1" customFormat="1">
      <c r="A60" s="9"/>
      <c r="B60" s="10"/>
      <c r="C60" s="10"/>
      <c r="D60" s="11"/>
      <c r="E60" s="11"/>
      <c r="F60" s="11"/>
    </row>
  </sheetData>
  <sortState ref="A2:F59">
    <sortCondition descending="1" ref="E1"/>
  </sortState>
  <mergeCells count="1">
    <mergeCell ref="A1:C1"/>
  </mergeCells>
  <phoneticPr fontId="2" type="noConversion"/>
  <conditionalFormatting sqref="A15:A17 C16:C17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3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 A3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">
    <cfRule type="colorScale" priority="25">
      <colorScale>
        <cfvo type="min"/>
        <cfvo type="max"/>
        <color theme="0"/>
        <color theme="0"/>
      </colorScale>
    </cfRule>
  </conditionalFormatting>
  <conditionalFormatting sqref="A4 C4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">
    <cfRule type="colorScale" priority="23">
      <colorScale>
        <cfvo type="min"/>
        <cfvo type="max"/>
        <color theme="0"/>
        <color theme="0"/>
      </colorScale>
    </cfRule>
  </conditionalFormatting>
  <conditionalFormatting sqref="A5 C5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">
    <cfRule type="colorScale" priority="21">
      <colorScale>
        <cfvo type="min"/>
        <cfvo type="max"/>
        <color theme="0"/>
        <color theme="0"/>
      </colorScale>
    </cfRule>
  </conditionalFormatting>
  <conditionalFormatting sqref="A6 C6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">
    <cfRule type="colorScale" priority="19">
      <colorScale>
        <cfvo type="min"/>
        <cfvo type="max"/>
        <color theme="0"/>
        <color theme="0"/>
      </colorScale>
    </cfRule>
  </conditionalFormatting>
  <conditionalFormatting sqref="C7 A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">
    <cfRule type="colorScale" priority="16">
      <colorScale>
        <cfvo type="min"/>
        <cfvo type="max"/>
        <color theme="0"/>
        <color theme="0"/>
      </colorScale>
    </cfRule>
    <cfRule type="colorScale" priority="17">
      <colorScale>
        <cfvo type="min"/>
        <cfvo type="max"/>
        <color theme="0"/>
        <color rgb="FFFFEF9C"/>
      </colorScale>
    </cfRule>
  </conditionalFormatting>
  <conditionalFormatting sqref="C8 A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">
    <cfRule type="colorScale" priority="14">
      <colorScale>
        <cfvo type="min"/>
        <cfvo type="max"/>
        <color theme="0"/>
        <color theme="0"/>
      </colorScale>
    </cfRule>
  </conditionalFormatting>
  <conditionalFormatting sqref="C9 A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">
    <cfRule type="colorScale" priority="12">
      <colorScale>
        <cfvo type="min"/>
        <cfvo type="max"/>
        <color theme="0"/>
        <color theme="0"/>
      </colorScale>
    </cfRule>
  </conditionalFormatting>
  <conditionalFormatting sqref="A10 C1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">
    <cfRule type="colorScale" priority="10">
      <colorScale>
        <cfvo type="min"/>
        <cfvo type="max"/>
        <color theme="0"/>
        <color theme="0"/>
      </colorScale>
    </cfRule>
  </conditionalFormatting>
  <conditionalFormatting sqref="C11 A11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">
    <cfRule type="colorScale" priority="8">
      <colorScale>
        <cfvo type="min"/>
        <cfvo type="max"/>
        <color theme="0"/>
        <color theme="0"/>
      </colorScale>
    </cfRule>
  </conditionalFormatting>
  <conditionalFormatting sqref="C12 A12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">
    <cfRule type="colorScale" priority="6">
      <colorScale>
        <cfvo type="min"/>
        <cfvo type="max"/>
        <color theme="0"/>
        <color theme="0"/>
      </colorScale>
    </cfRule>
  </conditionalFormatting>
  <conditionalFormatting sqref="C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">
    <cfRule type="colorScale" priority="4">
      <colorScale>
        <cfvo type="min"/>
        <cfvo type="max"/>
        <color theme="0"/>
        <color theme="0"/>
      </colorScale>
    </cfRule>
  </conditionalFormatting>
  <conditionalFormatting sqref="A14 C1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">
    <cfRule type="colorScale" priority="2">
      <colorScale>
        <cfvo type="min"/>
        <cfvo type="max"/>
        <color theme="0"/>
        <color theme="0"/>
      </colorScale>
    </cfRule>
  </conditionalFormatting>
  <conditionalFormatting sqref="A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汇总表</vt:lpstr>
      <vt:lpstr>综合优秀</vt:lpstr>
      <vt:lpstr>学业优秀</vt:lpstr>
      <vt:lpstr>学习进步</vt:lpstr>
      <vt:lpstr>科技创新</vt:lpstr>
      <vt:lpstr>志愿公益</vt:lpstr>
      <vt:lpstr>社会工作</vt:lpstr>
      <vt:lpstr>体育优秀</vt:lpstr>
      <vt:lpstr>文艺优秀</vt:lpstr>
      <vt:lpstr>社会实践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2017-02-16T06:43:46Z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851dabbe-ec45-4db9-8af4-5f506fabb969</vt:lpwstr>
  </property>
</Properties>
</file>