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A8990E5E-E536-4AA6-A56E-F681C857501E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Questions" sheetId="7" r:id="rId1"/>
    <sheet name="Option" sheetId="1" r:id="rId2"/>
    <sheet name="VaR Calculation" sheetId="4" r:id="rId3"/>
    <sheet name="VaR Methodolgy" sheetId="6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L7" i="4"/>
  <c r="J7" i="4"/>
  <c r="I7" i="4"/>
  <c r="H7" i="4"/>
  <c r="K7" i="4"/>
  <c r="I8" i="4"/>
  <c r="I9" i="4"/>
  <c r="I10" i="4"/>
  <c r="I11" i="4"/>
  <c r="I12" i="4"/>
  <c r="I13" i="4"/>
  <c r="I14" i="4"/>
  <c r="I15" i="4"/>
  <c r="I16" i="4"/>
  <c r="I17" i="4"/>
  <c r="K17" i="4" s="1"/>
  <c r="I18" i="4"/>
  <c r="I19" i="4"/>
  <c r="K19" i="4" s="1"/>
  <c r="I20" i="4"/>
  <c r="I21" i="4"/>
  <c r="I22" i="4"/>
  <c r="I23" i="4"/>
  <c r="I24" i="4"/>
  <c r="I25" i="4"/>
  <c r="I26" i="4"/>
  <c r="I27" i="4"/>
  <c r="I28" i="4"/>
  <c r="I29" i="4"/>
  <c r="I30" i="4"/>
  <c r="I31" i="4"/>
  <c r="K31" i="4" s="1"/>
  <c r="I32" i="4"/>
  <c r="I33" i="4"/>
  <c r="I34" i="4"/>
  <c r="I35" i="4"/>
  <c r="I36" i="4"/>
  <c r="I37" i="4"/>
  <c r="I38" i="4"/>
  <c r="I39" i="4"/>
  <c r="I40" i="4"/>
  <c r="K40" i="4" s="1"/>
  <c r="I41" i="4"/>
  <c r="K41" i="4" s="1"/>
  <c r="I42" i="4"/>
  <c r="I43" i="4"/>
  <c r="K43" i="4" s="1"/>
  <c r="I44" i="4"/>
  <c r="I45" i="4"/>
  <c r="I46" i="4"/>
  <c r="I47" i="4"/>
  <c r="I48" i="4"/>
  <c r="I49" i="4"/>
  <c r="I50" i="4"/>
  <c r="I51" i="4"/>
  <c r="I52" i="4"/>
  <c r="K52" i="4" s="1"/>
  <c r="I53" i="4"/>
  <c r="I54" i="4"/>
  <c r="I55" i="4"/>
  <c r="K55" i="4" s="1"/>
  <c r="I56" i="4"/>
  <c r="I57" i="4"/>
  <c r="I58" i="4"/>
  <c r="I59" i="4"/>
  <c r="I60" i="4"/>
  <c r="I61" i="4"/>
  <c r="I62" i="4"/>
  <c r="I63" i="4"/>
  <c r="I64" i="4"/>
  <c r="K64" i="4" s="1"/>
  <c r="I65" i="4"/>
  <c r="K65" i="4" s="1"/>
  <c r="I66" i="4"/>
  <c r="I67" i="4"/>
  <c r="K67" i="4" s="1"/>
  <c r="I68" i="4"/>
  <c r="I69" i="4"/>
  <c r="I70" i="4"/>
  <c r="I71" i="4"/>
  <c r="I72" i="4"/>
  <c r="I73" i="4"/>
  <c r="I74" i="4"/>
  <c r="I75" i="4"/>
  <c r="I76" i="4"/>
  <c r="K76" i="4" s="1"/>
  <c r="I77" i="4"/>
  <c r="K77" i="4" s="1"/>
  <c r="I78" i="4"/>
  <c r="I79" i="4"/>
  <c r="K79" i="4" s="1"/>
  <c r="I80" i="4"/>
  <c r="I81" i="4"/>
  <c r="I82" i="4"/>
  <c r="I83" i="4"/>
  <c r="I84" i="4"/>
  <c r="I85" i="4"/>
  <c r="I86" i="4"/>
  <c r="I87" i="4"/>
  <c r="I88" i="4"/>
  <c r="K88" i="4" s="1"/>
  <c r="I89" i="4"/>
  <c r="K89" i="4" s="1"/>
  <c r="I90" i="4"/>
  <c r="I91" i="4"/>
  <c r="K91" i="4" s="1"/>
  <c r="I92" i="4"/>
  <c r="I93" i="4"/>
  <c r="I94" i="4"/>
  <c r="I95" i="4"/>
  <c r="I96" i="4"/>
  <c r="I97" i="4"/>
  <c r="I98" i="4"/>
  <c r="I99" i="4"/>
  <c r="I100" i="4"/>
  <c r="K100" i="4" s="1"/>
  <c r="I101" i="4"/>
  <c r="K101" i="4" s="1"/>
  <c r="I102" i="4"/>
  <c r="I103" i="4"/>
  <c r="K103" i="4" s="1"/>
  <c r="I104" i="4"/>
  <c r="I105" i="4"/>
  <c r="I106" i="4"/>
  <c r="I107" i="4"/>
  <c r="I108" i="4"/>
  <c r="I109" i="4"/>
  <c r="I110" i="4"/>
  <c r="I111" i="4"/>
  <c r="I112" i="4"/>
  <c r="K112" i="4" s="1"/>
  <c r="I113" i="4"/>
  <c r="K113" i="4" s="1"/>
  <c r="I114" i="4"/>
  <c r="I115" i="4"/>
  <c r="K115" i="4" s="1"/>
  <c r="I116" i="4"/>
  <c r="I117" i="4"/>
  <c r="I118" i="4"/>
  <c r="I119" i="4"/>
  <c r="I120" i="4"/>
  <c r="I121" i="4"/>
  <c r="I122" i="4"/>
  <c r="I123" i="4"/>
  <c r="I124" i="4"/>
  <c r="K124" i="4" s="1"/>
  <c r="I125" i="4"/>
  <c r="K125" i="4" s="1"/>
  <c r="I126" i="4"/>
  <c r="I127" i="4"/>
  <c r="K127" i="4" s="1"/>
  <c r="I128" i="4"/>
  <c r="I129" i="4"/>
  <c r="I130" i="4"/>
  <c r="I131" i="4"/>
  <c r="I132" i="4"/>
  <c r="I133" i="4"/>
  <c r="I134" i="4"/>
  <c r="I135" i="4"/>
  <c r="I136" i="4"/>
  <c r="I137" i="4"/>
  <c r="K137" i="4" s="1"/>
  <c r="I138" i="4"/>
  <c r="I139" i="4"/>
  <c r="K139" i="4" s="1"/>
  <c r="I140" i="4"/>
  <c r="I141" i="4"/>
  <c r="I142" i="4"/>
  <c r="I143" i="4"/>
  <c r="I144" i="4"/>
  <c r="I145" i="4"/>
  <c r="I146" i="4"/>
  <c r="I147" i="4"/>
  <c r="I148" i="4"/>
  <c r="I149" i="4"/>
  <c r="K149" i="4" s="1"/>
  <c r="I150" i="4"/>
  <c r="K150" i="4" s="1"/>
  <c r="I151" i="4"/>
  <c r="K151" i="4" s="1"/>
  <c r="I152" i="4"/>
  <c r="I153" i="4"/>
  <c r="I154" i="4"/>
  <c r="I155" i="4"/>
  <c r="I156" i="4"/>
  <c r="I157" i="4"/>
  <c r="I158" i="4"/>
  <c r="I159" i="4"/>
  <c r="I160" i="4"/>
  <c r="I161" i="4"/>
  <c r="I162" i="4"/>
  <c r="K162" i="4" s="1"/>
  <c r="I163" i="4"/>
  <c r="K163" i="4" s="1"/>
  <c r="I164" i="4"/>
  <c r="I165" i="4"/>
  <c r="I166" i="4"/>
  <c r="I167" i="4"/>
  <c r="I168" i="4"/>
  <c r="I169" i="4"/>
  <c r="I170" i="4"/>
  <c r="I171" i="4"/>
  <c r="I172" i="4"/>
  <c r="K172" i="4" s="1"/>
  <c r="I173" i="4"/>
  <c r="I174" i="4"/>
  <c r="K174" i="4" s="1"/>
  <c r="I175" i="4"/>
  <c r="K175" i="4" s="1"/>
  <c r="I176" i="4"/>
  <c r="I177" i="4"/>
  <c r="I178" i="4"/>
  <c r="I179" i="4"/>
  <c r="I180" i="4"/>
  <c r="I181" i="4"/>
  <c r="K181" i="4" s="1"/>
  <c r="I182" i="4"/>
  <c r="I183" i="4"/>
  <c r="I184" i="4"/>
  <c r="K184" i="4" s="1"/>
  <c r="I185" i="4"/>
  <c r="K185" i="4" s="1"/>
  <c r="I186" i="4"/>
  <c r="K186" i="4" s="1"/>
  <c r="I187" i="4"/>
  <c r="K187" i="4" s="1"/>
  <c r="I188" i="4"/>
  <c r="I189" i="4"/>
  <c r="I190" i="4"/>
  <c r="I191" i="4"/>
  <c r="I192" i="4"/>
  <c r="I193" i="4"/>
  <c r="K193" i="4" s="1"/>
  <c r="I194" i="4"/>
  <c r="I195" i="4"/>
  <c r="I196" i="4"/>
  <c r="K196" i="4" s="1"/>
  <c r="I197" i="4"/>
  <c r="K197" i="4" s="1"/>
  <c r="I198" i="4"/>
  <c r="K198" i="4" s="1"/>
  <c r="I199" i="4"/>
  <c r="K199" i="4" s="1"/>
  <c r="I200" i="4"/>
  <c r="I201" i="4"/>
  <c r="I202" i="4"/>
  <c r="I203" i="4"/>
  <c r="I204" i="4"/>
  <c r="I205" i="4"/>
  <c r="K205" i="4" s="1"/>
  <c r="I206" i="4"/>
  <c r="I207" i="4"/>
  <c r="K207" i="4" s="1"/>
  <c r="I208" i="4"/>
  <c r="I209" i="4"/>
  <c r="K209" i="4" s="1"/>
  <c r="I210" i="4"/>
  <c r="K210" i="4" s="1"/>
  <c r="I211" i="4"/>
  <c r="K211" i="4" s="1"/>
  <c r="I212" i="4"/>
  <c r="I213" i="4"/>
  <c r="I214" i="4"/>
  <c r="I215" i="4"/>
  <c r="I216" i="4"/>
  <c r="I217" i="4"/>
  <c r="K217" i="4" s="1"/>
  <c r="I218" i="4"/>
  <c r="I219" i="4"/>
  <c r="I220" i="4"/>
  <c r="K220" i="4" s="1"/>
  <c r="I221" i="4"/>
  <c r="K221" i="4" s="1"/>
  <c r="I222" i="4"/>
  <c r="K222" i="4" s="1"/>
  <c r="I223" i="4"/>
  <c r="K223" i="4" s="1"/>
  <c r="I224" i="4"/>
  <c r="I225" i="4"/>
  <c r="I226" i="4"/>
  <c r="I227" i="4"/>
  <c r="I228" i="4"/>
  <c r="I229" i="4"/>
  <c r="K229" i="4" s="1"/>
  <c r="I230" i="4"/>
  <c r="I231" i="4"/>
  <c r="I232" i="4"/>
  <c r="K232" i="4" s="1"/>
  <c r="I233" i="4"/>
  <c r="K233" i="4" s="1"/>
  <c r="I234" i="4"/>
  <c r="K234" i="4" s="1"/>
  <c r="I235" i="4"/>
  <c r="K235" i="4" s="1"/>
  <c r="I236" i="4"/>
  <c r="I237" i="4"/>
  <c r="I238" i="4"/>
  <c r="I239" i="4"/>
  <c r="I240" i="4"/>
  <c r="I241" i="4"/>
  <c r="K241" i="4" s="1"/>
  <c r="I242" i="4"/>
  <c r="K242" i="4" s="1"/>
  <c r="I243" i="4"/>
  <c r="K243" i="4" s="1"/>
  <c r="I244" i="4"/>
  <c r="I245" i="4"/>
  <c r="K245" i="4" s="1"/>
  <c r="I246" i="4"/>
  <c r="K246" i="4" s="1"/>
  <c r="I247" i="4"/>
  <c r="K247" i="4" s="1"/>
  <c r="I248" i="4"/>
  <c r="I249" i="4"/>
  <c r="I250" i="4"/>
  <c r="I251" i="4"/>
  <c r="I252" i="4"/>
  <c r="I253" i="4"/>
  <c r="K253" i="4" s="1"/>
  <c r="I254" i="4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I261" i="4"/>
  <c r="I262" i="4"/>
  <c r="I263" i="4"/>
  <c r="I264" i="4"/>
  <c r="I265" i="4"/>
  <c r="K265" i="4" s="1"/>
  <c r="M267" i="4"/>
  <c r="L267" i="4"/>
  <c r="H265" i="4"/>
  <c r="J265" i="4" s="1"/>
  <c r="K264" i="4"/>
  <c r="H264" i="4"/>
  <c r="J264" i="4" s="1"/>
  <c r="K263" i="4"/>
  <c r="H263" i="4"/>
  <c r="J263" i="4" s="1"/>
  <c r="K262" i="4"/>
  <c r="H262" i="4"/>
  <c r="J262" i="4" s="1"/>
  <c r="K261" i="4"/>
  <c r="H261" i="4"/>
  <c r="J261" i="4" s="1"/>
  <c r="K260" i="4"/>
  <c r="H260" i="4"/>
  <c r="J260" i="4" s="1"/>
  <c r="H259" i="4"/>
  <c r="J259" i="4" s="1"/>
  <c r="H258" i="4"/>
  <c r="J258" i="4" s="1"/>
  <c r="H257" i="4"/>
  <c r="J257" i="4" s="1"/>
  <c r="H256" i="4"/>
  <c r="J256" i="4" s="1"/>
  <c r="H255" i="4"/>
  <c r="J255" i="4" s="1"/>
  <c r="K254" i="4"/>
  <c r="H254" i="4"/>
  <c r="J254" i="4" s="1"/>
  <c r="H253" i="4"/>
  <c r="J253" i="4" s="1"/>
  <c r="K252" i="4"/>
  <c r="H252" i="4"/>
  <c r="J252" i="4" s="1"/>
  <c r="K251" i="4"/>
  <c r="H251" i="4"/>
  <c r="J251" i="4" s="1"/>
  <c r="K250" i="4"/>
  <c r="H250" i="4"/>
  <c r="J250" i="4" s="1"/>
  <c r="K249" i="4"/>
  <c r="H249" i="4"/>
  <c r="J249" i="4" s="1"/>
  <c r="K248" i="4"/>
  <c r="H248" i="4"/>
  <c r="J248" i="4" s="1"/>
  <c r="H247" i="4"/>
  <c r="J247" i="4" s="1"/>
  <c r="H246" i="4"/>
  <c r="J246" i="4" s="1"/>
  <c r="H245" i="4"/>
  <c r="J245" i="4" s="1"/>
  <c r="K244" i="4"/>
  <c r="H244" i="4"/>
  <c r="J244" i="4" s="1"/>
  <c r="H243" i="4"/>
  <c r="J243" i="4" s="1"/>
  <c r="H242" i="4"/>
  <c r="J242" i="4" s="1"/>
  <c r="H241" i="4"/>
  <c r="J241" i="4" s="1"/>
  <c r="K240" i="4"/>
  <c r="H240" i="4"/>
  <c r="J240" i="4" s="1"/>
  <c r="K239" i="4"/>
  <c r="H239" i="4"/>
  <c r="J239" i="4" s="1"/>
  <c r="K238" i="4"/>
  <c r="H238" i="4"/>
  <c r="J238" i="4" s="1"/>
  <c r="K237" i="4"/>
  <c r="H237" i="4"/>
  <c r="J237" i="4" s="1"/>
  <c r="K236" i="4"/>
  <c r="H236" i="4"/>
  <c r="J236" i="4" s="1"/>
  <c r="H235" i="4"/>
  <c r="J235" i="4" s="1"/>
  <c r="H234" i="4"/>
  <c r="J234" i="4" s="1"/>
  <c r="H233" i="4"/>
  <c r="J233" i="4" s="1"/>
  <c r="H232" i="4"/>
  <c r="J232" i="4" s="1"/>
  <c r="K231" i="4"/>
  <c r="H231" i="4"/>
  <c r="J231" i="4" s="1"/>
  <c r="K230" i="4"/>
  <c r="H230" i="4"/>
  <c r="J230" i="4" s="1"/>
  <c r="H229" i="4"/>
  <c r="J229" i="4" s="1"/>
  <c r="K228" i="4"/>
  <c r="H228" i="4"/>
  <c r="J228" i="4" s="1"/>
  <c r="K227" i="4"/>
  <c r="H227" i="4"/>
  <c r="J227" i="4" s="1"/>
  <c r="K226" i="4"/>
  <c r="H226" i="4"/>
  <c r="J226" i="4" s="1"/>
  <c r="K225" i="4"/>
  <c r="H225" i="4"/>
  <c r="J225" i="4" s="1"/>
  <c r="K224" i="4"/>
  <c r="H224" i="4"/>
  <c r="J224" i="4" s="1"/>
  <c r="H223" i="4"/>
  <c r="J223" i="4" s="1"/>
  <c r="H222" i="4"/>
  <c r="J222" i="4" s="1"/>
  <c r="H221" i="4"/>
  <c r="J221" i="4" s="1"/>
  <c r="H220" i="4"/>
  <c r="J220" i="4" s="1"/>
  <c r="K219" i="4"/>
  <c r="H219" i="4"/>
  <c r="J219" i="4" s="1"/>
  <c r="K218" i="4"/>
  <c r="H218" i="4"/>
  <c r="J218" i="4" s="1"/>
  <c r="H217" i="4"/>
  <c r="J217" i="4" s="1"/>
  <c r="K216" i="4"/>
  <c r="H216" i="4"/>
  <c r="J216" i="4" s="1"/>
  <c r="K215" i="4"/>
  <c r="H215" i="4"/>
  <c r="J215" i="4" s="1"/>
  <c r="K214" i="4"/>
  <c r="H214" i="4"/>
  <c r="J214" i="4" s="1"/>
  <c r="K213" i="4"/>
  <c r="H213" i="4"/>
  <c r="J213" i="4" s="1"/>
  <c r="K212" i="4"/>
  <c r="H212" i="4"/>
  <c r="J212" i="4" s="1"/>
  <c r="H211" i="4"/>
  <c r="J211" i="4" s="1"/>
  <c r="H210" i="4"/>
  <c r="J210" i="4" s="1"/>
  <c r="H209" i="4"/>
  <c r="J209" i="4" s="1"/>
  <c r="K208" i="4"/>
  <c r="H208" i="4"/>
  <c r="J208" i="4" s="1"/>
  <c r="H207" i="4"/>
  <c r="J207" i="4" s="1"/>
  <c r="K206" i="4"/>
  <c r="H206" i="4"/>
  <c r="J206" i="4" s="1"/>
  <c r="H205" i="4"/>
  <c r="J205" i="4" s="1"/>
  <c r="K204" i="4"/>
  <c r="H204" i="4"/>
  <c r="J204" i="4" s="1"/>
  <c r="K203" i="4"/>
  <c r="H203" i="4"/>
  <c r="J203" i="4" s="1"/>
  <c r="K202" i="4"/>
  <c r="H202" i="4"/>
  <c r="J202" i="4" s="1"/>
  <c r="K201" i="4"/>
  <c r="H201" i="4"/>
  <c r="J201" i="4" s="1"/>
  <c r="K200" i="4"/>
  <c r="H200" i="4"/>
  <c r="J200" i="4" s="1"/>
  <c r="H199" i="4"/>
  <c r="J199" i="4" s="1"/>
  <c r="H198" i="4"/>
  <c r="J198" i="4" s="1"/>
  <c r="H197" i="4"/>
  <c r="J197" i="4" s="1"/>
  <c r="H196" i="4"/>
  <c r="J196" i="4" s="1"/>
  <c r="K195" i="4"/>
  <c r="H195" i="4"/>
  <c r="J195" i="4" s="1"/>
  <c r="K194" i="4"/>
  <c r="H194" i="4"/>
  <c r="J194" i="4" s="1"/>
  <c r="H193" i="4"/>
  <c r="J193" i="4" s="1"/>
  <c r="K192" i="4"/>
  <c r="H192" i="4"/>
  <c r="J192" i="4" s="1"/>
  <c r="K191" i="4"/>
  <c r="H191" i="4"/>
  <c r="J191" i="4" s="1"/>
  <c r="K190" i="4"/>
  <c r="H190" i="4"/>
  <c r="J190" i="4" s="1"/>
  <c r="K189" i="4"/>
  <c r="H189" i="4"/>
  <c r="J189" i="4" s="1"/>
  <c r="K188" i="4"/>
  <c r="H188" i="4"/>
  <c r="J188" i="4" s="1"/>
  <c r="H187" i="4"/>
  <c r="J187" i="4" s="1"/>
  <c r="H186" i="4"/>
  <c r="J186" i="4" s="1"/>
  <c r="H185" i="4"/>
  <c r="J185" i="4" s="1"/>
  <c r="H184" i="4"/>
  <c r="J184" i="4" s="1"/>
  <c r="K183" i="4"/>
  <c r="H183" i="4"/>
  <c r="J183" i="4" s="1"/>
  <c r="K182" i="4"/>
  <c r="H182" i="4"/>
  <c r="J182" i="4" s="1"/>
  <c r="H181" i="4"/>
  <c r="J181" i="4" s="1"/>
  <c r="K180" i="4"/>
  <c r="H180" i="4"/>
  <c r="J180" i="4" s="1"/>
  <c r="K179" i="4"/>
  <c r="H179" i="4"/>
  <c r="J179" i="4" s="1"/>
  <c r="K178" i="4"/>
  <c r="H178" i="4"/>
  <c r="J178" i="4" s="1"/>
  <c r="K177" i="4"/>
  <c r="H177" i="4"/>
  <c r="J177" i="4" s="1"/>
  <c r="K176" i="4"/>
  <c r="H176" i="4"/>
  <c r="J176" i="4" s="1"/>
  <c r="H175" i="4"/>
  <c r="J175" i="4" s="1"/>
  <c r="H174" i="4"/>
  <c r="J174" i="4" s="1"/>
  <c r="K173" i="4"/>
  <c r="H173" i="4"/>
  <c r="J173" i="4" s="1"/>
  <c r="H172" i="4"/>
  <c r="J172" i="4" s="1"/>
  <c r="K171" i="4"/>
  <c r="H171" i="4"/>
  <c r="J171" i="4" s="1"/>
  <c r="K170" i="4"/>
  <c r="H170" i="4"/>
  <c r="J170" i="4" s="1"/>
  <c r="K169" i="4"/>
  <c r="H169" i="4"/>
  <c r="J169" i="4" s="1"/>
  <c r="K168" i="4"/>
  <c r="H168" i="4"/>
  <c r="J168" i="4" s="1"/>
  <c r="K167" i="4"/>
  <c r="H167" i="4"/>
  <c r="J167" i="4" s="1"/>
  <c r="K166" i="4"/>
  <c r="H166" i="4"/>
  <c r="J166" i="4" s="1"/>
  <c r="K165" i="4"/>
  <c r="H165" i="4"/>
  <c r="J165" i="4" s="1"/>
  <c r="K164" i="4"/>
  <c r="H164" i="4"/>
  <c r="J164" i="4" s="1"/>
  <c r="H163" i="4"/>
  <c r="J163" i="4" s="1"/>
  <c r="H162" i="4"/>
  <c r="J162" i="4" s="1"/>
  <c r="K161" i="4"/>
  <c r="H161" i="4"/>
  <c r="J161" i="4" s="1"/>
  <c r="K160" i="4"/>
  <c r="H160" i="4"/>
  <c r="J160" i="4" s="1"/>
  <c r="K159" i="4"/>
  <c r="H159" i="4"/>
  <c r="J159" i="4" s="1"/>
  <c r="K158" i="4"/>
  <c r="H158" i="4"/>
  <c r="J158" i="4" s="1"/>
  <c r="K157" i="4"/>
  <c r="H157" i="4"/>
  <c r="J157" i="4" s="1"/>
  <c r="K156" i="4"/>
  <c r="H156" i="4"/>
  <c r="J156" i="4" s="1"/>
  <c r="K155" i="4"/>
  <c r="H155" i="4"/>
  <c r="J155" i="4" s="1"/>
  <c r="K154" i="4"/>
  <c r="H154" i="4"/>
  <c r="J154" i="4" s="1"/>
  <c r="K153" i="4"/>
  <c r="H153" i="4"/>
  <c r="J153" i="4" s="1"/>
  <c r="K152" i="4"/>
  <c r="H152" i="4"/>
  <c r="J152" i="4" s="1"/>
  <c r="H151" i="4"/>
  <c r="J151" i="4" s="1"/>
  <c r="H150" i="4"/>
  <c r="J150" i="4" s="1"/>
  <c r="H149" i="4"/>
  <c r="J149" i="4" s="1"/>
  <c r="K148" i="4"/>
  <c r="H148" i="4"/>
  <c r="J148" i="4" s="1"/>
  <c r="K147" i="4"/>
  <c r="H147" i="4"/>
  <c r="J147" i="4" s="1"/>
  <c r="K146" i="4"/>
  <c r="H146" i="4"/>
  <c r="J146" i="4" s="1"/>
  <c r="K145" i="4"/>
  <c r="H145" i="4"/>
  <c r="J145" i="4" s="1"/>
  <c r="K144" i="4"/>
  <c r="H144" i="4"/>
  <c r="J144" i="4" s="1"/>
  <c r="K143" i="4"/>
  <c r="H143" i="4"/>
  <c r="J143" i="4" s="1"/>
  <c r="K142" i="4"/>
  <c r="H142" i="4"/>
  <c r="J142" i="4" s="1"/>
  <c r="K141" i="4"/>
  <c r="H141" i="4"/>
  <c r="J141" i="4" s="1"/>
  <c r="K140" i="4"/>
  <c r="H140" i="4"/>
  <c r="J140" i="4" s="1"/>
  <c r="H139" i="4"/>
  <c r="J139" i="4" s="1"/>
  <c r="K138" i="4"/>
  <c r="H138" i="4"/>
  <c r="J138" i="4" s="1"/>
  <c r="H137" i="4"/>
  <c r="J137" i="4" s="1"/>
  <c r="K136" i="4"/>
  <c r="H136" i="4"/>
  <c r="J136" i="4" s="1"/>
  <c r="K135" i="4"/>
  <c r="H135" i="4"/>
  <c r="J135" i="4" s="1"/>
  <c r="K134" i="4"/>
  <c r="H134" i="4"/>
  <c r="J134" i="4" s="1"/>
  <c r="K133" i="4"/>
  <c r="H133" i="4"/>
  <c r="J133" i="4" s="1"/>
  <c r="K132" i="4"/>
  <c r="H132" i="4"/>
  <c r="J132" i="4" s="1"/>
  <c r="K131" i="4"/>
  <c r="H131" i="4"/>
  <c r="J131" i="4" s="1"/>
  <c r="K130" i="4"/>
  <c r="H130" i="4"/>
  <c r="J130" i="4" s="1"/>
  <c r="K129" i="4"/>
  <c r="H129" i="4"/>
  <c r="J129" i="4" s="1"/>
  <c r="K128" i="4"/>
  <c r="H128" i="4"/>
  <c r="J128" i="4" s="1"/>
  <c r="H127" i="4"/>
  <c r="J127" i="4" s="1"/>
  <c r="K126" i="4"/>
  <c r="H126" i="4"/>
  <c r="J126" i="4" s="1"/>
  <c r="H125" i="4"/>
  <c r="J125" i="4" s="1"/>
  <c r="H124" i="4"/>
  <c r="J124" i="4" s="1"/>
  <c r="K123" i="4"/>
  <c r="H123" i="4"/>
  <c r="J123" i="4" s="1"/>
  <c r="K122" i="4"/>
  <c r="H122" i="4"/>
  <c r="J122" i="4" s="1"/>
  <c r="K121" i="4"/>
  <c r="H121" i="4"/>
  <c r="J121" i="4" s="1"/>
  <c r="K120" i="4"/>
  <c r="H120" i="4"/>
  <c r="J120" i="4" s="1"/>
  <c r="L120" i="4" s="1"/>
  <c r="K119" i="4"/>
  <c r="H119" i="4"/>
  <c r="J119" i="4" s="1"/>
  <c r="K118" i="4"/>
  <c r="H118" i="4"/>
  <c r="J118" i="4" s="1"/>
  <c r="K117" i="4"/>
  <c r="H117" i="4"/>
  <c r="J117" i="4" s="1"/>
  <c r="K116" i="4"/>
  <c r="H116" i="4"/>
  <c r="J116" i="4" s="1"/>
  <c r="H115" i="4"/>
  <c r="J115" i="4" s="1"/>
  <c r="K114" i="4"/>
  <c r="H114" i="4"/>
  <c r="J114" i="4" s="1"/>
  <c r="L114" i="4" s="1"/>
  <c r="H113" i="4"/>
  <c r="J113" i="4" s="1"/>
  <c r="H112" i="4"/>
  <c r="J112" i="4" s="1"/>
  <c r="K111" i="4"/>
  <c r="H111" i="4"/>
  <c r="J111" i="4" s="1"/>
  <c r="K110" i="4"/>
  <c r="H110" i="4"/>
  <c r="J110" i="4" s="1"/>
  <c r="K109" i="4"/>
  <c r="H109" i="4"/>
  <c r="J109" i="4" s="1"/>
  <c r="K108" i="4"/>
  <c r="H108" i="4"/>
  <c r="J108" i="4" s="1"/>
  <c r="L108" i="4" s="1"/>
  <c r="K107" i="4"/>
  <c r="H107" i="4"/>
  <c r="J107" i="4" s="1"/>
  <c r="K106" i="4"/>
  <c r="H106" i="4"/>
  <c r="J106" i="4" s="1"/>
  <c r="K105" i="4"/>
  <c r="H105" i="4"/>
  <c r="J105" i="4" s="1"/>
  <c r="K104" i="4"/>
  <c r="H104" i="4"/>
  <c r="J104" i="4" s="1"/>
  <c r="H103" i="4"/>
  <c r="J103" i="4" s="1"/>
  <c r="K102" i="4"/>
  <c r="H102" i="4"/>
  <c r="J102" i="4" s="1"/>
  <c r="L102" i="4" s="1"/>
  <c r="H101" i="4"/>
  <c r="J101" i="4" s="1"/>
  <c r="H100" i="4"/>
  <c r="J100" i="4" s="1"/>
  <c r="K99" i="4"/>
  <c r="H99" i="4"/>
  <c r="J99" i="4" s="1"/>
  <c r="K98" i="4"/>
  <c r="H98" i="4"/>
  <c r="J98" i="4" s="1"/>
  <c r="K97" i="4"/>
  <c r="H97" i="4"/>
  <c r="J97" i="4" s="1"/>
  <c r="K96" i="4"/>
  <c r="H96" i="4"/>
  <c r="J96" i="4" s="1"/>
  <c r="L96" i="4" s="1"/>
  <c r="K95" i="4"/>
  <c r="H95" i="4"/>
  <c r="J95" i="4" s="1"/>
  <c r="K94" i="4"/>
  <c r="H94" i="4"/>
  <c r="J94" i="4" s="1"/>
  <c r="K93" i="4"/>
  <c r="H93" i="4"/>
  <c r="J93" i="4" s="1"/>
  <c r="K92" i="4"/>
  <c r="H92" i="4"/>
  <c r="J92" i="4" s="1"/>
  <c r="H91" i="4"/>
  <c r="J91" i="4" s="1"/>
  <c r="K90" i="4"/>
  <c r="H90" i="4"/>
  <c r="J90" i="4" s="1"/>
  <c r="L90" i="4" s="1"/>
  <c r="H89" i="4"/>
  <c r="J89" i="4" s="1"/>
  <c r="H88" i="4"/>
  <c r="J88" i="4" s="1"/>
  <c r="K87" i="4"/>
  <c r="H87" i="4"/>
  <c r="J87" i="4" s="1"/>
  <c r="K86" i="4"/>
  <c r="H86" i="4"/>
  <c r="J86" i="4" s="1"/>
  <c r="K85" i="4"/>
  <c r="H85" i="4"/>
  <c r="J85" i="4" s="1"/>
  <c r="K84" i="4"/>
  <c r="H84" i="4"/>
  <c r="J84" i="4" s="1"/>
  <c r="L84" i="4" s="1"/>
  <c r="K83" i="4"/>
  <c r="H83" i="4"/>
  <c r="J83" i="4" s="1"/>
  <c r="K82" i="4"/>
  <c r="H82" i="4"/>
  <c r="J82" i="4" s="1"/>
  <c r="K81" i="4"/>
  <c r="H81" i="4"/>
  <c r="J81" i="4" s="1"/>
  <c r="K80" i="4"/>
  <c r="H80" i="4"/>
  <c r="J80" i="4" s="1"/>
  <c r="H79" i="4"/>
  <c r="J79" i="4" s="1"/>
  <c r="K78" i="4"/>
  <c r="H78" i="4"/>
  <c r="J78" i="4" s="1"/>
  <c r="H77" i="4"/>
  <c r="J77" i="4" s="1"/>
  <c r="H76" i="4"/>
  <c r="J76" i="4" s="1"/>
  <c r="K75" i="4"/>
  <c r="H75" i="4"/>
  <c r="J75" i="4" s="1"/>
  <c r="K74" i="4"/>
  <c r="H74" i="4"/>
  <c r="J74" i="4" s="1"/>
  <c r="K73" i="4"/>
  <c r="H73" i="4"/>
  <c r="J73" i="4" s="1"/>
  <c r="K72" i="4"/>
  <c r="H72" i="4"/>
  <c r="J72" i="4" s="1"/>
  <c r="K71" i="4"/>
  <c r="H71" i="4"/>
  <c r="J71" i="4" s="1"/>
  <c r="K70" i="4"/>
  <c r="H70" i="4"/>
  <c r="J70" i="4" s="1"/>
  <c r="K69" i="4"/>
  <c r="H69" i="4"/>
  <c r="J69" i="4" s="1"/>
  <c r="K68" i="4"/>
  <c r="H68" i="4"/>
  <c r="J68" i="4" s="1"/>
  <c r="H67" i="4"/>
  <c r="J67" i="4" s="1"/>
  <c r="K66" i="4"/>
  <c r="H66" i="4"/>
  <c r="J66" i="4" s="1"/>
  <c r="L66" i="4" s="1"/>
  <c r="H65" i="4"/>
  <c r="J65" i="4" s="1"/>
  <c r="H64" i="4"/>
  <c r="J64" i="4" s="1"/>
  <c r="K63" i="4"/>
  <c r="H63" i="4"/>
  <c r="J63" i="4" s="1"/>
  <c r="K62" i="4"/>
  <c r="H62" i="4"/>
  <c r="J62" i="4" s="1"/>
  <c r="K61" i="4"/>
  <c r="H61" i="4"/>
  <c r="J61" i="4" s="1"/>
  <c r="K60" i="4"/>
  <c r="H60" i="4"/>
  <c r="J60" i="4" s="1"/>
  <c r="L60" i="4" s="1"/>
  <c r="K59" i="4"/>
  <c r="H59" i="4"/>
  <c r="J59" i="4" s="1"/>
  <c r="K58" i="4"/>
  <c r="H58" i="4"/>
  <c r="J58" i="4" s="1"/>
  <c r="K57" i="4"/>
  <c r="H57" i="4"/>
  <c r="J57" i="4" s="1"/>
  <c r="K56" i="4"/>
  <c r="H56" i="4"/>
  <c r="J56" i="4" s="1"/>
  <c r="H55" i="4"/>
  <c r="J55" i="4" s="1"/>
  <c r="K54" i="4"/>
  <c r="H54" i="4"/>
  <c r="J54" i="4" s="1"/>
  <c r="K53" i="4"/>
  <c r="H53" i="4"/>
  <c r="J53" i="4" s="1"/>
  <c r="H52" i="4"/>
  <c r="J52" i="4" s="1"/>
  <c r="K51" i="4"/>
  <c r="H51" i="4"/>
  <c r="J51" i="4" s="1"/>
  <c r="K50" i="4"/>
  <c r="H50" i="4"/>
  <c r="J50" i="4" s="1"/>
  <c r="K49" i="4"/>
  <c r="H49" i="4"/>
  <c r="J49" i="4" s="1"/>
  <c r="K48" i="4"/>
  <c r="H48" i="4"/>
  <c r="J48" i="4" s="1"/>
  <c r="K47" i="4"/>
  <c r="H47" i="4"/>
  <c r="J47" i="4" s="1"/>
  <c r="K46" i="4"/>
  <c r="H46" i="4"/>
  <c r="J46" i="4" s="1"/>
  <c r="K45" i="4"/>
  <c r="H45" i="4"/>
  <c r="J45" i="4" s="1"/>
  <c r="K44" i="4"/>
  <c r="H44" i="4"/>
  <c r="J44" i="4" s="1"/>
  <c r="H43" i="4"/>
  <c r="J43" i="4" s="1"/>
  <c r="K42" i="4"/>
  <c r="H42" i="4"/>
  <c r="J42" i="4" s="1"/>
  <c r="L42" i="4" s="1"/>
  <c r="H41" i="4"/>
  <c r="J41" i="4" s="1"/>
  <c r="H40" i="4"/>
  <c r="J40" i="4" s="1"/>
  <c r="K39" i="4"/>
  <c r="H39" i="4"/>
  <c r="J39" i="4" s="1"/>
  <c r="K38" i="4"/>
  <c r="H38" i="4"/>
  <c r="J38" i="4" s="1"/>
  <c r="K37" i="4"/>
  <c r="H37" i="4"/>
  <c r="J37" i="4" s="1"/>
  <c r="K36" i="4"/>
  <c r="H36" i="4"/>
  <c r="J36" i="4" s="1"/>
  <c r="L36" i="4" s="1"/>
  <c r="K35" i="4"/>
  <c r="H35" i="4"/>
  <c r="J35" i="4" s="1"/>
  <c r="K34" i="4"/>
  <c r="H34" i="4"/>
  <c r="J34" i="4" s="1"/>
  <c r="K33" i="4"/>
  <c r="H33" i="4"/>
  <c r="J33" i="4" s="1"/>
  <c r="K32" i="4"/>
  <c r="H32" i="4"/>
  <c r="J32" i="4" s="1"/>
  <c r="H31" i="4"/>
  <c r="J31" i="4" s="1"/>
  <c r="K30" i="4"/>
  <c r="H30" i="4"/>
  <c r="J30" i="4" s="1"/>
  <c r="L30" i="4" s="1"/>
  <c r="K29" i="4"/>
  <c r="H29" i="4"/>
  <c r="J29" i="4" s="1"/>
  <c r="K28" i="4"/>
  <c r="H28" i="4"/>
  <c r="J28" i="4" s="1"/>
  <c r="K27" i="4"/>
  <c r="H27" i="4"/>
  <c r="J27" i="4" s="1"/>
  <c r="K26" i="4"/>
  <c r="H26" i="4"/>
  <c r="J26" i="4" s="1"/>
  <c r="K25" i="4"/>
  <c r="H25" i="4"/>
  <c r="J25" i="4" s="1"/>
  <c r="K24" i="4"/>
  <c r="H24" i="4"/>
  <c r="J24" i="4" s="1"/>
  <c r="L24" i="4" s="1"/>
  <c r="K23" i="4"/>
  <c r="H23" i="4"/>
  <c r="J23" i="4" s="1"/>
  <c r="K22" i="4"/>
  <c r="H22" i="4"/>
  <c r="J22" i="4" s="1"/>
  <c r="K21" i="4"/>
  <c r="H21" i="4"/>
  <c r="J21" i="4" s="1"/>
  <c r="K20" i="4"/>
  <c r="H20" i="4"/>
  <c r="J20" i="4" s="1"/>
  <c r="H19" i="4"/>
  <c r="J19" i="4" s="1"/>
  <c r="K18" i="4"/>
  <c r="H18" i="4"/>
  <c r="J18" i="4" s="1"/>
  <c r="L18" i="4" s="1"/>
  <c r="H17" i="4"/>
  <c r="J17" i="4" s="1"/>
  <c r="K16" i="4"/>
  <c r="H16" i="4"/>
  <c r="J16" i="4" s="1"/>
  <c r="K15" i="4"/>
  <c r="H15" i="4"/>
  <c r="J15" i="4" s="1"/>
  <c r="K14" i="4"/>
  <c r="H14" i="4"/>
  <c r="J14" i="4" s="1"/>
  <c r="K13" i="4"/>
  <c r="H13" i="4"/>
  <c r="J13" i="4" s="1"/>
  <c r="K12" i="4"/>
  <c r="H12" i="4"/>
  <c r="J12" i="4" s="1"/>
  <c r="L12" i="4" s="1"/>
  <c r="K11" i="4"/>
  <c r="H11" i="4"/>
  <c r="J11" i="4" s="1"/>
  <c r="K10" i="4"/>
  <c r="H10" i="4"/>
  <c r="J10" i="4" s="1"/>
  <c r="K9" i="4"/>
  <c r="H9" i="4"/>
  <c r="J9" i="4" s="1"/>
  <c r="K8" i="4"/>
  <c r="H8" i="4"/>
  <c r="J8" i="4" s="1"/>
  <c r="C5" i="4" l="1"/>
  <c r="L48" i="4"/>
  <c r="L54" i="4"/>
  <c r="L72" i="4"/>
  <c r="L78" i="4"/>
  <c r="L126" i="4"/>
  <c r="L132" i="4"/>
  <c r="L138" i="4"/>
  <c r="L144" i="4"/>
  <c r="L150" i="4"/>
  <c r="L156" i="4"/>
  <c r="L162" i="4"/>
  <c r="L168" i="4"/>
  <c r="L174" i="4"/>
  <c r="L180" i="4"/>
  <c r="L186" i="4"/>
  <c r="L192" i="4"/>
  <c r="L198" i="4"/>
  <c r="L204" i="4"/>
  <c r="L210" i="4"/>
  <c r="L216" i="4"/>
  <c r="L222" i="4"/>
  <c r="L228" i="4"/>
  <c r="L234" i="4"/>
  <c r="L240" i="4"/>
  <c r="L246" i="4"/>
  <c r="L252" i="4"/>
  <c r="L258" i="4"/>
  <c r="L17" i="4"/>
  <c r="L29" i="4"/>
  <c r="L41" i="4"/>
  <c r="L149" i="4"/>
  <c r="L161" i="4"/>
  <c r="L173" i="4"/>
  <c r="L185" i="4"/>
  <c r="L197" i="4"/>
  <c r="L209" i="4"/>
  <c r="L8" i="4"/>
  <c r="L14" i="4"/>
  <c r="L20" i="4"/>
  <c r="L13" i="4"/>
  <c r="L25" i="4"/>
  <c r="L37" i="4"/>
  <c r="L49" i="4"/>
  <c r="L133" i="4"/>
  <c r="L145" i="4"/>
  <c r="L157" i="4"/>
  <c r="L169" i="4"/>
  <c r="L181" i="4"/>
  <c r="L193" i="4"/>
  <c r="L205" i="4"/>
  <c r="L217" i="4"/>
  <c r="L229" i="4"/>
  <c r="L241" i="4"/>
  <c r="L253" i="4"/>
  <c r="L265" i="4"/>
  <c r="L26" i="4"/>
  <c r="L32" i="4"/>
  <c r="L38" i="4"/>
  <c r="L44" i="4"/>
  <c r="L50" i="4"/>
  <c r="L56" i="4"/>
  <c r="L62" i="4"/>
  <c r="L68" i="4"/>
  <c r="L74" i="4"/>
  <c r="L80" i="4"/>
  <c r="L86" i="4"/>
  <c r="L92" i="4"/>
  <c r="L98" i="4"/>
  <c r="L104" i="4"/>
  <c r="L110" i="4"/>
  <c r="L116" i="4"/>
  <c r="L122" i="4"/>
  <c r="L128" i="4"/>
  <c r="L134" i="4"/>
  <c r="L140" i="4"/>
  <c r="L146" i="4"/>
  <c r="L152" i="4"/>
  <c r="L158" i="4"/>
  <c r="L164" i="4"/>
  <c r="L170" i="4"/>
  <c r="L176" i="4"/>
  <c r="L182" i="4"/>
  <c r="L188" i="4"/>
  <c r="L194" i="4"/>
  <c r="L200" i="4"/>
  <c r="L206" i="4"/>
  <c r="L212" i="4"/>
  <c r="L218" i="4"/>
  <c r="L224" i="4"/>
  <c r="L230" i="4"/>
  <c r="L236" i="4"/>
  <c r="L242" i="4"/>
  <c r="L248" i="4"/>
  <c r="L254" i="4"/>
  <c r="L260" i="4"/>
  <c r="L10" i="4"/>
  <c r="L22" i="4"/>
  <c r="L34" i="4"/>
  <c r="L46" i="4"/>
  <c r="L58" i="4"/>
  <c r="L70" i="4"/>
  <c r="L82" i="4"/>
  <c r="L94" i="4"/>
  <c r="L106" i="4"/>
  <c r="L118" i="4"/>
  <c r="L130" i="4"/>
  <c r="L142" i="4"/>
  <c r="L154" i="4"/>
  <c r="L166" i="4"/>
  <c r="L178" i="4"/>
  <c r="L190" i="4"/>
  <c r="L202" i="4"/>
  <c r="L214" i="4"/>
  <c r="L226" i="4"/>
  <c r="L238" i="4"/>
  <c r="L250" i="4"/>
  <c r="L262" i="4"/>
  <c r="L23" i="4"/>
  <c r="L35" i="4"/>
  <c r="L47" i="4"/>
  <c r="L59" i="4"/>
  <c r="L71" i="4"/>
  <c r="L83" i="4"/>
  <c r="L95" i="4"/>
  <c r="L107" i="4"/>
  <c r="L119" i="4"/>
  <c r="L131" i="4"/>
  <c r="L143" i="4"/>
  <c r="L155" i="4"/>
  <c r="L167" i="4"/>
  <c r="L179" i="4"/>
  <c r="L191" i="4"/>
  <c r="L203" i="4"/>
  <c r="L215" i="4"/>
  <c r="L227" i="4"/>
  <c r="L239" i="4"/>
  <c r="L251" i="4"/>
  <c r="L263" i="4"/>
  <c r="L11" i="4"/>
  <c r="L9" i="4"/>
  <c r="L21" i="4"/>
  <c r="L33" i="4"/>
  <c r="L45" i="4"/>
  <c r="L129" i="4"/>
  <c r="L153" i="4"/>
  <c r="L165" i="4"/>
  <c r="L177" i="4"/>
  <c r="L189" i="4"/>
  <c r="L201" i="4"/>
  <c r="L213" i="4"/>
  <c r="L225" i="4"/>
  <c r="L237" i="4"/>
  <c r="L249" i="4"/>
  <c r="L261" i="4"/>
  <c r="N267" i="4"/>
  <c r="L264" i="4"/>
  <c r="L57" i="4"/>
  <c r="L65" i="4"/>
  <c r="L73" i="4"/>
  <c r="L81" i="4"/>
  <c r="L85" i="4"/>
  <c r="L97" i="4"/>
  <c r="L105" i="4"/>
  <c r="L113" i="4"/>
  <c r="L121" i="4"/>
  <c r="L137" i="4"/>
  <c r="L53" i="4"/>
  <c r="L61" i="4"/>
  <c r="L69" i="4"/>
  <c r="L77" i="4"/>
  <c r="L89" i="4"/>
  <c r="L93" i="4"/>
  <c r="L101" i="4"/>
  <c r="L109" i="4"/>
  <c r="L117" i="4"/>
  <c r="L125" i="4"/>
  <c r="L141" i="4"/>
  <c r="L15" i="4"/>
  <c r="L19" i="4"/>
  <c r="L27" i="4"/>
  <c r="L31" i="4"/>
  <c r="L39" i="4"/>
  <c r="L43" i="4"/>
  <c r="L51" i="4"/>
  <c r="L55" i="4"/>
  <c r="L63" i="4"/>
  <c r="L67" i="4"/>
  <c r="L75" i="4"/>
  <c r="L79" i="4"/>
  <c r="L87" i="4"/>
  <c r="L91" i="4"/>
  <c r="L99" i="4"/>
  <c r="L103" i="4"/>
  <c r="L111" i="4"/>
  <c r="L115" i="4"/>
  <c r="L123" i="4"/>
  <c r="L127" i="4"/>
  <c r="L135" i="4"/>
  <c r="L139" i="4"/>
  <c r="L147" i="4"/>
  <c r="L151" i="4"/>
  <c r="L159" i="4"/>
  <c r="L163" i="4"/>
  <c r="L171" i="4"/>
  <c r="L175" i="4"/>
  <c r="L183" i="4"/>
  <c r="L187" i="4"/>
  <c r="L195" i="4"/>
  <c r="L199" i="4"/>
  <c r="L207" i="4"/>
  <c r="L211" i="4"/>
  <c r="L219" i="4"/>
  <c r="L223" i="4"/>
  <c r="L231" i="4"/>
  <c r="L235" i="4"/>
  <c r="L243" i="4"/>
  <c r="L247" i="4"/>
  <c r="L255" i="4"/>
  <c r="L259" i="4"/>
  <c r="L257" i="4"/>
  <c r="L245" i="4"/>
  <c r="L233" i="4"/>
  <c r="L221" i="4"/>
  <c r="L208" i="4"/>
  <c r="L148" i="4"/>
  <c r="L112" i="4"/>
  <c r="L16" i="4"/>
  <c r="L232" i="4"/>
  <c r="L76" i="4"/>
  <c r="L160" i="4"/>
  <c r="L52" i="4"/>
  <c r="L220" i="4"/>
  <c r="L124" i="4"/>
  <c r="L40" i="4"/>
  <c r="L256" i="4"/>
  <c r="L196" i="4"/>
  <c r="L136" i="4"/>
  <c r="L28" i="4"/>
  <c r="L244" i="4"/>
  <c r="L64" i="4"/>
  <c r="L172" i="4"/>
  <c r="L88" i="4"/>
  <c r="L184" i="4"/>
  <c r="L100" i="4"/>
  <c r="C10" i="1" l="1"/>
  <c r="C8" i="1" l="1"/>
  <c r="C22" i="1" s="1"/>
  <c r="C23" i="1" s="1"/>
  <c r="C15" i="1" l="1"/>
  <c r="C17" i="1" s="1"/>
  <c r="C18" i="1" s="1"/>
  <c r="C26" i="1" s="1"/>
  <c r="C27" i="1" l="1"/>
  <c r="C31" i="1"/>
  <c r="C32" i="1" l="1"/>
</calcChain>
</file>

<file path=xl/sharedStrings.xml><?xml version="1.0" encoding="utf-8"?>
<sst xmlns="http://schemas.openxmlformats.org/spreadsheetml/2006/main" count="317" uniqueCount="39">
  <si>
    <t xml:space="preserve"> </t>
  </si>
  <si>
    <t>European Vanilla Call</t>
  </si>
  <si>
    <t>base case</t>
  </si>
  <si>
    <t>Trade date</t>
  </si>
  <si>
    <t>with spot price</t>
  </si>
  <si>
    <t>with forward price</t>
  </si>
  <si>
    <t>Expiry</t>
  </si>
  <si>
    <t>S0</t>
  </si>
  <si>
    <t>K (strike)</t>
  </si>
  <si>
    <t>Time to Expiry</t>
  </si>
  <si>
    <t>r</t>
  </si>
  <si>
    <t>r_cont</t>
  </si>
  <si>
    <t>Div yield (cont)</t>
  </si>
  <si>
    <t>Vol</t>
  </si>
  <si>
    <t>F=forward stock price</t>
  </si>
  <si>
    <t>d1</t>
  </si>
  <si>
    <t>d2</t>
  </si>
  <si>
    <t>Call</t>
  </si>
  <si>
    <t>Put</t>
  </si>
  <si>
    <t>premium</t>
  </si>
  <si>
    <t>with put-call parity</t>
  </si>
  <si>
    <t>put- call parity</t>
  </si>
  <si>
    <t>Greeks</t>
  </si>
  <si>
    <t>Asset</t>
  </si>
  <si>
    <t>RiskType</t>
  </si>
  <si>
    <t>SPOT Portfolio value</t>
  </si>
  <si>
    <t>FX</t>
  </si>
  <si>
    <t>VaR 1Day</t>
  </si>
  <si>
    <t>FXTEST Total PnL vector</t>
  </si>
  <si>
    <t>date</t>
  </si>
  <si>
    <t>Portfolio</t>
  </si>
  <si>
    <t>market rate</t>
  </si>
  <si>
    <t>1d shift</t>
  </si>
  <si>
    <t>Pnl Vector</t>
  </si>
  <si>
    <t>Total PnL</t>
  </si>
  <si>
    <t>VaR 1-d</t>
  </si>
  <si>
    <t>FXTEST</t>
  </si>
  <si>
    <t>ccy-1</t>
  </si>
  <si>
    <t>ccy-2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</si>
</sst>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%"/>
    <numFmt numFmtId="166" formatCode="0.00000"/>
    <numFmt numFmtId="167" formatCode="0.000"/>
    <numFmt numFmtId="168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0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2" fontId="0" fillId="3" borderId="0" xfId="0" applyNumberFormat="1" applyFill="1"/>
    <xf numFmtId="0" fontId="0" fillId="5" borderId="0" xfId="0" applyFill="1"/>
    <xf numFmtId="0" fontId="6" fillId="2" borderId="0" xfId="0" applyFont="1" applyFill="1"/>
    <xf numFmtId="4" fontId="6" fillId="2" borderId="0" xfId="0" applyNumberFormat="1" applyFont="1" applyFill="1"/>
    <xf numFmtId="0" fontId="0" fillId="6" borderId="0" xfId="0" applyFill="1"/>
    <xf numFmtId="0" fontId="3" fillId="0" borderId="0" xfId="0" applyFont="1"/>
    <xf numFmtId="14" fontId="4" fillId="0" borderId="1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" fontId="6" fillId="0" borderId="0" xfId="0" applyNumberFormat="1" applyFont="1"/>
    <xf numFmtId="1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14" fontId="0" fillId="2" borderId="0" xfId="0" applyNumberFormat="1" applyFill="1" applyAlignment="1">
      <alignment horizontal="left"/>
    </xf>
    <xf numFmtId="164" fontId="1" fillId="0" borderId="0" xfId="2" applyFont="1" applyFill="1"/>
    <xf numFmtId="4" fontId="4" fillId="0" borderId="1" xfId="0" applyNumberFormat="1" applyFont="1" applyBorder="1" applyAlignment="1">
      <alignment wrapText="1"/>
    </xf>
    <xf numFmtId="4" fontId="4" fillId="0" borderId="15" xfId="0" applyNumberFormat="1" applyFont="1" applyBorder="1" applyAlignment="1">
      <alignment wrapText="1"/>
    </xf>
    <xf numFmtId="0" fontId="0" fillId="0" borderId="1" xfId="0" applyBorder="1"/>
    <xf numFmtId="164" fontId="1" fillId="4" borderId="1" xfId="0" applyNumberFormat="1" applyFont="1" applyFill="1" applyBorder="1"/>
    <xf numFmtId="2" fontId="1" fillId="4" borderId="2" xfId="0" applyNumberFormat="1" applyFon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left"/>
    </xf>
    <xf numFmtId="14" fontId="0" fillId="0" borderId="0" xfId="0" applyNumberFormat="1"/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9</xdr:col>
      <xdr:colOff>355600</xdr:colOff>
      <xdr:row>4</xdr:row>
      <xdr:rowOff>55218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42DBD6-194C-4ADD-8790-2DAF92A9839F}"/>
            </a:ext>
          </a:extLst>
        </xdr:cNvPr>
        <xdr:cNvSpPr txBox="1"/>
      </xdr:nvSpPr>
      <xdr:spPr>
        <a:xfrm>
          <a:off x="0" y="182218"/>
          <a:ext cx="5822122" cy="60187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Question.1 Option</a:t>
          </a:r>
        </a:p>
        <a:p>
          <a:r>
            <a:rPr lang="en-GB" sz="1100"/>
            <a:t>Explain the difference</a:t>
          </a:r>
          <a:r>
            <a:rPr lang="en-GB" sz="1100" baseline="0"/>
            <a:t> </a:t>
          </a:r>
          <a:r>
            <a:rPr lang="en-GB" sz="1100"/>
            <a:t>between implied and histotical volatility.</a:t>
          </a:r>
        </a:p>
      </xdr:txBody>
    </xdr:sp>
    <xdr:clientData/>
  </xdr:twoCellAnchor>
  <xdr:twoCellAnchor>
    <xdr:from>
      <xdr:col>0</xdr:col>
      <xdr:colOff>16565</xdr:colOff>
      <xdr:row>22</xdr:row>
      <xdr:rowOff>100218</xdr:rowOff>
    </xdr:from>
    <xdr:to>
      <xdr:col>9</xdr:col>
      <xdr:colOff>359465</xdr:colOff>
      <xdr:row>30</xdr:row>
      <xdr:rowOff>24847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34FA15-B30E-46D7-85E8-0605D92DAE1F}"/>
            </a:ext>
          </a:extLst>
        </xdr:cNvPr>
        <xdr:cNvSpPr txBox="1"/>
      </xdr:nvSpPr>
      <xdr:spPr>
        <a:xfrm>
          <a:off x="16565" y="4291218"/>
          <a:ext cx="5560943" cy="1448629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Question.3 Option*</a:t>
          </a:r>
        </a:p>
        <a:p>
          <a:r>
            <a:rPr lang="en-GB" sz="1100"/>
            <a:t>Client implemented Black&amp;Scholes</a:t>
          </a:r>
          <a:r>
            <a:rPr lang="en-GB" sz="1100" baseline="0"/>
            <a:t> model for vanilla option pricing in their excel spreadsheet based on the formulas in the screenshots, (assuming zero dividends).</a:t>
          </a:r>
        </a:p>
        <a:p>
          <a:r>
            <a:rPr lang="en-GB" sz="1100" b="1" baseline="0"/>
            <a:t>- Implement the model** in python code and validate/test the model for Call and Put options.</a:t>
          </a:r>
        </a:p>
        <a:p>
          <a:r>
            <a:rPr lang="en-GB" sz="1100" baseline="0">
              <a:solidFill>
                <a:srgbClr val="FF0000"/>
              </a:solidFill>
            </a:rPr>
            <a:t>test for in the money, at-the-money, out-of-money </a:t>
          </a:r>
          <a:r>
            <a:rPr lang="en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NL"/>
            <a:t> </a:t>
          </a:r>
          <a:endParaRPr lang="en-GB"/>
        </a:p>
        <a:p>
          <a:r>
            <a:rPr lang="en-GB" sz="1000" i="1">
              <a:solidFill>
                <a:sysClr val="windowText" lastClr="000000"/>
              </a:solidFill>
            </a:rPr>
            <a:t>**Feel free to choose any method</a:t>
          </a:r>
          <a:r>
            <a:rPr lang="en-GB" sz="1000" i="1" baseline="0">
              <a:solidFill>
                <a:sysClr val="windowText" lastClr="000000"/>
              </a:solidFill>
            </a:rPr>
            <a:t> for model implementation, either with forward price or with spot price or with put-call parity</a:t>
          </a:r>
          <a:endParaRPr lang="en-NL" sz="10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12009</xdr:colOff>
      <xdr:row>4</xdr:row>
      <xdr:rowOff>141217</xdr:rowOff>
    </xdr:from>
    <xdr:to>
      <xdr:col>9</xdr:col>
      <xdr:colOff>372717</xdr:colOff>
      <xdr:row>11</xdr:row>
      <xdr:rowOff>36443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710A0F-BB23-4F84-BCB1-45735877BBB1}"/>
            </a:ext>
          </a:extLst>
        </xdr:cNvPr>
        <xdr:cNvSpPr txBox="1"/>
      </xdr:nvSpPr>
      <xdr:spPr>
        <a:xfrm>
          <a:off x="12009" y="903217"/>
          <a:ext cx="5578751" cy="1228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Answer.1 Option</a:t>
          </a:r>
        </a:p>
        <a:p>
          <a:endParaRPr lang="en-NL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0</xdr:colOff>
      <xdr:row>11</xdr:row>
      <xdr:rowOff>115957</xdr:rowOff>
    </xdr:from>
    <xdr:to>
      <xdr:col>9</xdr:col>
      <xdr:colOff>349250</xdr:colOff>
      <xdr:row>14</xdr:row>
      <xdr:rowOff>125482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578603-D4D3-4424-A8BE-73620499C166}"/>
            </a:ext>
          </a:extLst>
        </xdr:cNvPr>
        <xdr:cNvSpPr txBox="1"/>
      </xdr:nvSpPr>
      <xdr:spPr>
        <a:xfrm>
          <a:off x="0" y="2120348"/>
          <a:ext cx="5865467" cy="55617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Question.2 VaR</a:t>
          </a:r>
        </a:p>
        <a:p>
          <a:r>
            <a:rPr lang="en-GB" sz="1100"/>
            <a:t>Explain VaR</a:t>
          </a:r>
          <a:r>
            <a:rPr lang="en-GB" sz="1100" baseline="0"/>
            <a:t> and list at least two calculation methods.</a:t>
          </a:r>
          <a:endParaRPr lang="en-NL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82687</xdr:rowOff>
    </xdr:from>
    <xdr:to>
      <xdr:col>9</xdr:col>
      <xdr:colOff>356153</xdr:colOff>
      <xdr:row>22</xdr:row>
      <xdr:rowOff>47762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F1EF8A-5F6B-498E-A39A-15918070F6BB}"/>
            </a:ext>
          </a:extLst>
        </xdr:cNvPr>
        <xdr:cNvSpPr txBox="1"/>
      </xdr:nvSpPr>
      <xdr:spPr>
        <a:xfrm>
          <a:off x="0" y="2940187"/>
          <a:ext cx="5574196" cy="129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Answer.2 VaR</a:t>
          </a:r>
        </a:p>
      </xdr:txBody>
    </xdr:sp>
    <xdr:clientData/>
  </xdr:twoCellAnchor>
  <xdr:twoCellAnchor>
    <xdr:from>
      <xdr:col>0</xdr:col>
      <xdr:colOff>2</xdr:colOff>
      <xdr:row>30</xdr:row>
      <xdr:rowOff>84758</xdr:rowOff>
    </xdr:from>
    <xdr:to>
      <xdr:col>9</xdr:col>
      <xdr:colOff>323023</xdr:colOff>
      <xdr:row>38</xdr:row>
      <xdr:rowOff>99392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D58AFB-0DEE-4F19-BAD0-8D186976B69F}"/>
            </a:ext>
          </a:extLst>
        </xdr:cNvPr>
        <xdr:cNvSpPr txBox="1"/>
      </xdr:nvSpPr>
      <xdr:spPr>
        <a:xfrm>
          <a:off x="2" y="5799758"/>
          <a:ext cx="5541064" cy="1538634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Question.4 VaR*</a:t>
          </a:r>
        </a:p>
        <a:p>
          <a:r>
            <a:rPr lang="en-GB" sz="1100" b="0">
              <a:solidFill>
                <a:sysClr val="windowText" lastClr="000000"/>
              </a:solidFill>
            </a:rPr>
            <a:t>Bank has FX portfolio consisting of two currencies. Risk manager implemented historical VaR methodology</a:t>
          </a:r>
          <a:r>
            <a:rPr lang="en-GB" sz="1100" b="0" baseline="0">
              <a:solidFill>
                <a:sysClr val="windowText" lastClr="000000"/>
              </a:solidFill>
            </a:rPr>
            <a:t> as defined in internal policies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day with .99 confidence level)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baseline="0">
              <a:solidFill>
                <a:sysClr val="windowText" lastClr="000000"/>
              </a:solidFill>
            </a:rPr>
            <a:t>for the FX portfolio in excel, assuming </a:t>
          </a:r>
          <a:r>
            <a:rPr lang="en-GB" sz="1100" b="0" u="sng" baseline="0">
              <a:solidFill>
                <a:sysClr val="windowText" lastClr="000000"/>
              </a:solidFill>
            </a:rPr>
            <a:t>no correlation </a:t>
          </a:r>
          <a:r>
            <a:rPr lang="en-GB" sz="1100" b="0" baseline="0">
              <a:solidFill>
                <a:sysClr val="windowText" lastClr="000000"/>
              </a:solidFill>
            </a:rPr>
            <a:t>between these currencies.</a:t>
          </a:r>
        </a:p>
        <a:p>
          <a:r>
            <a:rPr lang="en-GB" sz="1100" b="1" baseline="0">
              <a:solidFill>
                <a:sysClr val="windowText" lastClr="000000"/>
              </a:solidFill>
            </a:rPr>
            <a:t>- implement the VaR calculation in python to revert one day VaR value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0" baseline="0">
              <a:solidFill>
                <a:srgbClr val="FF0000"/>
              </a:solidFill>
            </a:rPr>
            <a:t>One year of historical data (market rate) for the currencies and current/spot portfolio value is known.</a:t>
          </a:r>
        </a:p>
      </xdr:txBody>
    </xdr:sp>
    <xdr:clientData/>
  </xdr:twoCellAnchor>
  <xdr:oneCellAnchor>
    <xdr:from>
      <xdr:col>0</xdr:col>
      <xdr:colOff>0</xdr:colOff>
      <xdr:row>39</xdr:row>
      <xdr:rowOff>6350</xdr:rowOff>
    </xdr:from>
    <xdr:ext cx="587237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C96E9-121D-9E2E-96DB-3ADFE6582057}"/>
            </a:ext>
          </a:extLst>
        </xdr:cNvPr>
        <xdr:cNvSpPr txBox="1"/>
      </xdr:nvSpPr>
      <xdr:spPr>
        <a:xfrm>
          <a:off x="0" y="7112828"/>
          <a:ext cx="5872370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i="1"/>
            <a:t>*For the Python exercises please provide solutions either with jupyter notebook ot github</a:t>
          </a:r>
          <a:r>
            <a:rPr lang="en-GB" sz="1100" i="1" baseline="0"/>
            <a:t> link.</a:t>
          </a:r>
          <a:endParaRPr lang="en-NL" sz="11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4</xdr:row>
      <xdr:rowOff>66675</xdr:rowOff>
    </xdr:from>
    <xdr:to>
      <xdr:col>31</xdr:col>
      <xdr:colOff>457200</xdr:colOff>
      <xdr:row>24</xdr:row>
      <xdr:rowOff>29237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3CC822-7AFD-412C-B5B8-853695A9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73350" y="2066925"/>
          <a:ext cx="7248525" cy="366778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501650</xdr:colOff>
      <xdr:row>48</xdr:row>
      <xdr:rowOff>35967</xdr:rowOff>
    </xdr:from>
    <xdr:to>
      <xdr:col>25</xdr:col>
      <xdr:colOff>227457</xdr:colOff>
      <xdr:row>69</xdr:row>
      <xdr:rowOff>69320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137E0F-5749-408E-A98B-75FD2473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4325" y="8437017"/>
          <a:ext cx="8260207" cy="383065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47625</xdr:rowOff>
    </xdr:from>
    <xdr:to>
      <xdr:col>30</xdr:col>
      <xdr:colOff>123124</xdr:colOff>
      <xdr:row>43</xdr:row>
      <xdr:rowOff>47236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B9726-8173-EAC1-7E51-12F31677F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8275" y="4438650"/>
          <a:ext cx="5609524" cy="3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4</xdr:row>
      <xdr:rowOff>95250</xdr:rowOff>
    </xdr:from>
    <xdr:to>
      <xdr:col>17</xdr:col>
      <xdr:colOff>465980</xdr:colOff>
      <xdr:row>29</xdr:row>
      <xdr:rowOff>126417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7DE004-C628-EF8B-F8EC-B81B6146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1175" y="2095500"/>
          <a:ext cx="5965080" cy="4669842"/>
        </a:xfrm>
        <a:prstGeom prst="rect">
          <a:avLst/>
        </a:prstGeom>
      </xdr:spPr>
    </xdr:pic>
    <xdr:clientData/>
  </xdr:twoCellAnchor>
  <xdr:twoCellAnchor editAs="oneCell">
    <xdr:from>
      <xdr:col>15</xdr:col>
      <xdr:colOff>244475</xdr:colOff>
      <xdr:row>36</xdr:row>
      <xdr:rowOff>82550</xdr:rowOff>
    </xdr:from>
    <xdr:to>
      <xdr:col>19</xdr:col>
      <xdr:colOff>231473</xdr:colOff>
      <xdr:row>38</xdr:row>
      <xdr:rowOff>31712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9A62A5-E515-5462-02BC-726178ACE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55550" y="6311900"/>
          <a:ext cx="2425398" cy="311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0</xdr:rowOff>
    </xdr:from>
    <xdr:to>
      <xdr:col>9</xdr:col>
      <xdr:colOff>773905</xdr:colOff>
      <xdr:row>1</xdr:row>
      <xdr:rowOff>161845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5C026-79DD-40B3-9276-D585444DA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0"/>
          <a:ext cx="6390480" cy="34917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1120775</xdr:colOff>
      <xdr:row>0</xdr:row>
      <xdr:rowOff>76200</xdr:rowOff>
    </xdr:from>
    <xdr:to>
      <xdr:col>20</xdr:col>
      <xdr:colOff>11557</xdr:colOff>
      <xdr:row>2</xdr:row>
      <xdr:rowOff>76836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BE295-AF98-4B5F-8CDF-5266D0066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1425" y="76200"/>
          <a:ext cx="7187057" cy="381636"/>
        </a:xfrm>
        <a:prstGeom prst="rect">
          <a:avLst/>
        </a:prstGeom>
      </xdr:spPr>
    </xdr:pic>
    <xdr:clientData/>
  </xdr:twoCellAnchor>
  <xdr:oneCellAnchor>
    <xdr:from>
      <xdr:col>9</xdr:col>
      <xdr:colOff>701675</xdr:colOff>
      <xdr:row>1</xdr:row>
      <xdr:rowOff>457200</xdr:rowOff>
    </xdr:from>
    <xdr:ext cx="2288889" cy="380952"/>
    <xdr:pic>
      <xdr:nvPicPr>
        <xdr:cNvPr id="6" name="Picture 5">
          <a:extLst>
            <a:ext uri="{FF2B5EF4-FFF2-40B4-BE49-F238E27FC236}">
              <a16:creationId xmlns:a16="http://schemas.microsoft.com/office/drawing/2014/main" id="{4708C8B8-965E-4D33-8697-89E39F62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2025" y="647700"/>
          <a:ext cx="2288889" cy="38095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158751</xdr:rowOff>
    </xdr:from>
    <xdr:to>
      <xdr:col>16</xdr:col>
      <xdr:colOff>277834</xdr:colOff>
      <xdr:row>12</xdr:row>
      <xdr:rowOff>77690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A52D9-1A63-40C3-B9BA-C5015824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58751"/>
          <a:ext cx="9945709" cy="2087464"/>
        </a:xfrm>
        <a:prstGeom prst="rect">
          <a:avLst/>
        </a:prstGeom>
      </xdr:spPr>
    </xdr:pic>
    <xdr:clientData/>
  </xdr:twoCellAnchor>
  <xdr:twoCellAnchor editAs="oneCell">
    <xdr:from>
      <xdr:col>17</xdr:col>
      <xdr:colOff>473075</xdr:colOff>
      <xdr:row>0</xdr:row>
      <xdr:rowOff>1362</xdr:rowOff>
    </xdr:from>
    <xdr:to>
      <xdr:col>30</xdr:col>
      <xdr:colOff>573125</xdr:colOff>
      <xdr:row>16</xdr:row>
      <xdr:rowOff>154078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1DBDD-A5B7-4D0E-B443-DF506BC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6275" y="1362"/>
          <a:ext cx="8024850" cy="304831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16</xdr:row>
      <xdr:rowOff>63500</xdr:rowOff>
    </xdr:from>
    <xdr:to>
      <xdr:col>14</xdr:col>
      <xdr:colOff>139944</xdr:colOff>
      <xdr:row>31</xdr:row>
      <xdr:rowOff>142371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A7C0B-8AE8-4820-B6C6-02789BDC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2825750"/>
          <a:ext cx="8502894" cy="2796671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35</xdr:row>
      <xdr:rowOff>59358</xdr:rowOff>
    </xdr:from>
    <xdr:to>
      <xdr:col>13</xdr:col>
      <xdr:colOff>122275</xdr:colOff>
      <xdr:row>46</xdr:row>
      <xdr:rowOff>107538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40AE6D-9DF1-4CFA-8F16-1B08F169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50" y="6320458"/>
          <a:ext cx="7701000" cy="2032555"/>
        </a:xfrm>
        <a:prstGeom prst="rect">
          <a:avLst/>
        </a:prstGeom>
      </xdr:spPr>
    </xdr:pic>
    <xdr:clientData/>
  </xdr:twoCellAnchor>
  <xdr:twoCellAnchor editAs="oneCell">
    <xdr:from>
      <xdr:col>17</xdr:col>
      <xdr:colOff>234950</xdr:colOff>
      <xdr:row>21</xdr:row>
      <xdr:rowOff>113559</xdr:rowOff>
    </xdr:from>
    <xdr:to>
      <xdr:col>29</xdr:col>
      <xdr:colOff>11557</xdr:colOff>
      <xdr:row>25</xdr:row>
      <xdr:rowOff>50695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AB34C9-3471-4467-987B-D6524453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8150" y="3796559"/>
          <a:ext cx="7082282" cy="654686"/>
        </a:xfrm>
        <a:prstGeom prst="rect">
          <a:avLst/>
        </a:prstGeom>
      </xdr:spPr>
    </xdr:pic>
    <xdr:clientData/>
  </xdr:twoCellAnchor>
  <xdr:twoCellAnchor>
    <xdr:from>
      <xdr:col>16</xdr:col>
      <xdr:colOff>314325</xdr:colOff>
      <xdr:row>6</xdr:row>
      <xdr:rowOff>47625</xdr:rowOff>
    </xdr:from>
    <xdr:to>
      <xdr:col>17</xdr:col>
      <xdr:colOff>409575</xdr:colOff>
      <xdr:row>8</xdr:row>
      <xdr:rowOff>38100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45889A07-D8BF-49BD-8528-B9C7A4B77B5A}"/>
            </a:ext>
          </a:extLst>
        </xdr:cNvPr>
        <xdr:cNvSpPr/>
      </xdr:nvSpPr>
      <xdr:spPr>
        <a:xfrm>
          <a:off x="10067925" y="968375"/>
          <a:ext cx="704850" cy="358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14</xdr:col>
      <xdr:colOff>311149</xdr:colOff>
      <xdr:row>22</xdr:row>
      <xdr:rowOff>139700</xdr:rowOff>
    </xdr:from>
    <xdr:to>
      <xdr:col>17</xdr:col>
      <xdr:colOff>104774</xdr:colOff>
      <xdr:row>24</xdr:row>
      <xdr:rowOff>142875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95383FC8-B71A-4ED2-85D8-56AAA1F778F3}"/>
            </a:ext>
          </a:extLst>
        </xdr:cNvPr>
        <xdr:cNvSpPr/>
      </xdr:nvSpPr>
      <xdr:spPr>
        <a:xfrm>
          <a:off x="8845549" y="4006850"/>
          <a:ext cx="162242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0764-3F14-4306-B957-F68C8779EFC1}">
  <sheetPr>
    <tabColor theme="5"/>
  </sheetPr>
  <dimension ref="K1"/>
  <sheetViews>
    <sheetView tabSelected="1" zoomScale="115" zoomScaleNormal="115" workbookViewId="0">
      <selection activeCell="G45" sqref="G45"/>
    </sheetView>
  </sheetViews>
  <sheetFormatPr defaultColWidth="8.7109375" defaultRowHeight="15" x14ac:dyDescent="0.25"/>
  <cols>
    <col min="1" max="10" width="8.7109375" style="1"/>
    <col min="11" max="11" width="8.7109375" style="19"/>
    <col min="12" max="16384" width="8.710937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F47"/>
  <sheetViews>
    <sheetView zoomScale="120" zoomScaleNormal="120" workbookViewId="0">
      <selection activeCell="I31" sqref="I31:R35"/>
    </sheetView>
  </sheetViews>
  <sheetFormatPr defaultColWidth="8.7109375" defaultRowHeight="15" x14ac:dyDescent="0.25"/>
  <cols>
    <col min="1" max="1" width="16.7109375" style="1" bestFit="1" customWidth="1"/>
    <col min="2" max="2" width="19.140625" style="1" bestFit="1" customWidth="1"/>
    <col min="3" max="3" width="11.85546875" style="1" customWidth="1"/>
    <col min="4" max="5" width="12.5703125" style="1" customWidth="1"/>
    <col min="6" max="7" width="8.7109375" style="1"/>
    <col min="8" max="32" width="8.7109375" style="2"/>
    <col min="33" max="16384" width="8.7109375" style="1"/>
  </cols>
  <sheetData>
    <row r="2" spans="1:21" ht="15.75" thickBot="1" x14ac:dyDescent="0.3"/>
    <row r="3" spans="1:21" x14ac:dyDescent="0.25">
      <c r="A3" s="1" t="s">
        <v>0</v>
      </c>
      <c r="B3" s="9" t="s">
        <v>1</v>
      </c>
      <c r="C3" s="10" t="s">
        <v>2</v>
      </c>
      <c r="E3" s="3"/>
    </row>
    <row r="4" spans="1:21" x14ac:dyDescent="0.25">
      <c r="B4" s="44" t="s">
        <v>3</v>
      </c>
      <c r="C4" s="45">
        <v>44888</v>
      </c>
      <c r="E4" s="3"/>
      <c r="I4" s="2" t="s">
        <v>4</v>
      </c>
      <c r="U4" s="2" t="s">
        <v>5</v>
      </c>
    </row>
    <row r="5" spans="1:21" x14ac:dyDescent="0.25">
      <c r="B5" s="44" t="s">
        <v>6</v>
      </c>
      <c r="C5" s="45">
        <v>45056</v>
      </c>
    </row>
    <row r="6" spans="1:21" x14ac:dyDescent="0.25">
      <c r="B6" s="11" t="s">
        <v>7</v>
      </c>
      <c r="C6" s="12">
        <v>19</v>
      </c>
      <c r="F6" s="4"/>
    </row>
    <row r="7" spans="1:21" x14ac:dyDescent="0.25">
      <c r="B7" s="44" t="s">
        <v>8</v>
      </c>
      <c r="C7" s="46">
        <v>17</v>
      </c>
    </row>
    <row r="8" spans="1:21" x14ac:dyDescent="0.25">
      <c r="B8" s="11" t="s">
        <v>9</v>
      </c>
      <c r="C8" s="43">
        <f>(C5-C4)/365</f>
        <v>0.46027397260273972</v>
      </c>
    </row>
    <row r="9" spans="1:21" x14ac:dyDescent="0.25">
      <c r="B9" s="11" t="s">
        <v>10</v>
      </c>
      <c r="C9" s="13">
        <v>5.0000000000000001E-3</v>
      </c>
    </row>
    <row r="10" spans="1:21" x14ac:dyDescent="0.25">
      <c r="B10" s="11" t="s">
        <v>11</v>
      </c>
      <c r="C10" s="13">
        <f>LN(1+C9)</f>
        <v>4.9875415110389679E-3</v>
      </c>
    </row>
    <row r="11" spans="1:21" x14ac:dyDescent="0.25">
      <c r="B11" s="44" t="s">
        <v>12</v>
      </c>
      <c r="C11" s="47">
        <v>0</v>
      </c>
    </row>
    <row r="12" spans="1:21" ht="15.75" thickBot="1" x14ac:dyDescent="0.3">
      <c r="B12" s="14" t="s">
        <v>13</v>
      </c>
      <c r="C12" s="15">
        <v>0.3</v>
      </c>
    </row>
    <row r="13" spans="1:21" x14ac:dyDescent="0.25">
      <c r="B13" s="3"/>
      <c r="C13" s="5"/>
    </row>
    <row r="14" spans="1:21" ht="15.75" thickBot="1" x14ac:dyDescent="0.3">
      <c r="B14" s="3"/>
      <c r="C14" s="3"/>
    </row>
    <row r="15" spans="1:21" ht="15.75" thickBot="1" x14ac:dyDescent="0.3">
      <c r="B15" s="8" t="s">
        <v>14</v>
      </c>
      <c r="C15" s="7">
        <f>C6*EXP((C10)*C8)</f>
        <v>19.043667178137511</v>
      </c>
    </row>
    <row r="16" spans="1:21" ht="15.75" thickBot="1" x14ac:dyDescent="0.3">
      <c r="B16" s="3"/>
      <c r="C16" s="6"/>
    </row>
    <row r="17" spans="1:4" ht="15.75" thickBot="1" x14ac:dyDescent="0.3">
      <c r="A17" s="16" t="s">
        <v>5</v>
      </c>
      <c r="B17" s="8" t="s">
        <v>15</v>
      </c>
      <c r="C17" s="7">
        <f>(LN(C15/C7)+C12^2/2*C8)/(C12*SQRT(C8))</f>
        <v>0.65952577424589287</v>
      </c>
    </row>
    <row r="18" spans="1:4" ht="15.75" thickBot="1" x14ac:dyDescent="0.3">
      <c r="B18" s="8" t="s">
        <v>16</v>
      </c>
      <c r="C18" s="7">
        <f>C17-C12*SQRT(C8)</f>
        <v>0.45599529118685189</v>
      </c>
    </row>
    <row r="19" spans="1:4" x14ac:dyDescent="0.25">
      <c r="B19" s="3"/>
      <c r="C19" s="6"/>
    </row>
    <row r="20" spans="1:4" x14ac:dyDescent="0.25">
      <c r="B20" s="3"/>
      <c r="C20" s="6"/>
    </row>
    <row r="21" spans="1:4" ht="15.75" thickBot="1" x14ac:dyDescent="0.3">
      <c r="B21" s="3"/>
      <c r="C21" s="6"/>
    </row>
    <row r="22" spans="1:4" ht="15.75" thickBot="1" x14ac:dyDescent="0.3">
      <c r="A22" s="16" t="s">
        <v>4</v>
      </c>
      <c r="B22" s="8" t="s">
        <v>15</v>
      </c>
      <c r="C22" s="7">
        <f>(LN(C6/C7)+(C10+C12^2/2)*C8)/(C12*SQRT(C8))</f>
        <v>0.65952577424589309</v>
      </c>
    </row>
    <row r="23" spans="1:4" ht="15.75" thickBot="1" x14ac:dyDescent="0.3">
      <c r="B23" s="8" t="s">
        <v>16</v>
      </c>
      <c r="C23" s="7">
        <f>C22-C12*SQRT(C8)</f>
        <v>0.45599529118685211</v>
      </c>
    </row>
    <row r="24" spans="1:4" x14ac:dyDescent="0.25">
      <c r="B24" s="3"/>
      <c r="C24" s="6"/>
    </row>
    <row r="25" spans="1:4" ht="15.75" thickBot="1" x14ac:dyDescent="0.3">
      <c r="B25" s="3"/>
      <c r="C25" s="6"/>
    </row>
    <row r="26" spans="1:4" ht="15.75" thickBot="1" x14ac:dyDescent="0.3">
      <c r="A26" s="16" t="s">
        <v>5</v>
      </c>
      <c r="B26" s="8" t="s">
        <v>17</v>
      </c>
      <c r="C26" s="42">
        <f>EXP(-C10*C8)*(C15*NORMSDIST(C17)-C7*NORMSDIST(C18))</f>
        <v>2.6968842086815044</v>
      </c>
    </row>
    <row r="27" spans="1:4" ht="15.75" thickBot="1" x14ac:dyDescent="0.3">
      <c r="A27" s="16" t="s">
        <v>4</v>
      </c>
      <c r="B27" s="8" t="s">
        <v>17</v>
      </c>
      <c r="C27" s="17">
        <f>EXP(-C10*C8)*(C15*NORMSDIST(C22)-C7*NORMSDIST(C23))</f>
        <v>2.6968842086815044</v>
      </c>
    </row>
    <row r="28" spans="1:4" x14ac:dyDescent="0.25">
      <c r="C28" s="18"/>
    </row>
    <row r="29" spans="1:4" x14ac:dyDescent="0.25">
      <c r="C29" s="18"/>
    </row>
    <row r="30" spans="1:4" ht="15.75" thickBot="1" x14ac:dyDescent="0.3">
      <c r="C30" s="18"/>
    </row>
    <row r="31" spans="1:4" ht="15.75" thickBot="1" x14ac:dyDescent="0.3">
      <c r="A31" s="16" t="s">
        <v>5</v>
      </c>
      <c r="B31" s="8" t="s">
        <v>18</v>
      </c>
      <c r="C31" s="42">
        <f>EXP(-C10*C8)*(C7*NORMSDIST(-C18)-C15*NORMSDIST(-C17))</f>
        <v>0.65790316467387178</v>
      </c>
      <c r="D31" s="1" t="s">
        <v>19</v>
      </c>
    </row>
    <row r="32" spans="1:4" ht="15.75" thickBot="1" x14ac:dyDescent="0.3">
      <c r="A32" s="16" t="s">
        <v>20</v>
      </c>
      <c r="B32" s="8" t="s">
        <v>18</v>
      </c>
      <c r="C32" s="17">
        <f>C26-C6+C7*EXP(-C8*C10)</f>
        <v>0.657903164673872</v>
      </c>
    </row>
    <row r="33" spans="2:13" x14ac:dyDescent="0.25">
      <c r="B33" s="3"/>
    </row>
    <row r="34" spans="2:13" x14ac:dyDescent="0.25">
      <c r="B34" s="3"/>
    </row>
    <row r="38" spans="2:13" x14ac:dyDescent="0.25">
      <c r="M38" s="2" t="s">
        <v>21</v>
      </c>
    </row>
    <row r="47" spans="2:13" x14ac:dyDescent="0.25">
      <c r="M47" s="2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25FD-D965-4C14-B0D0-DC56F7378F4A}">
  <sheetPr>
    <tabColor rgb="FFFF0000"/>
  </sheetPr>
  <dimension ref="A1:AA267"/>
  <sheetViews>
    <sheetView workbookViewId="0">
      <selection activeCell="G5" sqref="G5"/>
    </sheetView>
  </sheetViews>
  <sheetFormatPr defaultColWidth="8.7109375" defaultRowHeight="15" x14ac:dyDescent="0.25"/>
  <cols>
    <col min="2" max="2" width="13" customWidth="1"/>
    <col min="3" max="3" width="20.140625" customWidth="1"/>
    <col min="4" max="4" width="29" style="32" bestFit="1" customWidth="1"/>
    <col min="5" max="5" width="8.42578125" style="33" bestFit="1" customWidth="1"/>
    <col min="6" max="6" width="11.85546875" style="35" bestFit="1" customWidth="1"/>
    <col min="7" max="7" width="11.85546875" bestFit="1" customWidth="1"/>
    <col min="8" max="10" width="12.42578125" bestFit="1" customWidth="1"/>
    <col min="11" max="11" width="12.42578125" customWidth="1"/>
    <col min="12" max="12" width="21" bestFit="1" customWidth="1"/>
    <col min="13" max="13" width="1.85546875" bestFit="1" customWidth="1"/>
    <col min="14" max="14" width="7.42578125" bestFit="1" customWidth="1"/>
    <col min="15" max="15" width="25.42578125" customWidth="1"/>
    <col min="16" max="16" width="10.7109375" bestFit="1" customWidth="1"/>
    <col min="17" max="17" width="26.140625" bestFit="1" customWidth="1"/>
  </cols>
  <sheetData>
    <row r="1" spans="1:23" ht="15.75" thickBot="1" x14ac:dyDescent="0.3">
      <c r="A1" s="23"/>
      <c r="B1" s="23"/>
      <c r="C1" s="24">
        <v>43784</v>
      </c>
      <c r="D1" s="3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26" t="s">
        <v>23</v>
      </c>
      <c r="B2" s="26" t="s">
        <v>24</v>
      </c>
      <c r="C2" s="27" t="s">
        <v>25</v>
      </c>
      <c r="D2" s="3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thickBot="1" x14ac:dyDescent="0.3">
      <c r="A3" s="28" t="s">
        <v>37</v>
      </c>
      <c r="B3" s="29" t="s">
        <v>26</v>
      </c>
      <c r="C3" s="38">
        <v>153084.81</v>
      </c>
      <c r="D3" s="3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7" t="s">
        <v>38</v>
      </c>
      <c r="B4" s="30" t="s">
        <v>26</v>
      </c>
      <c r="C4" s="39">
        <v>95891.51</v>
      </c>
      <c r="D4" s="3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40" t="s">
        <v>27</v>
      </c>
      <c r="B5" s="40"/>
      <c r="C5" s="41">
        <f>O6</f>
        <v>-13572.733792468436</v>
      </c>
      <c r="D5" s="25"/>
      <c r="E5"/>
      <c r="F5" t="s">
        <v>37</v>
      </c>
      <c r="G5" t="s">
        <v>38</v>
      </c>
      <c r="H5" t="s">
        <v>37</v>
      </c>
      <c r="I5" t="s">
        <v>38</v>
      </c>
      <c r="J5" s="31" t="s">
        <v>37</v>
      </c>
      <c r="K5" s="31" t="s">
        <v>38</v>
      </c>
      <c r="L5" s="31" t="s">
        <v>28</v>
      </c>
    </row>
    <row r="6" spans="1:23" x14ac:dyDescent="0.25">
      <c r="D6" s="32" t="s">
        <v>29</v>
      </c>
      <c r="E6" s="33" t="s">
        <v>30</v>
      </c>
      <c r="F6" t="s">
        <v>31</v>
      </c>
      <c r="G6" t="s">
        <v>31</v>
      </c>
      <c r="H6" s="2" t="s">
        <v>32</v>
      </c>
      <c r="I6" s="2" t="s">
        <v>32</v>
      </c>
      <c r="J6" s="21" t="s">
        <v>33</v>
      </c>
      <c r="K6" s="21" t="s">
        <v>33</v>
      </c>
      <c r="L6" s="21" t="s">
        <v>34</v>
      </c>
      <c r="N6" s="21" t="s">
        <v>35</v>
      </c>
      <c r="O6" s="37">
        <f>0.4*SMALL(L6:L267,2)+0.6*SMALL(L6:L267,3)</f>
        <v>-13572.733792468436</v>
      </c>
    </row>
    <row r="7" spans="1:23" x14ac:dyDescent="0.25">
      <c r="C7">
        <v>1</v>
      </c>
      <c r="D7" s="49">
        <v>43783</v>
      </c>
      <c r="E7" s="33" t="s">
        <v>36</v>
      </c>
      <c r="F7">
        <v>1.1684426995700099</v>
      </c>
      <c r="G7" s="34">
        <v>0.88656412075003299</v>
      </c>
      <c r="H7" s="20">
        <f>EXP(LN(F7/F8))-1</f>
        <v>2.1148812862261668E-3</v>
      </c>
      <c r="I7" s="20">
        <f>EXP(LN(G7/G8))-1</f>
        <v>2.5267077441375463E-3</v>
      </c>
      <c r="J7" s="2">
        <f>H7*$C$3</f>
        <v>323.75619987448835</v>
      </c>
      <c r="K7" s="2">
        <f>I7*$C$4</f>
        <v>242.28982091404293</v>
      </c>
      <c r="L7" s="2">
        <f>SUM(J7:K7)</f>
        <v>566.04602078853122</v>
      </c>
      <c r="P7" s="49"/>
      <c r="Q7" s="50"/>
    </row>
    <row r="8" spans="1:23" x14ac:dyDescent="0.25">
      <c r="C8">
        <v>2</v>
      </c>
      <c r="D8" s="49">
        <v>43782</v>
      </c>
      <c r="E8" s="33" t="s">
        <v>36</v>
      </c>
      <c r="F8">
        <v>1.1659767970617301</v>
      </c>
      <c r="G8" s="34">
        <v>0.88432967810399699</v>
      </c>
      <c r="H8" s="2">
        <f t="shared" ref="H8:H70" si="0">EXP(LN(F8/F9))-1</f>
        <v>-4.6639071885734573E-5</v>
      </c>
      <c r="I8" s="20">
        <f t="shared" ref="I8:I70" si="1">EXP(LN(G8/G9))-1</f>
        <v>9.7276264591439343E-4</v>
      </c>
      <c r="J8" s="2">
        <f t="shared" ref="J8:J70" si="2">H8*$C$3</f>
        <v>-7.1397334582040184</v>
      </c>
      <c r="K8" s="2">
        <f t="shared" ref="K8:K71" si="3">I8*$C$4</f>
        <v>93.279678988326509</v>
      </c>
      <c r="L8" s="2">
        <f t="shared" ref="L8:L71" si="4">SUM(J8:K8)</f>
        <v>86.139945530122489</v>
      </c>
    </row>
    <row r="9" spans="1:23" x14ac:dyDescent="0.25">
      <c r="C9">
        <v>3</v>
      </c>
      <c r="D9" s="49">
        <v>43781</v>
      </c>
      <c r="E9" s="33" t="s">
        <v>36</v>
      </c>
      <c r="F9">
        <v>1.1660311796737399</v>
      </c>
      <c r="G9" s="34">
        <v>0.88347027122537303</v>
      </c>
      <c r="H9" s="2">
        <f t="shared" si="0"/>
        <v>-7.4625995499499886E-4</v>
      </c>
      <c r="I9" s="20">
        <f t="shared" si="1"/>
        <v>6.758547574874596E-3</v>
      </c>
      <c r="J9" s="2">
        <f t="shared" si="2"/>
        <v>-114.24106342101796</v>
      </c>
      <c r="K9" s="2">
        <f t="shared" si="3"/>
        <v>648.08733236156309</v>
      </c>
      <c r="L9" s="2">
        <f t="shared" si="4"/>
        <v>533.84626894054509</v>
      </c>
    </row>
    <row r="10" spans="1:23" x14ac:dyDescent="0.25">
      <c r="C10">
        <v>4</v>
      </c>
      <c r="D10" s="49">
        <v>43780</v>
      </c>
      <c r="E10" s="33" t="s">
        <v>36</v>
      </c>
      <c r="F10">
        <v>1.1669019919017001</v>
      </c>
      <c r="G10" s="34">
        <v>0.877539379579658</v>
      </c>
      <c r="H10" s="2">
        <f t="shared" si="0"/>
        <v>5.3210730830792752E-3</v>
      </c>
      <c r="I10" s="20">
        <f t="shared" si="1"/>
        <v>-1.3621204846592239E-4</v>
      </c>
      <c r="J10" s="2">
        <f t="shared" si="2"/>
        <v>814.5754619193051</v>
      </c>
      <c r="K10" s="2">
        <f t="shared" si="3"/>
        <v>-13.061579007590481</v>
      </c>
      <c r="L10" s="2">
        <f t="shared" si="4"/>
        <v>801.51388291171463</v>
      </c>
    </row>
    <row r="11" spans="1:23" x14ac:dyDescent="0.25">
      <c r="C11">
        <v>5</v>
      </c>
      <c r="D11" s="49">
        <v>43777</v>
      </c>
      <c r="E11" s="33" t="s">
        <v>36</v>
      </c>
      <c r="F11">
        <v>1.1607256856986901</v>
      </c>
      <c r="G11" s="34">
        <v>0.87765892729999995</v>
      </c>
      <c r="H11" s="2">
        <f t="shared" si="0"/>
        <v>1.1607256853896075E-5</v>
      </c>
      <c r="I11" s="20">
        <f t="shared" si="1"/>
        <v>1.5843678347604584E-3</v>
      </c>
      <c r="J11" s="2">
        <f t="shared" si="2"/>
        <v>1.7768947100998784</v>
      </c>
      <c r="K11" s="2">
        <f t="shared" si="3"/>
        <v>151.92742407061084</v>
      </c>
      <c r="L11" s="2">
        <f t="shared" si="4"/>
        <v>153.70431878071071</v>
      </c>
    </row>
    <row r="12" spans="1:23" x14ac:dyDescent="0.25">
      <c r="C12">
        <v>6</v>
      </c>
      <c r="D12" s="49">
        <v>43776</v>
      </c>
      <c r="E12" s="33" t="s">
        <v>36</v>
      </c>
      <c r="F12">
        <v>1.1607122130139</v>
      </c>
      <c r="G12" s="34">
        <v>0.87627059235892002</v>
      </c>
      <c r="H12" s="2">
        <f t="shared" si="0"/>
        <v>-1.5089258769190872E-3</v>
      </c>
      <c r="I12" s="20">
        <f t="shared" si="1"/>
        <v>-1.5772870662464911E-3</v>
      </c>
      <c r="J12" s="2">
        <f t="shared" si="2"/>
        <v>-230.99363117224183</v>
      </c>
      <c r="K12" s="2">
        <f t="shared" si="3"/>
        <v>-151.24843848584607</v>
      </c>
      <c r="L12" s="2">
        <f t="shared" si="4"/>
        <v>-382.24206965808787</v>
      </c>
    </row>
    <row r="13" spans="1:23" x14ac:dyDescent="0.25">
      <c r="C13">
        <v>7</v>
      </c>
      <c r="D13" s="49">
        <v>43775</v>
      </c>
      <c r="E13" s="33" t="s">
        <v>36</v>
      </c>
      <c r="F13">
        <v>1.16246628847763</v>
      </c>
      <c r="G13" s="34">
        <v>0.877654906090925</v>
      </c>
      <c r="H13" s="2">
        <f t="shared" si="0"/>
        <v>3.8361387519914025E-4</v>
      </c>
      <c r="I13" s="20">
        <f t="shared" si="1"/>
        <v>1.0970686326146062E-3</v>
      </c>
      <c r="J13" s="2">
        <f t="shared" si="2"/>
        <v>58.725457198224099</v>
      </c>
      <c r="K13" s="2">
        <f t="shared" si="3"/>
        <v>105.19956775504983</v>
      </c>
      <c r="L13" s="2">
        <f t="shared" si="4"/>
        <v>163.92502495327392</v>
      </c>
    </row>
    <row r="14" spans="1:23" x14ac:dyDescent="0.25">
      <c r="C14">
        <v>8</v>
      </c>
      <c r="D14" s="49">
        <v>43774</v>
      </c>
      <c r="E14" s="33" t="s">
        <v>36</v>
      </c>
      <c r="F14">
        <v>1.1620205212824</v>
      </c>
      <c r="G14" s="34">
        <v>0.87669311357559199</v>
      </c>
      <c r="H14" s="2">
        <f t="shared" si="0"/>
        <v>3.4279605377784961E-3</v>
      </c>
      <c r="I14" s="20">
        <f t="shared" si="1"/>
        <v>-5.5670012712050188E-3</v>
      </c>
      <c r="J14" s="2">
        <f t="shared" si="2"/>
        <v>524.76868761331889</v>
      </c>
      <c r="K14" s="2">
        <f t="shared" si="3"/>
        <v>-533.82815806776875</v>
      </c>
      <c r="L14" s="2">
        <f t="shared" si="4"/>
        <v>-9.0594704544498654</v>
      </c>
    </row>
    <row r="15" spans="1:23" x14ac:dyDescent="0.25">
      <c r="C15">
        <v>9</v>
      </c>
      <c r="D15" s="49">
        <v>43773</v>
      </c>
      <c r="E15" s="33" t="s">
        <v>36</v>
      </c>
      <c r="F15">
        <v>1.15805076894571</v>
      </c>
      <c r="G15" s="34">
        <v>0.881600987393105</v>
      </c>
      <c r="H15" s="2">
        <f t="shared" si="0"/>
        <v>-8.91699092083309E-4</v>
      </c>
      <c r="I15" s="20">
        <f t="shared" si="1"/>
        <v>-3.526403949575263E-4</v>
      </c>
      <c r="J15" s="2">
        <f t="shared" si="2"/>
        <v>-136.50558608874587</v>
      </c>
      <c r="K15" s="2">
        <f t="shared" si="3"/>
        <v>-33.815219959473581</v>
      </c>
      <c r="L15" s="2">
        <f t="shared" si="4"/>
        <v>-170.32080604821945</v>
      </c>
    </row>
    <row r="16" spans="1:23" x14ac:dyDescent="0.25">
      <c r="C16">
        <v>10</v>
      </c>
      <c r="D16" s="49">
        <v>43770</v>
      </c>
      <c r="E16" s="33" t="s">
        <v>36</v>
      </c>
      <c r="F16">
        <v>1.1590843233845201</v>
      </c>
      <c r="G16" s="34">
        <v>0.88191198518387803</v>
      </c>
      <c r="H16" s="2">
        <f t="shared" si="0"/>
        <v>-1.6458997392088115E-3</v>
      </c>
      <c r="I16" s="20">
        <f t="shared" si="1"/>
        <v>-4.2772731281418563E-3</v>
      </c>
      <c r="J16" s="2">
        <f t="shared" si="2"/>
        <v>-251.96224885583047</v>
      </c>
      <c r="K16" s="2">
        <f t="shared" si="3"/>
        <v>-410.15417893994606</v>
      </c>
      <c r="L16" s="2">
        <f t="shared" si="4"/>
        <v>-662.11642779577653</v>
      </c>
    </row>
    <row r="17" spans="3:12" x14ac:dyDescent="0.25">
      <c r="C17">
        <v>11</v>
      </c>
      <c r="D17" s="49">
        <v>43769</v>
      </c>
      <c r="E17" s="33" t="s">
        <v>36</v>
      </c>
      <c r="F17">
        <v>1.1609952050898</v>
      </c>
      <c r="G17" s="34">
        <v>0.88570036756565196</v>
      </c>
      <c r="H17" s="2">
        <f t="shared" si="0"/>
        <v>3.4597657111679059E-3</v>
      </c>
      <c r="I17" s="20">
        <f t="shared" si="1"/>
        <v>-1.2842655329707853E-3</v>
      </c>
      <c r="J17" s="2">
        <f t="shared" si="2"/>
        <v>529.63757653865378</v>
      </c>
      <c r="K17" s="2">
        <f t="shared" si="3"/>
        <v>-123.15016119752337</v>
      </c>
      <c r="L17" s="2">
        <f t="shared" si="4"/>
        <v>406.48741534113037</v>
      </c>
    </row>
    <row r="18" spans="3:12" x14ac:dyDescent="0.25">
      <c r="C18">
        <v>12</v>
      </c>
      <c r="D18" s="49">
        <v>43768</v>
      </c>
      <c r="E18" s="33" t="s">
        <v>36</v>
      </c>
      <c r="F18">
        <v>1.15699228286147</v>
      </c>
      <c r="G18" s="34">
        <v>0.886839304717985</v>
      </c>
      <c r="H18" s="2">
        <f t="shared" si="0"/>
        <v>-3.1701588550359094E-3</v>
      </c>
      <c r="I18" s="20">
        <f t="shared" si="1"/>
        <v>9.7552323518983464E-3</v>
      </c>
      <c r="J18" s="2">
        <f t="shared" si="2"/>
        <v>-485.3031659929897</v>
      </c>
      <c r="K18" s="2">
        <f t="shared" si="3"/>
        <v>935.44396062438375</v>
      </c>
      <c r="L18" s="2">
        <f t="shared" si="4"/>
        <v>450.14079463139404</v>
      </c>
    </row>
    <row r="19" spans="3:12" x14ac:dyDescent="0.25">
      <c r="C19">
        <v>13</v>
      </c>
      <c r="D19" s="49">
        <v>43767</v>
      </c>
      <c r="E19" s="33" t="s">
        <v>36</v>
      </c>
      <c r="F19">
        <v>1.1606717968360001</v>
      </c>
      <c r="G19" s="34">
        <v>0.87827156156683595</v>
      </c>
      <c r="H19" s="2">
        <f t="shared" si="0"/>
        <v>1.2999524124557293E-3</v>
      </c>
      <c r="I19" s="20">
        <f t="shared" si="1"/>
        <v>-1.7565431231335582E-3</v>
      </c>
      <c r="J19" s="2">
        <f t="shared" si="2"/>
        <v>199.00296806982695</v>
      </c>
      <c r="K19" s="2">
        <f t="shared" si="3"/>
        <v>-168.43757245739283</v>
      </c>
      <c r="L19" s="2">
        <f t="shared" si="4"/>
        <v>30.565395612434116</v>
      </c>
    </row>
    <row r="20" spans="3:12" x14ac:dyDescent="0.25">
      <c r="C20">
        <v>14</v>
      </c>
      <c r="D20" s="49">
        <v>43766</v>
      </c>
      <c r="E20" s="33" t="s">
        <v>36</v>
      </c>
      <c r="F20">
        <v>1.1591649375789601</v>
      </c>
      <c r="G20" s="34">
        <v>0.87981699806440195</v>
      </c>
      <c r="H20" s="2">
        <f t="shared" si="0"/>
        <v>1.506914418847094E-3</v>
      </c>
      <c r="I20" s="20">
        <f t="shared" si="1"/>
        <v>-1.671652296322601E-3</v>
      </c>
      <c r="J20" s="2">
        <f t="shared" si="2"/>
        <v>230.6857074954678</v>
      </c>
      <c r="K20" s="2">
        <f t="shared" si="3"/>
        <v>-160.29726288934165</v>
      </c>
      <c r="L20" s="2">
        <f t="shared" si="4"/>
        <v>70.388444606126143</v>
      </c>
    </row>
    <row r="21" spans="3:12" x14ac:dyDescent="0.25">
      <c r="C21">
        <v>15</v>
      </c>
      <c r="D21" s="49">
        <v>43763</v>
      </c>
      <c r="E21" s="33" t="s">
        <v>36</v>
      </c>
      <c r="F21">
        <v>1.1574208034815201</v>
      </c>
      <c r="G21" s="34">
        <v>0.88129020886577902</v>
      </c>
      <c r="H21" s="2">
        <f t="shared" si="0"/>
        <v>2.5463257676849871E-4</v>
      </c>
      <c r="I21" s="20">
        <f t="shared" si="1"/>
        <v>4.4064510443275751E-4</v>
      </c>
      <c r="J21" s="2">
        <f t="shared" si="2"/>
        <v>38.980379634416039</v>
      </c>
      <c r="K21" s="2">
        <f t="shared" si="3"/>
        <v>42.254124438164808</v>
      </c>
      <c r="L21" s="2">
        <f t="shared" si="4"/>
        <v>81.234504072580847</v>
      </c>
    </row>
    <row r="22" spans="3:12" x14ac:dyDescent="0.25">
      <c r="C22">
        <v>16</v>
      </c>
      <c r="D22" s="49">
        <v>43762</v>
      </c>
      <c r="E22" s="33" t="s">
        <v>36</v>
      </c>
      <c r="F22">
        <v>1.1571261614653801</v>
      </c>
      <c r="G22" s="34">
        <v>0.88090204369274105</v>
      </c>
      <c r="H22" s="2">
        <f t="shared" si="0"/>
        <v>-1.4116939169875886E-3</v>
      </c>
      <c r="I22" s="20">
        <f t="shared" si="1"/>
        <v>-8.3685694150792411E-4</v>
      </c>
      <c r="J22" s="2">
        <f t="shared" si="2"/>
        <v>-216.10889506020078</v>
      </c>
      <c r="K22" s="2">
        <f t="shared" si="3"/>
        <v>-80.247475775176511</v>
      </c>
      <c r="L22" s="2">
        <f t="shared" si="4"/>
        <v>-296.35637083537728</v>
      </c>
    </row>
    <row r="23" spans="3:12" x14ac:dyDescent="0.25">
      <c r="C23">
        <v>17</v>
      </c>
      <c r="D23" s="49">
        <v>43761</v>
      </c>
      <c r="E23" s="33" t="s">
        <v>36</v>
      </c>
      <c r="F23">
        <v>1.1587619787019501</v>
      </c>
      <c r="G23" s="34">
        <v>0.88163985012122503</v>
      </c>
      <c r="H23" s="2">
        <f t="shared" si="0"/>
        <v>-4.5191717169534851E-4</v>
      </c>
      <c r="I23" s="20">
        <f t="shared" si="1"/>
        <v>3.614723385496621E-3</v>
      </c>
      <c r="J23" s="2">
        <f t="shared" si="2"/>
        <v>-69.181654364719805</v>
      </c>
      <c r="K23" s="2">
        <f t="shared" si="3"/>
        <v>346.62128366758304</v>
      </c>
      <c r="L23" s="2">
        <f t="shared" si="4"/>
        <v>277.43962930286324</v>
      </c>
    </row>
    <row r="24" spans="3:12" x14ac:dyDescent="0.25">
      <c r="C24">
        <v>18</v>
      </c>
      <c r="D24" s="49">
        <v>43760</v>
      </c>
      <c r="E24" s="33" t="s">
        <v>36</v>
      </c>
      <c r="F24">
        <v>1.1592858798979799</v>
      </c>
      <c r="G24" s="34">
        <v>0.87846444415162295</v>
      </c>
      <c r="H24" s="2">
        <f t="shared" si="0"/>
        <v>-4.8226292603704701E-3</v>
      </c>
      <c r="I24" s="20">
        <f t="shared" si="1"/>
        <v>6.5884833311402602E-4</v>
      </c>
      <c r="J24" s="2">
        <f t="shared" si="2"/>
        <v>-738.27128402425399</v>
      </c>
      <c r="K24" s="2">
        <f t="shared" si="3"/>
        <v>63.177961523286953</v>
      </c>
      <c r="L24" s="2">
        <f t="shared" si="4"/>
        <v>-675.09332250096702</v>
      </c>
    </row>
    <row r="25" spans="3:12" x14ac:dyDescent="0.25">
      <c r="C25">
        <v>19</v>
      </c>
      <c r="D25" s="49">
        <v>43759</v>
      </c>
      <c r="E25" s="33" t="s">
        <v>36</v>
      </c>
      <c r="F25">
        <v>1.16490377894785</v>
      </c>
      <c r="G25" s="34">
        <v>0.87788605039065903</v>
      </c>
      <c r="H25" s="2">
        <f t="shared" si="0"/>
        <v>6.0574996505233791E-3</v>
      </c>
      <c r="I25" s="20">
        <f t="shared" si="1"/>
        <v>-1.4924062856634945E-3</v>
      </c>
      <c r="J25" s="2">
        <f t="shared" si="2"/>
        <v>927.31118307543784</v>
      </c>
      <c r="K25" s="2">
        <f t="shared" si="3"/>
        <v>-143.10909226576385</v>
      </c>
      <c r="L25" s="2">
        <f t="shared" si="4"/>
        <v>784.20209080967402</v>
      </c>
    </row>
    <row r="26" spans="3:12" x14ac:dyDescent="0.25">
      <c r="C26">
        <v>20</v>
      </c>
      <c r="D26" s="49">
        <v>43756</v>
      </c>
      <c r="E26" s="33" t="s">
        <v>36</v>
      </c>
      <c r="F26">
        <v>1.15788986151637</v>
      </c>
      <c r="G26" s="34">
        <v>0.87919817126780297</v>
      </c>
      <c r="H26" s="2">
        <f t="shared" si="0"/>
        <v>2.4315687091867044E-3</v>
      </c>
      <c r="I26" s="20">
        <f t="shared" si="1"/>
        <v>-4.527870582029081E-3</v>
      </c>
      <c r="J26" s="2">
        <f t="shared" si="2"/>
        <v>372.23623384779188</v>
      </c>
      <c r="K26" s="2">
        <f t="shared" si="3"/>
        <v>-434.18434719534741</v>
      </c>
      <c r="L26" s="2">
        <f t="shared" si="4"/>
        <v>-61.948113347555534</v>
      </c>
    </row>
    <row r="27" spans="3:12" x14ac:dyDescent="0.25">
      <c r="C27">
        <v>21</v>
      </c>
      <c r="D27" s="49">
        <v>43755</v>
      </c>
      <c r="E27" s="33" t="s">
        <v>36</v>
      </c>
      <c r="F27">
        <v>1.15508120220851</v>
      </c>
      <c r="G27" s="34">
        <v>0.88319717376904305</v>
      </c>
      <c r="H27" s="2">
        <f t="shared" si="0"/>
        <v>-2.8877030055246555E-3</v>
      </c>
      <c r="I27" s="20">
        <f t="shared" si="1"/>
        <v>3.974387281959979E-3</v>
      </c>
      <c r="J27" s="2">
        <f t="shared" si="2"/>
        <v>-442.06346593717086</v>
      </c>
      <c r="K27" s="2">
        <f t="shared" si="3"/>
        <v>381.10999779193816</v>
      </c>
      <c r="L27" s="2">
        <f t="shared" si="4"/>
        <v>-60.953468145232705</v>
      </c>
    </row>
    <row r="28" spans="3:12" x14ac:dyDescent="0.25">
      <c r="C28">
        <v>22</v>
      </c>
      <c r="D28" s="49">
        <v>43754</v>
      </c>
      <c r="E28" s="33" t="s">
        <v>36</v>
      </c>
      <c r="F28">
        <v>1.1584263935869501</v>
      </c>
      <c r="G28" s="34">
        <v>0.87970090169342396</v>
      </c>
      <c r="H28" s="2">
        <f t="shared" si="0"/>
        <v>5.0970761317770119E-4</v>
      </c>
      <c r="I28" s="20">
        <f t="shared" si="1"/>
        <v>-1.8473718935558825E-3</v>
      </c>
      <c r="J28" s="2">
        <f t="shared" si="2"/>
        <v>78.028493118861888</v>
      </c>
      <c r="K28" s="2">
        <f t="shared" si="3"/>
        <v>-177.14728040463282</v>
      </c>
      <c r="L28" s="2">
        <f t="shared" si="4"/>
        <v>-99.118787285770935</v>
      </c>
    </row>
    <row r="29" spans="3:12" x14ac:dyDescent="0.25">
      <c r="C29">
        <v>23</v>
      </c>
      <c r="D29" s="49">
        <v>43753</v>
      </c>
      <c r="E29" s="33" t="s">
        <v>36</v>
      </c>
      <c r="F29">
        <v>1.15783623564283</v>
      </c>
      <c r="G29" s="34">
        <v>0.88132904419865099</v>
      </c>
      <c r="H29" s="2">
        <f t="shared" si="0"/>
        <v>1.4195072248988971E-2</v>
      </c>
      <c r="I29" s="20">
        <f t="shared" si="1"/>
        <v>-4.3185123165738748E-3</v>
      </c>
      <c r="J29" s="2">
        <f t="shared" si="2"/>
        <v>2173.0499381727495</v>
      </c>
      <c r="K29" s="2">
        <f t="shared" si="3"/>
        <v>-414.10866698986683</v>
      </c>
      <c r="L29" s="2">
        <f t="shared" si="4"/>
        <v>1758.9412711828827</v>
      </c>
    </row>
    <row r="30" spans="3:12" x14ac:dyDescent="0.25">
      <c r="C30">
        <v>24</v>
      </c>
      <c r="D30" s="49">
        <v>43752</v>
      </c>
      <c r="E30" s="33" t="s">
        <v>36</v>
      </c>
      <c r="F30">
        <v>1.1416307052994401</v>
      </c>
      <c r="G30" s="34">
        <v>0.88515158220845302</v>
      </c>
      <c r="H30" s="2">
        <f t="shared" si="0"/>
        <v>-6.2333036509376605E-3</v>
      </c>
      <c r="I30" s="20">
        <f t="shared" si="1"/>
        <v>3.4520911706130697E-3</v>
      </c>
      <c r="J30" s="2">
        <f t="shared" si="2"/>
        <v>-954.22410507609811</v>
      </c>
      <c r="K30" s="2">
        <f t="shared" si="3"/>
        <v>331.02623500775485</v>
      </c>
      <c r="L30" s="2">
        <f t="shared" si="4"/>
        <v>-623.19787006834326</v>
      </c>
    </row>
    <row r="31" spans="3:12" x14ac:dyDescent="0.25">
      <c r="C31">
        <v>25</v>
      </c>
      <c r="D31" s="49">
        <v>43749</v>
      </c>
      <c r="E31" s="33" t="s">
        <v>36</v>
      </c>
      <c r="F31">
        <v>1.1487914713721099</v>
      </c>
      <c r="G31" s="34">
        <v>0.88210647025095901</v>
      </c>
      <c r="H31" s="2">
        <f t="shared" si="0"/>
        <v>3.0029409061662404E-2</v>
      </c>
      <c r="I31" s="20">
        <f t="shared" si="1"/>
        <v>2.4257927931898848E-3</v>
      </c>
      <c r="J31" s="2">
        <f t="shared" si="2"/>
        <v>4597.0463806168673</v>
      </c>
      <c r="K31" s="2">
        <f t="shared" si="3"/>
        <v>232.61293388609576</v>
      </c>
      <c r="L31" s="2">
        <f t="shared" si="4"/>
        <v>4829.6593145029628</v>
      </c>
    </row>
    <row r="32" spans="3:12" x14ac:dyDescent="0.25">
      <c r="C32">
        <v>26</v>
      </c>
      <c r="D32" s="49">
        <v>43748</v>
      </c>
      <c r="E32" s="33" t="s">
        <v>36</v>
      </c>
      <c r="F32">
        <v>1.1152996810242899</v>
      </c>
      <c r="G32" s="34">
        <v>0.87997184090109104</v>
      </c>
      <c r="H32" s="2">
        <f t="shared" si="0"/>
        <v>2.2975173429096163E-3</v>
      </c>
      <c r="I32" s="20">
        <f t="shared" si="1"/>
        <v>5.147835269271539E-3</v>
      </c>
      <c r="J32" s="2">
        <f t="shared" si="2"/>
        <v>351.71500591102347</v>
      </c>
      <c r="K32" s="2">
        <f t="shared" si="3"/>
        <v>493.63369720170442</v>
      </c>
      <c r="L32" s="2">
        <f t="shared" si="4"/>
        <v>845.34870311272789</v>
      </c>
    </row>
    <row r="33" spans="3:12" x14ac:dyDescent="0.25">
      <c r="C33">
        <v>27</v>
      </c>
      <c r="D33" s="49">
        <v>43747</v>
      </c>
      <c r="E33" s="33" t="s">
        <v>36</v>
      </c>
      <c r="F33">
        <v>1.1127431343748599</v>
      </c>
      <c r="G33" s="34">
        <v>0.87546509082950297</v>
      </c>
      <c r="H33" s="2">
        <f t="shared" si="0"/>
        <v>-1.9139181911181913E-3</v>
      </c>
      <c r="I33" s="20">
        <f t="shared" si="1"/>
        <v>-6.1282556357988849E-4</v>
      </c>
      <c r="J33" s="2">
        <f t="shared" si="2"/>
        <v>-292.99180264287202</v>
      </c>
      <c r="K33" s="2">
        <f t="shared" si="3"/>
        <v>-58.764768658276509</v>
      </c>
      <c r="L33" s="2">
        <f t="shared" si="4"/>
        <v>-351.75657130114854</v>
      </c>
    </row>
    <row r="34" spans="3:12" x14ac:dyDescent="0.25">
      <c r="C34">
        <v>28</v>
      </c>
      <c r="D34" s="49">
        <v>43746</v>
      </c>
      <c r="E34" s="33" t="s">
        <v>36</v>
      </c>
      <c r="F34">
        <v>1.11487691758829</v>
      </c>
      <c r="G34" s="34">
        <v>0.87600192720423897</v>
      </c>
      <c r="H34" s="2">
        <f t="shared" si="0"/>
        <v>-5.3179628968965664E-3</v>
      </c>
      <c r="I34" s="20">
        <f t="shared" si="1"/>
        <v>-3.0660067452203954E-4</v>
      </c>
      <c r="J34" s="2">
        <f t="shared" si="2"/>
        <v>-814.09933965846039</v>
      </c>
      <c r="K34" s="2">
        <f t="shared" si="3"/>
        <v>-29.400401646936899</v>
      </c>
      <c r="L34" s="2">
        <f t="shared" si="4"/>
        <v>-843.49974130539727</v>
      </c>
    </row>
    <row r="35" spans="3:12" x14ac:dyDescent="0.25">
      <c r="C35">
        <v>29</v>
      </c>
      <c r="D35" s="49">
        <v>43745</v>
      </c>
      <c r="E35" s="33" t="s">
        <v>36</v>
      </c>
      <c r="F35">
        <v>1.1208374897723501</v>
      </c>
      <c r="G35" s="34">
        <v>0.87627059235892002</v>
      </c>
      <c r="H35" s="2">
        <f t="shared" si="0"/>
        <v>8.6304486712007744E-4</v>
      </c>
      <c r="I35" s="20">
        <f t="shared" si="1"/>
        <v>8.7627059236261573E-5</v>
      </c>
      <c r="J35" s="2">
        <f t="shared" si="2"/>
        <v>132.1190595045523</v>
      </c>
      <c r="K35" s="2">
        <f t="shared" si="3"/>
        <v>8.4026910270245683</v>
      </c>
      <c r="L35" s="2">
        <f t="shared" si="4"/>
        <v>140.52175053157686</v>
      </c>
    </row>
    <row r="36" spans="3:12" x14ac:dyDescent="0.25">
      <c r="C36">
        <v>30</v>
      </c>
      <c r="D36" s="49">
        <v>43742</v>
      </c>
      <c r="E36" s="33" t="s">
        <v>36</v>
      </c>
      <c r="F36">
        <v>1.11987099086185</v>
      </c>
      <c r="G36" s="34">
        <v>0.87619381407167196</v>
      </c>
      <c r="H36" s="2">
        <f t="shared" si="0"/>
        <v>-8.3654363017348077E-3</v>
      </c>
      <c r="I36" s="20">
        <f t="shared" si="1"/>
        <v>-4.8190659773927891E-4</v>
      </c>
      <c r="J36" s="2">
        <f t="shared" si="2"/>
        <v>-1280.6212268181757</v>
      </c>
      <c r="K36" s="2">
        <f t="shared" si="3"/>
        <v>-46.210751336182035</v>
      </c>
      <c r="L36" s="2">
        <f t="shared" si="4"/>
        <v>-1326.8319781543578</v>
      </c>
    </row>
    <row r="37" spans="3:12" x14ac:dyDescent="0.25">
      <c r="C37">
        <v>31</v>
      </c>
      <c r="D37" s="49">
        <v>43741</v>
      </c>
      <c r="E37" s="33" t="s">
        <v>36</v>
      </c>
      <c r="F37">
        <v>1.12931823058419</v>
      </c>
      <c r="G37" s="34">
        <v>0.87661626123164504</v>
      </c>
      <c r="H37" s="2">
        <f t="shared" si="0"/>
        <v>4.6753774746215448E-3</v>
      </c>
      <c r="I37" s="20">
        <f t="shared" si="1"/>
        <v>-3.5064650449256884E-4</v>
      </c>
      <c r="J37" s="2">
        <f t="shared" si="2"/>
        <v>715.72927238071895</v>
      </c>
      <c r="K37" s="2">
        <f t="shared" si="3"/>
        <v>-33.624022792014209</v>
      </c>
      <c r="L37" s="2">
        <f t="shared" si="4"/>
        <v>682.10524958870474</v>
      </c>
    </row>
    <row r="38" spans="3:12" x14ac:dyDescent="0.25">
      <c r="C38">
        <v>32</v>
      </c>
      <c r="D38" s="49">
        <v>43740</v>
      </c>
      <c r="E38" s="33" t="s">
        <v>36</v>
      </c>
      <c r="F38">
        <v>1.1240628126299601</v>
      </c>
      <c r="G38" s="34">
        <v>0.87692375147980794</v>
      </c>
      <c r="H38" s="2">
        <f t="shared" si="0"/>
        <v>3.86677607544339E-3</v>
      </c>
      <c r="I38" s="20">
        <f t="shared" si="1"/>
        <v>2.8500021923085761E-3</v>
      </c>
      <c r="J38" s="2">
        <f t="shared" si="2"/>
        <v>591.94468082179696</v>
      </c>
      <c r="K38" s="2">
        <f t="shared" si="3"/>
        <v>273.29101372377971</v>
      </c>
      <c r="L38" s="2">
        <f t="shared" si="4"/>
        <v>865.23569454557673</v>
      </c>
    </row>
    <row r="39" spans="3:12" x14ac:dyDescent="0.25">
      <c r="C39">
        <v>33</v>
      </c>
      <c r="D39" s="49">
        <v>43739</v>
      </c>
      <c r="E39" s="33" t="s">
        <v>36</v>
      </c>
      <c r="F39">
        <v>1.11973305563953</v>
      </c>
      <c r="G39" s="34">
        <v>0.87443161944735903</v>
      </c>
      <c r="H39" s="2">
        <f t="shared" si="0"/>
        <v>-8.1516566450532402E-3</v>
      </c>
      <c r="I39" s="20">
        <f t="shared" si="1"/>
        <v>8.7443161944755765E-4</v>
      </c>
      <c r="J39" s="2">
        <f t="shared" si="2"/>
        <v>-1247.8948086932128</v>
      </c>
      <c r="K39" s="2">
        <f t="shared" si="3"/>
        <v>83.850568380571659</v>
      </c>
      <c r="L39" s="2">
        <f t="shared" si="4"/>
        <v>-1164.044240312641</v>
      </c>
    </row>
    <row r="40" spans="3:12" x14ac:dyDescent="0.25">
      <c r="C40">
        <v>34</v>
      </c>
      <c r="D40" s="49">
        <v>43738</v>
      </c>
      <c r="E40" s="33" t="s">
        <v>36</v>
      </c>
      <c r="F40">
        <v>1.1289357522663299</v>
      </c>
      <c r="G40" s="34">
        <v>0.87366765682334402</v>
      </c>
      <c r="H40" s="2">
        <f t="shared" si="0"/>
        <v>3.9512751329309204E-3</v>
      </c>
      <c r="I40" s="20">
        <f t="shared" si="1"/>
        <v>-8.1251092084566601E-3</v>
      </c>
      <c r="J40" s="2">
        <f t="shared" si="2"/>
        <v>604.88020298245465</v>
      </c>
      <c r="K40" s="2">
        <f t="shared" si="3"/>
        <v>-779.12899091381382</v>
      </c>
      <c r="L40" s="2">
        <f t="shared" si="4"/>
        <v>-174.24878793135917</v>
      </c>
    </row>
    <row r="41" spans="3:12" x14ac:dyDescent="0.25">
      <c r="C41">
        <v>35</v>
      </c>
      <c r="D41" s="49">
        <v>43735</v>
      </c>
      <c r="E41" s="33" t="s">
        <v>36</v>
      </c>
      <c r="F41">
        <v>1.12449257272655</v>
      </c>
      <c r="G41" s="34">
        <v>0.88082445168677803</v>
      </c>
      <c r="H41" s="2">
        <f t="shared" si="0"/>
        <v>-2.5076184371821686E-3</v>
      </c>
      <c r="I41" s="20">
        <f t="shared" si="1"/>
        <v>3.6113802519148752E-3</v>
      </c>
      <c r="J41" s="2">
        <f t="shared" si="2"/>
        <v>-383.87829200852923</v>
      </c>
      <c r="K41" s="2">
        <f t="shared" si="3"/>
        <v>346.30070554029777</v>
      </c>
      <c r="L41" s="2">
        <f t="shared" si="4"/>
        <v>-37.577586468231459</v>
      </c>
    </row>
    <row r="42" spans="3:12" x14ac:dyDescent="0.25">
      <c r="C42">
        <v>36</v>
      </c>
      <c r="D42" s="49">
        <v>43734</v>
      </c>
      <c r="E42" s="33" t="s">
        <v>36</v>
      </c>
      <c r="F42">
        <v>1.1273194597885099</v>
      </c>
      <c r="G42" s="34">
        <v>0.877654906090925</v>
      </c>
      <c r="H42" s="2">
        <f t="shared" si="0"/>
        <v>-1.9277162762392219E-3</v>
      </c>
      <c r="I42" s="20">
        <f t="shared" si="1"/>
        <v>1.404247849746465E-3</v>
      </c>
      <c r="J42" s="2">
        <f t="shared" si="2"/>
        <v>-295.10407988198881</v>
      </c>
      <c r="K42" s="2">
        <f t="shared" si="3"/>
        <v>134.65544672644162</v>
      </c>
      <c r="L42" s="2">
        <f t="shared" si="4"/>
        <v>-160.44863315554718</v>
      </c>
    </row>
    <row r="43" spans="3:12" x14ac:dyDescent="0.25">
      <c r="C43">
        <v>37</v>
      </c>
      <c r="D43" s="49">
        <v>43733</v>
      </c>
      <c r="E43" s="33" t="s">
        <v>36</v>
      </c>
      <c r="F43">
        <v>1.1294968091715101</v>
      </c>
      <c r="G43" s="34">
        <v>0.876424189307624</v>
      </c>
      <c r="H43" s="2">
        <f t="shared" si="0"/>
        <v>-1.2118367326112711E-3</v>
      </c>
      <c r="I43" s="20">
        <f t="shared" si="1"/>
        <v>4.3821209465377819E-3</v>
      </c>
      <c r="J43" s="2">
        <f t="shared" si="2"/>
        <v>-185.51379596281723</v>
      </c>
      <c r="K43" s="2">
        <f t="shared" si="3"/>
        <v>420.20819456613714</v>
      </c>
      <c r="L43" s="2">
        <f t="shared" si="4"/>
        <v>234.69439860331991</v>
      </c>
    </row>
    <row r="44" spans="3:12" x14ac:dyDescent="0.25">
      <c r="C44">
        <v>38</v>
      </c>
      <c r="D44" s="49">
        <v>43732</v>
      </c>
      <c r="E44" s="33" t="s">
        <v>36</v>
      </c>
      <c r="F44">
        <v>1.1308672356273499</v>
      </c>
      <c r="G44" s="34">
        <v>0.87260034904013895</v>
      </c>
      <c r="H44" s="2">
        <f t="shared" si="0"/>
        <v>-2.5501033595340949E-3</v>
      </c>
      <c r="I44" s="20">
        <f t="shared" si="1"/>
        <v>-1.4834205933682565E-3</v>
      </c>
      <c r="J44" s="2">
        <f t="shared" si="2"/>
        <v>-390.38208827463859</v>
      </c>
      <c r="K44" s="2">
        <f t="shared" si="3"/>
        <v>-142.24744066317808</v>
      </c>
      <c r="L44" s="2">
        <f t="shared" si="4"/>
        <v>-532.62952893781664</v>
      </c>
    </row>
    <row r="45" spans="3:12" x14ac:dyDescent="0.25">
      <c r="C45">
        <v>39</v>
      </c>
      <c r="D45" s="49">
        <v>43731</v>
      </c>
      <c r="E45" s="33" t="s">
        <v>36</v>
      </c>
      <c r="F45">
        <v>1.1337584368260001</v>
      </c>
      <c r="G45" s="34">
        <v>0.87389670540941999</v>
      </c>
      <c r="H45" s="2">
        <f t="shared" si="0"/>
        <v>-1.2268426624998385E-3</v>
      </c>
      <c r="I45" s="20">
        <f t="shared" si="1"/>
        <v>5.8551079262429973E-3</v>
      </c>
      <c r="J45" s="2">
        <f t="shared" si="2"/>
        <v>-187.8109758886819</v>
      </c>
      <c r="K45" s="2">
        <f t="shared" si="3"/>
        <v>561.45514026040962</v>
      </c>
      <c r="L45" s="2">
        <f t="shared" si="4"/>
        <v>373.6441643717277</v>
      </c>
    </row>
    <row r="46" spans="3:12" x14ac:dyDescent="0.25">
      <c r="C46">
        <v>40</v>
      </c>
      <c r="D46" s="49">
        <v>43728</v>
      </c>
      <c r="E46" s="33" t="s">
        <v>36</v>
      </c>
      <c r="F46">
        <v>1.1351510886098899</v>
      </c>
      <c r="G46" s="34">
        <v>0.86880973066898304</v>
      </c>
      <c r="H46" s="2">
        <f t="shared" si="0"/>
        <v>5.0173678116522957E-3</v>
      </c>
      <c r="I46" s="20">
        <f t="shared" si="1"/>
        <v>1.1294526498699664E-3</v>
      </c>
      <c r="J46" s="2">
        <f t="shared" si="2"/>
        <v>768.08279814690752</v>
      </c>
      <c r="K46" s="2">
        <f t="shared" si="3"/>
        <v>108.30492006953237</v>
      </c>
      <c r="L46" s="2">
        <f t="shared" si="4"/>
        <v>876.38771821643991</v>
      </c>
    </row>
    <row r="47" spans="3:12" x14ac:dyDescent="0.25">
      <c r="C47">
        <v>41</v>
      </c>
      <c r="D47" s="49">
        <v>43727</v>
      </c>
      <c r="E47" s="33" t="s">
        <v>36</v>
      </c>
      <c r="F47">
        <v>1.1294840516851901</v>
      </c>
      <c r="G47" s="34">
        <v>0.86782955827475405</v>
      </c>
      <c r="H47" s="2">
        <f t="shared" si="0"/>
        <v>8.0193367670267079E-4</v>
      </c>
      <c r="I47" s="20">
        <f t="shared" si="1"/>
        <v>-3.9486244901503209E-3</v>
      </c>
      <c r="J47" s="2">
        <f t="shared" si="2"/>
        <v>122.76386453062979</v>
      </c>
      <c r="K47" s="2">
        <f t="shared" si="3"/>
        <v>-378.63956478349439</v>
      </c>
      <c r="L47" s="2">
        <f t="shared" si="4"/>
        <v>-255.87570025286459</v>
      </c>
    </row>
    <row r="48" spans="3:12" x14ac:dyDescent="0.25">
      <c r="C48">
        <v>42</v>
      </c>
      <c r="D48" s="49">
        <v>43726</v>
      </c>
      <c r="E48" s="33" t="s">
        <v>36</v>
      </c>
      <c r="F48">
        <v>1.1285790061733201</v>
      </c>
      <c r="G48" s="34">
        <v>0.87126987584404203</v>
      </c>
      <c r="H48" s="2">
        <f t="shared" si="0"/>
        <v>-1.1737221664266384E-3</v>
      </c>
      <c r="I48" s="20">
        <f t="shared" si="1"/>
        <v>-9.5839686342880093E-4</v>
      </c>
      <c r="J48" s="2">
        <f t="shared" si="2"/>
        <v>-179.67903484021031</v>
      </c>
      <c r="K48" s="2">
        <f t="shared" si="3"/>
        <v>-91.902122413451494</v>
      </c>
      <c r="L48" s="2">
        <f t="shared" si="4"/>
        <v>-271.58115725366179</v>
      </c>
    </row>
    <row r="49" spans="3:12" x14ac:dyDescent="0.25">
      <c r="C49">
        <v>43</v>
      </c>
      <c r="D49" s="49">
        <v>43725</v>
      </c>
      <c r="E49" s="33" t="s">
        <v>36</v>
      </c>
      <c r="F49">
        <v>1.1299052009536401</v>
      </c>
      <c r="G49" s="34">
        <v>0.87210569921074399</v>
      </c>
      <c r="H49" s="2">
        <f t="shared" si="0"/>
        <v>5.4235449646644618E-4</v>
      </c>
      <c r="I49" s="20">
        <f t="shared" si="1"/>
        <v>-2.2674748179476456E-3</v>
      </c>
      <c r="J49" s="2">
        <f t="shared" si="2"/>
        <v>83.026235044211589</v>
      </c>
      <c r="K49" s="2">
        <f t="shared" si="3"/>
        <v>-217.43158417997483</v>
      </c>
      <c r="L49" s="2">
        <f t="shared" si="4"/>
        <v>-134.40534913576323</v>
      </c>
    </row>
    <row r="50" spans="3:12" x14ac:dyDescent="0.25">
      <c r="C50">
        <v>44</v>
      </c>
      <c r="D50" s="49">
        <v>43724</v>
      </c>
      <c r="E50" s="33" t="s">
        <v>36</v>
      </c>
      <c r="F50">
        <v>1.1292927239669699</v>
      </c>
      <c r="G50" s="34">
        <v>0.87408767099340001</v>
      </c>
      <c r="H50" s="2">
        <f t="shared" si="0"/>
        <v>4.57363553206247E-3</v>
      </c>
      <c r="I50" s="20">
        <f t="shared" si="1"/>
        <v>-3.9333945194702791E-3</v>
      </c>
      <c r="J50" s="2">
        <f t="shared" si="2"/>
        <v>700.15412643503214</v>
      </c>
      <c r="K50" s="2">
        <f t="shared" si="3"/>
        <v>-377.17913989772944</v>
      </c>
      <c r="L50" s="2">
        <f t="shared" si="4"/>
        <v>322.9749865373027</v>
      </c>
    </row>
    <row r="51" spans="3:12" x14ac:dyDescent="0.25">
      <c r="C51">
        <v>45</v>
      </c>
      <c r="D51" s="49">
        <v>43721</v>
      </c>
      <c r="E51" s="33" t="s">
        <v>36</v>
      </c>
      <c r="F51">
        <v>1.12415126579432</v>
      </c>
      <c r="G51" s="34">
        <v>0.877539379579658</v>
      </c>
      <c r="H51" s="2">
        <f t="shared" si="0"/>
        <v>6.1629591073142365E-4</v>
      </c>
      <c r="I51" s="20">
        <f t="shared" si="1"/>
        <v>-1.360186038348643E-3</v>
      </c>
      <c r="J51" s="2">
        <f t="shared" si="2"/>
        <v>94.345542398096953</v>
      </c>
      <c r="K51" s="2">
        <f t="shared" si="3"/>
        <v>-130.43029309816927</v>
      </c>
      <c r="L51" s="2">
        <f t="shared" si="4"/>
        <v>-36.08475070007232</v>
      </c>
    </row>
    <row r="52" spans="3:12" x14ac:dyDescent="0.25">
      <c r="C52">
        <v>46</v>
      </c>
      <c r="D52" s="49">
        <v>43720</v>
      </c>
      <c r="E52" s="33" t="s">
        <v>36</v>
      </c>
      <c r="F52">
        <v>1.1234588826790499</v>
      </c>
      <c r="G52" s="34">
        <v>0.87873462214411202</v>
      </c>
      <c r="H52" s="2">
        <f t="shared" si="0"/>
        <v>1.0692719999998435E-3</v>
      </c>
      <c r="I52" s="20">
        <f t="shared" si="1"/>
        <v>-1.0544815465726165E-3</v>
      </c>
      <c r="J52" s="2">
        <f t="shared" si="2"/>
        <v>163.68930095829603</v>
      </c>
      <c r="K52" s="2">
        <f t="shared" si="3"/>
        <v>-101.11582776798352</v>
      </c>
      <c r="L52" s="2">
        <f t="shared" si="4"/>
        <v>62.573473190312512</v>
      </c>
    </row>
    <row r="53" spans="3:12" x14ac:dyDescent="0.25">
      <c r="C53">
        <v>47</v>
      </c>
      <c r="D53" s="49">
        <v>43719</v>
      </c>
      <c r="E53" s="33" t="s">
        <v>36</v>
      </c>
      <c r="F53">
        <v>1.1222588826790501</v>
      </c>
      <c r="G53" s="34">
        <v>0.87966220971147002</v>
      </c>
      <c r="H53" s="2">
        <f t="shared" si="0"/>
        <v>2.9852086279262835E-3</v>
      </c>
      <c r="I53" s="20">
        <f t="shared" si="1"/>
        <v>-2.6389866291365305E-4</v>
      </c>
      <c r="J53" s="2">
        <f t="shared" si="2"/>
        <v>456.99009561645579</v>
      </c>
      <c r="K53" s="2">
        <f t="shared" si="3"/>
        <v>-25.30564127377119</v>
      </c>
      <c r="L53" s="2">
        <f t="shared" si="4"/>
        <v>431.6844543426846</v>
      </c>
    </row>
    <row r="54" spans="3:12" x14ac:dyDescent="0.25">
      <c r="C54">
        <v>48</v>
      </c>
      <c r="D54" s="49">
        <v>43718</v>
      </c>
      <c r="E54" s="33" t="s">
        <v>36</v>
      </c>
      <c r="F54">
        <v>1.1189186769905499</v>
      </c>
      <c r="G54" s="34">
        <v>0.87989441267047896</v>
      </c>
      <c r="H54" s="2">
        <f t="shared" si="0"/>
        <v>2.416864342294156E-3</v>
      </c>
      <c r="I54" s="20">
        <f t="shared" si="1"/>
        <v>-7.039155301371558E-4</v>
      </c>
      <c r="J54" s="2">
        <f t="shared" si="2"/>
        <v>369.98521863587581</v>
      </c>
      <c r="K54" s="2">
        <f t="shared" si="3"/>
        <v>-67.499523097302372</v>
      </c>
      <c r="L54" s="2">
        <f t="shared" si="4"/>
        <v>302.48569553857345</v>
      </c>
    </row>
    <row r="55" spans="3:12" x14ac:dyDescent="0.25">
      <c r="C55">
        <v>49</v>
      </c>
      <c r="D55" s="49">
        <v>43717</v>
      </c>
      <c r="E55" s="33" t="s">
        <v>36</v>
      </c>
      <c r="F55">
        <v>1.11622092244497</v>
      </c>
      <c r="G55" s="34">
        <v>0.88051422030465798</v>
      </c>
      <c r="H55" s="2">
        <f t="shared" si="0"/>
        <v>1.2948162700390231E-3</v>
      </c>
      <c r="I55" s="20">
        <f t="shared" si="1"/>
        <v>1.9371312846705457E-3</v>
      </c>
      <c r="J55" s="2">
        <f t="shared" si="2"/>
        <v>198.21670268383255</v>
      </c>
      <c r="K55" s="2">
        <f t="shared" si="3"/>
        <v>185.75444395529848</v>
      </c>
      <c r="L55" s="2">
        <f t="shared" si="4"/>
        <v>383.97114663913101</v>
      </c>
    </row>
    <row r="56" spans="3:12" x14ac:dyDescent="0.25">
      <c r="C56">
        <v>50</v>
      </c>
      <c r="D56" s="49">
        <v>43714</v>
      </c>
      <c r="E56" s="33" t="s">
        <v>36</v>
      </c>
      <c r="F56">
        <v>1.11477749041291</v>
      </c>
      <c r="G56" s="34">
        <v>0.87881184638368903</v>
      </c>
      <c r="H56" s="2">
        <f t="shared" si="0"/>
        <v>-1.3154374386827872E-3</v>
      </c>
      <c r="I56" s="20">
        <f t="shared" si="1"/>
        <v>-2.0652078390009931E-3</v>
      </c>
      <c r="J56" s="2">
        <f t="shared" si="2"/>
        <v>-201.37349036764112</v>
      </c>
      <c r="K56" s="2">
        <f t="shared" si="3"/>
        <v>-198.03589814564211</v>
      </c>
      <c r="L56" s="2">
        <f t="shared" si="4"/>
        <v>-399.40938851328326</v>
      </c>
    </row>
    <row r="57" spans="3:12" x14ac:dyDescent="0.25">
      <c r="C57">
        <v>51</v>
      </c>
      <c r="D57" s="49">
        <v>43713</v>
      </c>
      <c r="E57" s="33" t="s">
        <v>36</v>
      </c>
      <c r="F57">
        <v>1.11624584198423</v>
      </c>
      <c r="G57" s="34">
        <v>0.88063053146052495</v>
      </c>
      <c r="H57" s="2">
        <f t="shared" si="0"/>
        <v>9.6890139084206961E-3</v>
      </c>
      <c r="I57" s="20">
        <f t="shared" si="1"/>
        <v>3.7867112852798535E-3</v>
      </c>
      <c r="J57" s="2">
        <f t="shared" si="2"/>
        <v>1483.2408532579395</v>
      </c>
      <c r="K57" s="2">
        <f t="shared" si="3"/>
        <v>363.1134630795259</v>
      </c>
      <c r="L57" s="2">
        <f t="shared" si="4"/>
        <v>1846.3543163374654</v>
      </c>
    </row>
    <row r="58" spans="3:12" x14ac:dyDescent="0.25">
      <c r="C58">
        <v>52</v>
      </c>
      <c r="D58" s="49">
        <v>43712</v>
      </c>
      <c r="E58" s="33" t="s">
        <v>36</v>
      </c>
      <c r="F58">
        <v>1.1055343047294699</v>
      </c>
      <c r="G58" s="34">
        <v>0.87730841777426805</v>
      </c>
      <c r="H58" s="2">
        <f t="shared" si="0"/>
        <v>2.2552899816512539E-3</v>
      </c>
      <c r="I58" s="20">
        <f t="shared" si="1"/>
        <v>3.2460411457650995E-3</v>
      </c>
      <c r="J58" s="2">
        <f t="shared" si="2"/>
        <v>345.25063833598568</v>
      </c>
      <c r="K58" s="2">
        <f t="shared" si="3"/>
        <v>311.26778698954547</v>
      </c>
      <c r="L58" s="2">
        <f t="shared" si="4"/>
        <v>656.5184253255311</v>
      </c>
    </row>
    <row r="59" spans="3:12" x14ac:dyDescent="0.25">
      <c r="C59">
        <v>53</v>
      </c>
      <c r="D59" s="49">
        <v>43711</v>
      </c>
      <c r="E59" s="33" t="s">
        <v>36</v>
      </c>
      <c r="F59">
        <v>1.10304661474993</v>
      </c>
      <c r="G59" s="34">
        <v>0.87446985265182897</v>
      </c>
      <c r="H59" s="2">
        <f t="shared" si="0"/>
        <v>3.1326523858878907E-3</v>
      </c>
      <c r="I59" s="20">
        <f t="shared" si="1"/>
        <v>-6.9294231448957522E-4</v>
      </c>
      <c r="J59" s="2">
        <f t="shared" si="2"/>
        <v>479.56149528969445</v>
      </c>
      <c r="K59" s="2">
        <f t="shared" si="3"/>
        <v>-66.447284879300241</v>
      </c>
      <c r="L59" s="2">
        <f t="shared" si="4"/>
        <v>413.11421041039421</v>
      </c>
    </row>
    <row r="60" spans="3:12" x14ac:dyDescent="0.25">
      <c r="C60">
        <v>54</v>
      </c>
      <c r="D60" s="49">
        <v>43710</v>
      </c>
      <c r="E60" s="33" t="s">
        <v>36</v>
      </c>
      <c r="F60">
        <v>1.0996019440962299</v>
      </c>
      <c r="G60" s="34">
        <v>0.87507623000000001</v>
      </c>
      <c r="H60" s="2">
        <f t="shared" si="0"/>
        <v>-3.1008774823514385E-3</v>
      </c>
      <c r="I60" s="20">
        <f t="shared" si="1"/>
        <v>-2.254072249999739E-4</v>
      </c>
      <c r="J60" s="2">
        <f t="shared" si="2"/>
        <v>-474.6972402190483</v>
      </c>
      <c r="K60" s="2">
        <f t="shared" si="3"/>
        <v>-21.614639170157247</v>
      </c>
      <c r="L60" s="2">
        <f t="shared" si="4"/>
        <v>-496.31187938920556</v>
      </c>
    </row>
    <row r="61" spans="3:12" x14ac:dyDescent="0.25">
      <c r="C61">
        <v>55</v>
      </c>
      <c r="D61" s="49">
        <v>43707</v>
      </c>
      <c r="E61" s="33" t="s">
        <v>36</v>
      </c>
      <c r="F61">
        <v>1.1030222810500701</v>
      </c>
      <c r="G61" s="34">
        <v>0.87527352297592997</v>
      </c>
      <c r="H61" s="2">
        <f t="shared" si="0"/>
        <v>1.7648356496446915E-4</v>
      </c>
      <c r="I61" s="20">
        <f t="shared" si="1"/>
        <v>6.0393873085342609E-3</v>
      </c>
      <c r="J61" s="2">
        <f t="shared" si="2"/>
        <v>27.016953010708416</v>
      </c>
      <c r="K61" s="2">
        <f t="shared" si="3"/>
        <v>579.1259684901861</v>
      </c>
      <c r="L61" s="2">
        <f t="shared" si="4"/>
        <v>606.14292150089454</v>
      </c>
    </row>
    <row r="62" spans="3:12" x14ac:dyDescent="0.25">
      <c r="C62">
        <v>56</v>
      </c>
      <c r="D62" s="49">
        <v>43706</v>
      </c>
      <c r="E62" s="33" t="s">
        <v>36</v>
      </c>
      <c r="F62">
        <v>1.10282765009484</v>
      </c>
      <c r="G62" s="34">
        <v>0.87001914042108897</v>
      </c>
      <c r="H62" s="2">
        <f t="shared" si="0"/>
        <v>-5.0730071903770657E-4</v>
      </c>
      <c r="I62" s="20">
        <f t="shared" si="1"/>
        <v>-2.2620497650942539E-3</v>
      </c>
      <c r="J62" s="2">
        <f t="shared" si="2"/>
        <v>-77.660034186750693</v>
      </c>
      <c r="K62" s="2">
        <f t="shared" si="3"/>
        <v>-216.91136767003329</v>
      </c>
      <c r="L62" s="2">
        <f t="shared" si="4"/>
        <v>-294.57140185678395</v>
      </c>
    </row>
    <row r="63" spans="3:12" x14ac:dyDescent="0.25">
      <c r="C63">
        <v>57</v>
      </c>
      <c r="D63" s="49">
        <v>43705</v>
      </c>
      <c r="E63" s="33" t="s">
        <v>36</v>
      </c>
      <c r="F63">
        <v>1.10338739931589</v>
      </c>
      <c r="G63" s="34">
        <v>0.87199162888036197</v>
      </c>
      <c r="H63" s="2">
        <f t="shared" si="0"/>
        <v>9.2329480008571885E-2</v>
      </c>
      <c r="I63" s="20">
        <f t="shared" si="1"/>
        <v>-3.3571677711903281E-3</v>
      </c>
      <c r="J63" s="2">
        <f t="shared" si="2"/>
        <v>14134.240904511025</v>
      </c>
      <c r="K63" s="2">
        <f t="shared" si="3"/>
        <v>-321.92388690277505</v>
      </c>
      <c r="L63" s="2">
        <f t="shared" si="4"/>
        <v>13812.317017608249</v>
      </c>
    </row>
    <row r="64" spans="3:12" x14ac:dyDescent="0.25">
      <c r="C64">
        <v>58</v>
      </c>
      <c r="D64" s="49">
        <v>43704</v>
      </c>
      <c r="E64" s="33" t="s">
        <v>36</v>
      </c>
      <c r="F64">
        <v>1.01012324533</v>
      </c>
      <c r="G64" s="34">
        <v>0.87492891202589795</v>
      </c>
      <c r="H64" s="2">
        <f t="shared" si="0"/>
        <v>-8.1494933021423188E-2</v>
      </c>
      <c r="I64" s="20">
        <f t="shared" si="1"/>
        <v>-1.7936042696529153E-3</v>
      </c>
      <c r="J64" s="2">
        <f t="shared" si="2"/>
        <v>-12475.636337547294</v>
      </c>
      <c r="K64" s="2">
        <f t="shared" si="3"/>
        <v>-171.99142175946523</v>
      </c>
      <c r="L64" s="2">
        <f t="shared" si="4"/>
        <v>-12647.627759306759</v>
      </c>
    </row>
    <row r="65" spans="3:12" x14ac:dyDescent="0.25">
      <c r="C65">
        <v>59</v>
      </c>
      <c r="D65" s="49">
        <v>43703</v>
      </c>
      <c r="E65" s="33" t="s">
        <v>36</v>
      </c>
      <c r="F65">
        <v>1.09974705817661</v>
      </c>
      <c r="G65" s="34">
        <v>0.87650100797615904</v>
      </c>
      <c r="H65" s="2">
        <f t="shared" si="0"/>
        <v>-4.6629275266714121E-3</v>
      </c>
      <c r="I65" s="20">
        <f t="shared" si="1"/>
        <v>-2.7171531247259795E-3</v>
      </c>
      <c r="J65" s="2">
        <f t="shared" si="2"/>
        <v>-713.823374464263</v>
      </c>
      <c r="K65" s="2">
        <f t="shared" si="3"/>
        <v>-260.55191603119249</v>
      </c>
      <c r="L65" s="2">
        <f t="shared" si="4"/>
        <v>-974.37529049545549</v>
      </c>
    </row>
    <row r="66" spans="3:12" x14ac:dyDescent="0.25">
      <c r="C66">
        <v>60</v>
      </c>
      <c r="D66" s="49">
        <v>43700</v>
      </c>
      <c r="E66" s="33" t="s">
        <v>36</v>
      </c>
      <c r="F66">
        <v>1.1048991227100899</v>
      </c>
      <c r="G66" s="34">
        <v>0.87888908419757406</v>
      </c>
      <c r="H66" s="2">
        <f t="shared" si="0"/>
        <v>-5.8559653503720277E-4</v>
      </c>
      <c r="I66" s="20">
        <f t="shared" si="1"/>
        <v>-1.9775004394438911E-3</v>
      </c>
      <c r="J66" s="2">
        <f t="shared" si="2"/>
        <v>-89.645934302828522</v>
      </c>
      <c r="K66" s="2">
        <f t="shared" si="3"/>
        <v>-189.62550316393828</v>
      </c>
      <c r="L66" s="2">
        <f t="shared" si="4"/>
        <v>-279.27143746676677</v>
      </c>
    </row>
    <row r="67" spans="3:12" x14ac:dyDescent="0.25">
      <c r="C67">
        <v>61</v>
      </c>
      <c r="D67" s="49">
        <v>43699</v>
      </c>
      <c r="E67" s="33" t="s">
        <v>36</v>
      </c>
      <c r="F67">
        <v>1.10554652692558</v>
      </c>
      <c r="G67" s="34">
        <v>0.88063053146052495</v>
      </c>
      <c r="H67" s="2">
        <f t="shared" si="0"/>
        <v>1.1044409803989907E-2</v>
      </c>
      <c r="I67" s="20">
        <f t="shared" si="1"/>
        <v>-2.421733961516237E-3</v>
      </c>
      <c r="J67" s="2">
        <f t="shared" si="2"/>
        <v>1690.7313764059322</v>
      </c>
      <c r="K67" s="2">
        <f t="shared" si="3"/>
        <v>-232.22372638807383</v>
      </c>
      <c r="L67" s="2">
        <f t="shared" si="4"/>
        <v>1458.5076500178584</v>
      </c>
    </row>
    <row r="68" spans="3:12" x14ac:dyDescent="0.25">
      <c r="C68">
        <v>62</v>
      </c>
      <c r="D68" s="49">
        <v>43698</v>
      </c>
      <c r="E68" s="33" t="s">
        <v>36</v>
      </c>
      <c r="F68">
        <v>1.0934697983641599</v>
      </c>
      <c r="G68" s="34">
        <v>0.88276836158191996</v>
      </c>
      <c r="H68" s="2">
        <f t="shared" si="0"/>
        <v>-6.9982067096086009E-4</v>
      </c>
      <c r="I68" s="20">
        <f t="shared" si="1"/>
        <v>-4.5903954802269942E-3</v>
      </c>
      <c r="J68" s="2">
        <f t="shared" si="2"/>
        <v>-107.13191444811578</v>
      </c>
      <c r="K68" s="2">
        <f t="shared" si="3"/>
        <v>-440.17995409614161</v>
      </c>
      <c r="L68" s="2">
        <f t="shared" si="4"/>
        <v>-547.31186854425744</v>
      </c>
    </row>
    <row r="69" spans="3:12" x14ac:dyDescent="0.25">
      <c r="C69">
        <v>63</v>
      </c>
      <c r="D69" s="49">
        <v>43697</v>
      </c>
      <c r="E69" s="33" t="s">
        <v>36</v>
      </c>
      <c r="F69">
        <v>1.0942355670328701</v>
      </c>
      <c r="G69" s="34">
        <v>0.886839304717985</v>
      </c>
      <c r="H69" s="2">
        <f t="shared" si="0"/>
        <v>5.4711778352078966E-4</v>
      </c>
      <c r="I69" s="20">
        <f t="shared" si="1"/>
        <v>2.1284143313236026E-3</v>
      </c>
      <c r="J69" s="2">
        <f t="shared" si="2"/>
        <v>83.755421937901218</v>
      </c>
      <c r="K69" s="2">
        <f t="shared" si="3"/>
        <v>204.09686413626054</v>
      </c>
      <c r="L69" s="2">
        <f t="shared" si="4"/>
        <v>287.85228607416173</v>
      </c>
    </row>
    <row r="70" spans="3:12" x14ac:dyDescent="0.25">
      <c r="C70">
        <v>64</v>
      </c>
      <c r="D70" s="49">
        <v>43696</v>
      </c>
      <c r="E70" s="33" t="s">
        <v>36</v>
      </c>
      <c r="F70">
        <v>1.09363721866182</v>
      </c>
      <c r="G70" s="34">
        <v>0.88495575221238898</v>
      </c>
      <c r="H70" s="2">
        <f t="shared" si="0"/>
        <v>-9.8427349677909781E-5</v>
      </c>
      <c r="I70" s="20">
        <f t="shared" si="1"/>
        <v>-1.1946902654862424E-3</v>
      </c>
      <c r="J70" s="2">
        <f t="shared" si="2"/>
        <v>-15.06773212424638</v>
      </c>
      <c r="K70" s="2">
        <f t="shared" si="3"/>
        <v>-114.56065353977665</v>
      </c>
      <c r="L70" s="2">
        <f t="shared" si="4"/>
        <v>-129.62838566402303</v>
      </c>
    </row>
    <row r="71" spans="3:12" x14ac:dyDescent="0.25">
      <c r="C71">
        <v>65</v>
      </c>
      <c r="D71" s="49">
        <v>43693</v>
      </c>
      <c r="E71" s="33" t="s">
        <v>36</v>
      </c>
      <c r="F71">
        <v>1.0937448730709001</v>
      </c>
      <c r="G71" s="34">
        <v>0.88601426482966295</v>
      </c>
      <c r="H71" s="2">
        <f t="shared" ref="H71:H134" si="5">EXP(LN(F71/F72))-1</f>
        <v>2.8327992212493491E-3</v>
      </c>
      <c r="I71" s="20">
        <f t="shared" ref="I71:I134" si="6">EXP(LN(G71/G72))-1</f>
        <v>-9.3031497807194441E-4</v>
      </c>
      <c r="J71" s="2">
        <f t="shared" ref="J71:J134" si="7">H71*$C$3</f>
        <v>433.65853055310458</v>
      </c>
      <c r="K71" s="2">
        <f t="shared" si="3"/>
        <v>-89.20930802293563</v>
      </c>
      <c r="L71" s="2">
        <f t="shared" si="4"/>
        <v>344.44922253016898</v>
      </c>
    </row>
    <row r="72" spans="3:12" x14ac:dyDescent="0.25">
      <c r="C72">
        <v>66</v>
      </c>
      <c r="D72" s="49">
        <v>43692</v>
      </c>
      <c r="E72" s="33" t="s">
        <v>36</v>
      </c>
      <c r="F72">
        <v>1.0906552656836199</v>
      </c>
      <c r="G72" s="34">
        <v>0.886839304717985</v>
      </c>
      <c r="H72" s="2">
        <f t="shared" si="5"/>
        <v>7.5255213332172666E-3</v>
      </c>
      <c r="I72" s="20">
        <f t="shared" si="6"/>
        <v>-1.2415750266041581E-3</v>
      </c>
      <c r="J72" s="2">
        <f t="shared" si="7"/>
        <v>1152.0430034465119</v>
      </c>
      <c r="K72" s="2">
        <f t="shared" ref="K72:K135" si="8">I72*$C$4</f>
        <v>-119.05650407936288</v>
      </c>
      <c r="L72" s="2">
        <f t="shared" ref="L72:L135" si="9">SUM(J72:K72)</f>
        <v>1032.986499367149</v>
      </c>
    </row>
    <row r="73" spans="3:12" x14ac:dyDescent="0.25">
      <c r="C73">
        <v>67</v>
      </c>
      <c r="D73" s="49">
        <v>43691</v>
      </c>
      <c r="E73" s="33" t="s">
        <v>36</v>
      </c>
      <c r="F73">
        <v>1.0825088224468999</v>
      </c>
      <c r="G73" s="34">
        <v>0.88794175102113204</v>
      </c>
      <c r="H73" s="2">
        <f t="shared" si="5"/>
        <v>3.3774275260394226E-3</v>
      </c>
      <c r="I73" s="20">
        <f t="shared" si="6"/>
        <v>3.8181495293898582E-3</v>
      </c>
      <c r="J73" s="2">
        <f t="shared" si="7"/>
        <v>517.032851112515</v>
      </c>
      <c r="K73" s="2">
        <f t="shared" si="8"/>
        <v>366.12812377898285</v>
      </c>
      <c r="L73" s="2">
        <f t="shared" si="9"/>
        <v>883.16097489149786</v>
      </c>
    </row>
    <row r="74" spans="3:12" x14ac:dyDescent="0.25">
      <c r="C74">
        <v>68</v>
      </c>
      <c r="D74" s="49">
        <v>43690</v>
      </c>
      <c r="E74" s="33" t="s">
        <v>36</v>
      </c>
      <c r="F74">
        <v>1.0788650339842401</v>
      </c>
      <c r="G74" s="34">
        <v>0.88456435205661199</v>
      </c>
      <c r="H74" s="2">
        <f t="shared" si="5"/>
        <v>1.5859315999509072E-3</v>
      </c>
      <c r="I74" s="20">
        <f t="shared" si="6"/>
        <v>2.5210084033615576E-3</v>
      </c>
      <c r="J74" s="2">
        <f t="shared" si="7"/>
        <v>242.78203765148064</v>
      </c>
      <c r="K74" s="2">
        <f t="shared" si="8"/>
        <v>241.74330252102882</v>
      </c>
      <c r="L74" s="2">
        <f t="shared" si="9"/>
        <v>484.52534017250946</v>
      </c>
    </row>
    <row r="75" spans="3:12" x14ac:dyDescent="0.25">
      <c r="C75">
        <v>69</v>
      </c>
      <c r="D75" s="49">
        <v>43689</v>
      </c>
      <c r="E75" s="33" t="s">
        <v>36</v>
      </c>
      <c r="F75">
        <v>1.07715673707681</v>
      </c>
      <c r="G75" s="34">
        <v>0.88233996558874095</v>
      </c>
      <c r="H75" s="2">
        <f t="shared" si="5"/>
        <v>-9.6944106336704916E-4</v>
      </c>
      <c r="I75" s="20">
        <f t="shared" si="6"/>
        <v>1.4558609432220315E-3</v>
      </c>
      <c r="J75" s="2">
        <f t="shared" si="7"/>
        <v>-148.40670099174267</v>
      </c>
      <c r="K75" s="2">
        <f t="shared" si="8"/>
        <v>139.60470419558487</v>
      </c>
      <c r="L75" s="2">
        <f t="shared" si="9"/>
        <v>-8.8019967961577947</v>
      </c>
    </row>
    <row r="76" spans="3:12" x14ac:dyDescent="0.25">
      <c r="C76">
        <v>70</v>
      </c>
      <c r="D76" s="49">
        <v>43686</v>
      </c>
      <c r="E76" s="33" t="s">
        <v>36</v>
      </c>
      <c r="F76">
        <v>1.0782019903608699</v>
      </c>
      <c r="G76" s="34">
        <v>0.88105726872246604</v>
      </c>
      <c r="H76" s="2">
        <f t="shared" si="5"/>
        <v>-4.6578325983555047E-3</v>
      </c>
      <c r="I76" s="20">
        <f t="shared" si="6"/>
        <v>-2.6431718061725729E-4</v>
      </c>
      <c r="J76" s="2">
        <f t="shared" si="7"/>
        <v>-713.04341833105877</v>
      </c>
      <c r="K76" s="2">
        <f t="shared" si="8"/>
        <v>-25.345773568331531</v>
      </c>
      <c r="L76" s="2">
        <f t="shared" si="9"/>
        <v>-738.38919189939031</v>
      </c>
    </row>
    <row r="77" spans="3:12" x14ac:dyDescent="0.25">
      <c r="C77">
        <v>71</v>
      </c>
      <c r="D77" s="49">
        <v>43685</v>
      </c>
      <c r="E77" s="33" t="s">
        <v>36</v>
      </c>
      <c r="F77">
        <v>1.0832475762335401</v>
      </c>
      <c r="G77" s="34">
        <v>0.88129020886577902</v>
      </c>
      <c r="H77" s="2">
        <f t="shared" si="5"/>
        <v>-2.3831446677458068E-4</v>
      </c>
      <c r="I77" s="20">
        <f t="shared" si="6"/>
        <v>-7.0503216709250083E-4</v>
      </c>
      <c r="J77" s="2">
        <f t="shared" si="7"/>
        <v>-36.482324866437999</v>
      </c>
      <c r="K77" s="2">
        <f t="shared" si="8"/>
        <v>-67.606599101072206</v>
      </c>
      <c r="L77" s="2">
        <f t="shared" si="9"/>
        <v>-104.0889239675102</v>
      </c>
    </row>
    <row r="78" spans="3:12" x14ac:dyDescent="0.25">
      <c r="C78">
        <v>72</v>
      </c>
      <c r="D78" s="49">
        <v>43684</v>
      </c>
      <c r="E78" s="33" t="s">
        <v>36</v>
      </c>
      <c r="F78">
        <v>1.08350579133845</v>
      </c>
      <c r="G78" s="34">
        <v>0.88191198518387803</v>
      </c>
      <c r="H78" s="2">
        <f t="shared" si="5"/>
        <v>-4.0956518912562689E-3</v>
      </c>
      <c r="I78" s="20">
        <f t="shared" si="6"/>
        <v>6.1733838962818588E-4</v>
      </c>
      <c r="J78" s="2">
        <f t="shared" si="7"/>
        <v>-626.98209159910664</v>
      </c>
      <c r="K78" s="2">
        <f t="shared" si="8"/>
        <v>59.19751036241508</v>
      </c>
      <c r="L78" s="2">
        <f t="shared" si="9"/>
        <v>-567.78458123669157</v>
      </c>
    </row>
    <row r="79" spans="3:12" x14ac:dyDescent="0.25">
      <c r="C79">
        <v>73</v>
      </c>
      <c r="D79" s="49">
        <v>43683</v>
      </c>
      <c r="E79" s="33" t="s">
        <v>36</v>
      </c>
      <c r="F79">
        <v>1.08796170374802</v>
      </c>
      <c r="G79" s="34">
        <v>0.88136788295434498</v>
      </c>
      <c r="H79" s="2">
        <f t="shared" si="5"/>
        <v>2.3391176630509491E-3</v>
      </c>
      <c r="I79" s="20">
        <f t="shared" si="6"/>
        <v>1.2339150361360129E-3</v>
      </c>
      <c r="J79" s="2">
        <f t="shared" si="7"/>
        <v>358.08338301579857</v>
      </c>
      <c r="K79" s="2">
        <f t="shared" si="8"/>
        <v>118.32197602678684</v>
      </c>
      <c r="L79" s="2">
        <f t="shared" si="9"/>
        <v>476.40535904258542</v>
      </c>
    </row>
    <row r="80" spans="3:12" x14ac:dyDescent="0.25">
      <c r="C80">
        <v>74</v>
      </c>
      <c r="D80" s="49">
        <v>43682</v>
      </c>
      <c r="E80" s="33" t="s">
        <v>36</v>
      </c>
      <c r="F80">
        <v>1.08542277216976</v>
      </c>
      <c r="G80" s="34">
        <v>0.88028169014084501</v>
      </c>
      <c r="H80" s="2">
        <f t="shared" si="5"/>
        <v>-5.4596765440136918E-3</v>
      </c>
      <c r="I80" s="20">
        <f t="shared" si="6"/>
        <v>1.8926056338033348E-3</v>
      </c>
      <c r="J80" s="2">
        <f t="shared" si="7"/>
        <v>-835.7935464017927</v>
      </c>
      <c r="K80" s="2">
        <f t="shared" si="8"/>
        <v>181.48481205990882</v>
      </c>
      <c r="L80" s="2">
        <f t="shared" si="9"/>
        <v>-654.30873434188391</v>
      </c>
    </row>
    <row r="81" spans="3:12" x14ac:dyDescent="0.25">
      <c r="C81">
        <v>75</v>
      </c>
      <c r="D81" s="49">
        <v>43679</v>
      </c>
      <c r="E81" s="33" t="s">
        <v>36</v>
      </c>
      <c r="F81">
        <v>1.0913813613891099</v>
      </c>
      <c r="G81" s="34">
        <v>0.87861881122874796</v>
      </c>
      <c r="H81" s="2">
        <f t="shared" si="5"/>
        <v>-6.4718914730292898E-3</v>
      </c>
      <c r="I81" s="20">
        <f t="shared" si="6"/>
        <v>2.7237183148089983E-3</v>
      </c>
      <c r="J81" s="2">
        <f t="shared" si="7"/>
        <v>-990.74827648930898</v>
      </c>
      <c r="K81" s="2">
        <f t="shared" si="8"/>
        <v>261.18146202169021</v>
      </c>
      <c r="L81" s="2">
        <f t="shared" si="9"/>
        <v>-729.56681446761877</v>
      </c>
    </row>
    <row r="82" spans="3:12" x14ac:dyDescent="0.25">
      <c r="C82">
        <v>76</v>
      </c>
      <c r="D82" s="49">
        <v>43678</v>
      </c>
      <c r="E82" s="33" t="s">
        <v>36</v>
      </c>
      <c r="F82">
        <v>1.09849067381417</v>
      </c>
      <c r="G82" s="34">
        <v>0.87623220153340597</v>
      </c>
      <c r="H82" s="2">
        <f t="shared" si="5"/>
        <v>2.0583070981523566E-3</v>
      </c>
      <c r="I82" s="20">
        <f t="shared" si="6"/>
        <v>-2.2343921139099665E-3</v>
      </c>
      <c r="J82" s="2">
        <f t="shared" si="7"/>
        <v>315.09555104230486</v>
      </c>
      <c r="K82" s="2">
        <f t="shared" si="8"/>
        <v>-214.25923373491867</v>
      </c>
      <c r="L82" s="2">
        <f t="shared" si="9"/>
        <v>100.8363173073862</v>
      </c>
    </row>
    <row r="83" spans="3:12" x14ac:dyDescent="0.25">
      <c r="C83">
        <v>77</v>
      </c>
      <c r="D83" s="49">
        <v>43677</v>
      </c>
      <c r="E83" s="33" t="s">
        <v>36</v>
      </c>
      <c r="F83">
        <v>1.0962342869999999</v>
      </c>
      <c r="G83" s="34">
        <v>0.87819443224729898</v>
      </c>
      <c r="H83" s="2">
        <f t="shared" si="5"/>
        <v>4.8850838642966465E-3</v>
      </c>
      <c r="I83" s="20">
        <f t="shared" si="6"/>
        <v>-5.5765346447708142E-3</v>
      </c>
      <c r="J83" s="2">
        <f t="shared" si="7"/>
        <v>747.83213519991796</v>
      </c>
      <c r="K83" s="2">
        <f t="shared" si="8"/>
        <v>-534.74232765438694</v>
      </c>
      <c r="L83" s="2">
        <f t="shared" si="9"/>
        <v>213.08980754553102</v>
      </c>
    </row>
    <row r="84" spans="3:12" x14ac:dyDescent="0.25">
      <c r="C84">
        <v>78</v>
      </c>
      <c r="D84" s="49">
        <v>43676</v>
      </c>
      <c r="E84" s="33" t="s">
        <v>36</v>
      </c>
      <c r="F84">
        <v>1.0909051239813601</v>
      </c>
      <c r="G84" s="34">
        <v>0.88311917693292696</v>
      </c>
      <c r="H84" s="2">
        <f t="shared" si="5"/>
        <v>-7.1127014083651741E-3</v>
      </c>
      <c r="I84" s="20">
        <f t="shared" si="6"/>
        <v>-1.6779264361720392E-3</v>
      </c>
      <c r="J84" s="2">
        <f t="shared" si="7"/>
        <v>-1088.846543686315</v>
      </c>
      <c r="K84" s="2">
        <f t="shared" si="8"/>
        <v>-160.89889963345544</v>
      </c>
      <c r="L84" s="2">
        <f t="shared" si="9"/>
        <v>-1249.7454433197704</v>
      </c>
    </row>
    <row r="85" spans="3:12" x14ac:dyDescent="0.25">
      <c r="C85">
        <v>79</v>
      </c>
      <c r="D85" s="49">
        <v>43675</v>
      </c>
      <c r="E85" s="33" t="s">
        <v>36</v>
      </c>
      <c r="F85">
        <v>1.0987199912102401</v>
      </c>
      <c r="G85" s="34">
        <v>0.88460347649166204</v>
      </c>
      <c r="H85" s="2">
        <f t="shared" si="5"/>
        <v>-1.3129703894962264E-2</v>
      </c>
      <c r="I85" s="20">
        <f t="shared" si="6"/>
        <v>1.1499845194393732E-3</v>
      </c>
      <c r="J85" s="2">
        <f t="shared" si="7"/>
        <v>-2009.9582261165581</v>
      </c>
      <c r="K85" s="2">
        <f t="shared" si="8"/>
        <v>110.27375204566584</v>
      </c>
      <c r="L85" s="2">
        <f t="shared" si="9"/>
        <v>-1899.6844740708923</v>
      </c>
    </row>
    <row r="86" spans="3:12" x14ac:dyDescent="0.25">
      <c r="C86">
        <v>80</v>
      </c>
      <c r="D86" s="49">
        <v>43672</v>
      </c>
      <c r="E86" s="33" t="s">
        <v>36</v>
      </c>
      <c r="F86">
        <v>1.11333778668448</v>
      </c>
      <c r="G86" s="34">
        <v>0.883587364700684</v>
      </c>
      <c r="H86" s="2">
        <f t="shared" si="5"/>
        <v>-5.6557559563540361E-3</v>
      </c>
      <c r="I86" s="20">
        <f t="shared" si="6"/>
        <v>-7.4221338634858913E-3</v>
      </c>
      <c r="J86" s="2">
        <f t="shared" si="7"/>
        <v>-865.81032598482591</v>
      </c>
      <c r="K86" s="2">
        <f t="shared" si="8"/>
        <v>-711.71962359179599</v>
      </c>
      <c r="L86" s="2">
        <f t="shared" si="9"/>
        <v>-1577.5299495766219</v>
      </c>
    </row>
    <row r="87" spans="3:12" x14ac:dyDescent="0.25">
      <c r="C87">
        <v>81</v>
      </c>
      <c r="D87" s="49">
        <v>43671</v>
      </c>
      <c r="E87" s="33" t="s">
        <v>36</v>
      </c>
      <c r="F87">
        <v>1.11967036904335</v>
      </c>
      <c r="G87" s="34">
        <v>0.89019450749988804</v>
      </c>
      <c r="H87" s="2">
        <f t="shared" si="5"/>
        <v>-1.7578824793993419E-3</v>
      </c>
      <c r="I87" s="20">
        <f t="shared" si="6"/>
        <v>-4.4509725375063702E-5</v>
      </c>
      <c r="J87" s="2">
        <f t="shared" si="7"/>
        <v>-269.10510536117715</v>
      </c>
      <c r="K87" s="2">
        <f t="shared" si="8"/>
        <v>-4.2681047759001745</v>
      </c>
      <c r="L87" s="2">
        <f t="shared" si="9"/>
        <v>-273.37321013707731</v>
      </c>
    </row>
    <row r="88" spans="3:12" x14ac:dyDescent="0.25">
      <c r="C88">
        <v>82</v>
      </c>
      <c r="D88" s="49">
        <v>43670</v>
      </c>
      <c r="E88" s="33" t="s">
        <v>36</v>
      </c>
      <c r="F88">
        <v>1.12164208401099</v>
      </c>
      <c r="G88" s="34">
        <v>0.89023413157660403</v>
      </c>
      <c r="H88" s="2">
        <f t="shared" si="5"/>
        <v>5.3726655824146707E-3</v>
      </c>
      <c r="I88" s="20">
        <f t="shared" si="6"/>
        <v>-8.0121071841909863E-4</v>
      </c>
      <c r="J88" s="2">
        <f t="shared" si="7"/>
        <v>822.47348987748921</v>
      </c>
      <c r="K88" s="2">
        <f t="shared" si="8"/>
        <v>-76.82930561739218</v>
      </c>
      <c r="L88" s="2">
        <f t="shared" si="9"/>
        <v>745.64418426009706</v>
      </c>
    </row>
    <row r="89" spans="3:12" x14ac:dyDescent="0.25">
      <c r="C89">
        <v>83</v>
      </c>
      <c r="D89" s="49">
        <v>43669</v>
      </c>
      <c r="E89" s="33" t="s">
        <v>36</v>
      </c>
      <c r="F89">
        <v>1.11564807996965</v>
      </c>
      <c r="G89" s="34">
        <v>0.89094796863863102</v>
      </c>
      <c r="H89" s="2">
        <f t="shared" si="5"/>
        <v>1.7961934087544762E-3</v>
      </c>
      <c r="I89" s="20">
        <f t="shared" si="6"/>
        <v>4.5438346400574758E-3</v>
      </c>
      <c r="J89" s="2">
        <f t="shared" si="7"/>
        <v>274.96992670243134</v>
      </c>
      <c r="K89" s="2">
        <f t="shared" si="8"/>
        <v>435.71516482541784</v>
      </c>
      <c r="L89" s="2">
        <f t="shared" si="9"/>
        <v>710.68509152784918</v>
      </c>
    </row>
    <row r="90" spans="3:12" x14ac:dyDescent="0.25">
      <c r="C90">
        <v>84</v>
      </c>
      <c r="D90" s="49">
        <v>43668</v>
      </c>
      <c r="E90" s="33" t="s">
        <v>36</v>
      </c>
      <c r="F90">
        <v>1.1136477532156499</v>
      </c>
      <c r="G90" s="34">
        <v>0.88691796008869095</v>
      </c>
      <c r="H90" s="2">
        <f t="shared" si="5"/>
        <v>-5.3455092154275352E-4</v>
      </c>
      <c r="I90" s="20">
        <f t="shared" si="6"/>
        <v>3.1042128603100405E-3</v>
      </c>
      <c r="J90" s="2">
        <f t="shared" si="7"/>
        <v>-81.83162625969733</v>
      </c>
      <c r="K90" s="2">
        <f t="shared" si="8"/>
        <v>297.66765853654886</v>
      </c>
      <c r="L90" s="2">
        <f t="shared" si="9"/>
        <v>215.83603227685154</v>
      </c>
    </row>
    <row r="91" spans="3:12" x14ac:dyDescent="0.25">
      <c r="C91">
        <v>85</v>
      </c>
      <c r="D91" s="49">
        <v>43665</v>
      </c>
      <c r="E91" s="33" t="s">
        <v>36</v>
      </c>
      <c r="F91">
        <v>1.1142433730375301</v>
      </c>
      <c r="G91" s="34">
        <v>0.88417329796640098</v>
      </c>
      <c r="H91" s="2">
        <f t="shared" si="5"/>
        <v>1.1365282404958155E-3</v>
      </c>
      <c r="I91" s="20">
        <f t="shared" si="6"/>
        <v>-5.3050397878007249E-4</v>
      </c>
      <c r="J91" s="2">
        <f t="shared" si="7"/>
        <v>173.98520975593621</v>
      </c>
      <c r="K91" s="2">
        <f t="shared" si="8"/>
        <v>-50.870827586229105</v>
      </c>
      <c r="L91" s="2">
        <f t="shared" si="9"/>
        <v>123.11438216970711</v>
      </c>
    </row>
    <row r="92" spans="3:12" x14ac:dyDescent="0.25">
      <c r="C92">
        <v>86</v>
      </c>
      <c r="D92" s="49">
        <v>43664</v>
      </c>
      <c r="E92" s="33" t="s">
        <v>36</v>
      </c>
      <c r="F92">
        <v>1.1129784416075801</v>
      </c>
      <c r="G92" s="34">
        <v>0.88464260438782705</v>
      </c>
      <c r="H92" s="2">
        <f t="shared" si="5"/>
        <v>5.2532582443876041E-3</v>
      </c>
      <c r="I92" s="20">
        <f t="shared" si="6"/>
        <v>1.8577494692149088E-3</v>
      </c>
      <c r="J92" s="2">
        <f t="shared" si="7"/>
        <v>804.19404022300989</v>
      </c>
      <c r="K92" s="2">
        <f t="shared" si="8"/>
        <v>178.14240180471612</v>
      </c>
      <c r="L92" s="2">
        <f t="shared" si="9"/>
        <v>982.33644202772598</v>
      </c>
    </row>
    <row r="93" spans="3:12" x14ac:dyDescent="0.25">
      <c r="C93">
        <v>87</v>
      </c>
      <c r="D93" s="49">
        <v>43663</v>
      </c>
      <c r="E93" s="33" t="s">
        <v>36</v>
      </c>
      <c r="F93">
        <v>1.1071622324819199</v>
      </c>
      <c r="G93" s="34">
        <v>0.88300220750551806</v>
      </c>
      <c r="H93" s="2">
        <f t="shared" si="5"/>
        <v>7.7501356273934618E-4</v>
      </c>
      <c r="I93" s="20">
        <f t="shared" si="6"/>
        <v>1.1037527593820151E-3</v>
      </c>
      <c r="J93" s="2">
        <f t="shared" si="7"/>
        <v>118.64280399937589</v>
      </c>
      <c r="K93" s="2">
        <f t="shared" si="8"/>
        <v>105.84051876380809</v>
      </c>
      <c r="L93" s="2">
        <f t="shared" si="9"/>
        <v>224.48332276318399</v>
      </c>
    </row>
    <row r="94" spans="3:12" x14ac:dyDescent="0.25">
      <c r="C94">
        <v>88</v>
      </c>
      <c r="D94" s="49">
        <v>43662</v>
      </c>
      <c r="E94" s="33" t="s">
        <v>36</v>
      </c>
      <c r="F94">
        <v>1.10630483123319</v>
      </c>
      <c r="G94" s="34">
        <v>0.88202866593164198</v>
      </c>
      <c r="H94" s="2">
        <f t="shared" si="5"/>
        <v>-4.4915976148061088E-3</v>
      </c>
      <c r="I94" s="20">
        <f t="shared" si="6"/>
        <v>7.0562293274534227E-4</v>
      </c>
      <c r="J94" s="2">
        <f t="shared" si="7"/>
        <v>-687.59536745904632</v>
      </c>
      <c r="K94" s="2">
        <f t="shared" si="8"/>
        <v>67.663248511579312</v>
      </c>
      <c r="L94" s="2">
        <f t="shared" si="9"/>
        <v>-619.93211894746696</v>
      </c>
    </row>
    <row r="95" spans="3:12" x14ac:dyDescent="0.25">
      <c r="C95">
        <v>89</v>
      </c>
      <c r="D95" s="49">
        <v>43661</v>
      </c>
      <c r="E95" s="33" t="s">
        <v>36</v>
      </c>
      <c r="F95">
        <v>1.11129632716563</v>
      </c>
      <c r="G95" s="34">
        <v>0.88140672513331197</v>
      </c>
      <c r="H95" s="2">
        <f t="shared" si="5"/>
        <v>-4.389620492307178E-3</v>
      </c>
      <c r="I95" s="20">
        <f t="shared" si="6"/>
        <v>5.7291437133599743E-4</v>
      </c>
      <c r="J95" s="2">
        <f t="shared" si="7"/>
        <v>-671.98421903695078</v>
      </c>
      <c r="K95" s="2">
        <f t="shared" si="8"/>
        <v>54.937624168109508</v>
      </c>
      <c r="L95" s="2">
        <f t="shared" si="9"/>
        <v>-617.04659486884123</v>
      </c>
    </row>
    <row r="96" spans="3:12" x14ac:dyDescent="0.25">
      <c r="C96">
        <v>90</v>
      </c>
      <c r="D96" s="49">
        <v>43658</v>
      </c>
      <c r="E96" s="33" t="s">
        <v>36</v>
      </c>
      <c r="F96">
        <v>1.1161960040183001</v>
      </c>
      <c r="G96" s="34">
        <v>0.88090204369274105</v>
      </c>
      <c r="H96" s="2">
        <f t="shared" si="5"/>
        <v>1.7077798861457882E-3</v>
      </c>
      <c r="I96" s="20">
        <f t="shared" si="6"/>
        <v>7.04721634953831E-4</v>
      </c>
      <c r="J96" s="2">
        <f t="shared" si="7"/>
        <v>261.43515939244963</v>
      </c>
      <c r="K96" s="2">
        <f t="shared" si="8"/>
        <v>67.576821705391637</v>
      </c>
      <c r="L96" s="2">
        <f t="shared" si="9"/>
        <v>329.01198109784127</v>
      </c>
    </row>
    <row r="97" spans="3:12" x14ac:dyDescent="0.25">
      <c r="C97">
        <v>91</v>
      </c>
      <c r="D97" s="49">
        <v>43657</v>
      </c>
      <c r="E97" s="33" t="s">
        <v>36</v>
      </c>
      <c r="F97">
        <v>1.1142930367828101</v>
      </c>
      <c r="G97" s="34">
        <v>0.88028169014084501</v>
      </c>
      <c r="H97" s="2">
        <f t="shared" si="5"/>
        <v>3.3428791103489175E-3</v>
      </c>
      <c r="I97" s="20">
        <f t="shared" si="6"/>
        <v>-6.8661971830981106E-3</v>
      </c>
      <c r="J97" s="2">
        <f t="shared" si="7"/>
        <v>511.74401346073307</v>
      </c>
      <c r="K97" s="2">
        <f t="shared" si="8"/>
        <v>-658.4100158450243</v>
      </c>
      <c r="L97" s="2">
        <f t="shared" si="9"/>
        <v>-146.66600238429123</v>
      </c>
    </row>
    <row r="98" spans="3:12" x14ac:dyDescent="0.25">
      <c r="C98">
        <v>92</v>
      </c>
      <c r="D98" s="49">
        <v>43656</v>
      </c>
      <c r="E98" s="33" t="s">
        <v>36</v>
      </c>
      <c r="F98">
        <v>1.1105805004275699</v>
      </c>
      <c r="G98" s="34">
        <v>0.88636766530756905</v>
      </c>
      <c r="H98" s="2">
        <f t="shared" si="5"/>
        <v>-1.6658707506371773E-3</v>
      </c>
      <c r="I98" s="20">
        <f t="shared" si="6"/>
        <v>3.5897890444960279E-3</v>
      </c>
      <c r="J98" s="2">
        <f t="shared" si="7"/>
        <v>-255.01950734584966</v>
      </c>
      <c r="K98" s="2">
        <f t="shared" si="8"/>
        <v>344.23029205818131</v>
      </c>
      <c r="L98" s="2">
        <f t="shared" si="9"/>
        <v>89.210784712331645</v>
      </c>
    </row>
    <row r="99" spans="3:12" x14ac:dyDescent="0.25">
      <c r="C99">
        <v>93</v>
      </c>
      <c r="D99" s="49">
        <v>43655</v>
      </c>
      <c r="E99" s="33" t="s">
        <v>36</v>
      </c>
      <c r="F99">
        <v>1.1124336711423499</v>
      </c>
      <c r="G99" s="34">
        <v>0.88319717376904305</v>
      </c>
      <c r="H99" s="2">
        <f t="shared" si="5"/>
        <v>-2.9034518816805077E-3</v>
      </c>
      <c r="I99" s="20">
        <f t="shared" si="6"/>
        <v>-3.7094281298305498E-3</v>
      </c>
      <c r="J99" s="2">
        <f t="shared" si="7"/>
        <v>-444.47437965120298</v>
      </c>
      <c r="K99" s="2">
        <f t="shared" si="8"/>
        <v>-355.70266460592745</v>
      </c>
      <c r="L99" s="2">
        <f t="shared" si="9"/>
        <v>-800.17704425713043</v>
      </c>
    </row>
    <row r="100" spans="3:12" x14ac:dyDescent="0.25">
      <c r="C100">
        <v>94</v>
      </c>
      <c r="D100" s="49">
        <v>43654</v>
      </c>
      <c r="E100" s="33" t="s">
        <v>36</v>
      </c>
      <c r="F100">
        <v>1.1156729739378699</v>
      </c>
      <c r="G100" s="34">
        <v>0.88648552812375303</v>
      </c>
      <c r="H100" s="2">
        <f t="shared" si="5"/>
        <v>1.048732595498425E-3</v>
      </c>
      <c r="I100" s="20">
        <f t="shared" si="6"/>
        <v>-2.7924294135892591E-3</v>
      </c>
      <c r="J100" s="2">
        <f t="shared" si="7"/>
        <v>160.54503012268324</v>
      </c>
      <c r="K100" s="2">
        <f t="shared" si="8"/>
        <v>-267.77027303748855</v>
      </c>
      <c r="L100" s="2">
        <f t="shared" si="9"/>
        <v>-107.22524291480531</v>
      </c>
    </row>
    <row r="101" spans="3:12" x14ac:dyDescent="0.25">
      <c r="C101">
        <v>95</v>
      </c>
      <c r="D101" s="49">
        <v>43651</v>
      </c>
      <c r="E101" s="33" t="s">
        <v>36</v>
      </c>
      <c r="F101">
        <v>1.1145041571005001</v>
      </c>
      <c r="G101" s="34">
        <v>0.88896790825851102</v>
      </c>
      <c r="H101" s="2">
        <f t="shared" si="5"/>
        <v>-2.5633595613572258E-4</v>
      </c>
      <c r="I101" s="20">
        <f t="shared" si="6"/>
        <v>-1.1556582807360494E-3</v>
      </c>
      <c r="J101" s="2">
        <f t="shared" si="7"/>
        <v>-39.241141141205425</v>
      </c>
      <c r="K101" s="2">
        <f t="shared" si="8"/>
        <v>-110.81781758378368</v>
      </c>
      <c r="L101" s="2">
        <f t="shared" si="9"/>
        <v>-150.05895872498911</v>
      </c>
    </row>
    <row r="102" spans="3:12" x14ac:dyDescent="0.25">
      <c r="C102">
        <v>96</v>
      </c>
      <c r="D102" s="49">
        <v>43650</v>
      </c>
      <c r="E102" s="33" t="s">
        <v>36</v>
      </c>
      <c r="F102">
        <v>1.11478991783998</v>
      </c>
      <c r="G102" s="34">
        <v>0.88999644001423905</v>
      </c>
      <c r="H102" s="2">
        <f t="shared" si="5"/>
        <v>1.0367546235972025E-3</v>
      </c>
      <c r="I102" s="20">
        <f t="shared" si="6"/>
        <v>-3.6678821704139164E-4</v>
      </c>
      <c r="J102" s="2">
        <f t="shared" si="7"/>
        <v>158.71138456999927</v>
      </c>
      <c r="K102" s="2">
        <f t="shared" si="8"/>
        <v>-35.171875982306773</v>
      </c>
      <c r="L102" s="2">
        <f t="shared" si="9"/>
        <v>123.5395085876925</v>
      </c>
    </row>
    <row r="103" spans="3:12" x14ac:dyDescent="0.25">
      <c r="C103">
        <v>97</v>
      </c>
      <c r="D103" s="49">
        <v>43649</v>
      </c>
      <c r="E103" s="33" t="s">
        <v>36</v>
      </c>
      <c r="F103">
        <v>1.1136353512405801</v>
      </c>
      <c r="G103" s="34">
        <v>0.89032299999999998</v>
      </c>
      <c r="H103" s="2">
        <f t="shared" si="5"/>
        <v>-1.2584079469066811E-3</v>
      </c>
      <c r="I103" s="20">
        <f t="shared" si="6"/>
        <v>-8.3501324999901705E-4</v>
      </c>
      <c r="J103" s="2">
        <f t="shared" si="7"/>
        <v>-192.64314145469936</v>
      </c>
      <c r="K103" s="2">
        <f t="shared" si="8"/>
        <v>-80.070681412413236</v>
      </c>
      <c r="L103" s="2">
        <f t="shared" si="9"/>
        <v>-272.71382286711258</v>
      </c>
    </row>
    <row r="104" spans="3:12" x14ac:dyDescent="0.25">
      <c r="C104">
        <v>98</v>
      </c>
      <c r="D104" s="49">
        <v>43648</v>
      </c>
      <c r="E104" s="33" t="s">
        <v>36</v>
      </c>
      <c r="F104">
        <v>1.1150385245810199</v>
      </c>
      <c r="G104" s="34">
        <v>0.89106705279572196</v>
      </c>
      <c r="H104" s="2">
        <f t="shared" si="5"/>
        <v>-1.7617608688410558E-3</v>
      </c>
      <c r="I104" s="20">
        <f t="shared" si="6"/>
        <v>-2.7623078636674903E-3</v>
      </c>
      <c r="J104" s="2">
        <f t="shared" si="7"/>
        <v>-269.69882787196792</v>
      </c>
      <c r="K104" s="2">
        <f t="shared" si="8"/>
        <v>-264.88187213194976</v>
      </c>
      <c r="L104" s="2">
        <f t="shared" si="9"/>
        <v>-534.58070000391763</v>
      </c>
    </row>
    <row r="105" spans="3:12" x14ac:dyDescent="0.25">
      <c r="C105">
        <v>99</v>
      </c>
      <c r="D105" s="49">
        <v>43647</v>
      </c>
      <c r="E105" s="33" t="s">
        <v>36</v>
      </c>
      <c r="F105">
        <v>1.1170064227869301</v>
      </c>
      <c r="G105" s="34">
        <v>0.89353527230487395</v>
      </c>
      <c r="H105" s="2">
        <f t="shared" si="5"/>
        <v>2.6528992568886078E-3</v>
      </c>
      <c r="I105" s="20">
        <f t="shared" si="6"/>
        <v>3.3954340347590595E-3</v>
      </c>
      <c r="J105" s="2">
        <f t="shared" si="7"/>
        <v>406.11857868993371</v>
      </c>
      <c r="K105" s="2">
        <f t="shared" si="8"/>
        <v>325.59329669843868</v>
      </c>
      <c r="L105" s="2">
        <f t="shared" si="9"/>
        <v>731.71187538837239</v>
      </c>
    </row>
    <row r="106" spans="3:12" x14ac:dyDescent="0.25">
      <c r="C106">
        <v>100</v>
      </c>
      <c r="D106" s="49">
        <v>43644</v>
      </c>
      <c r="E106" s="33" t="s">
        <v>36</v>
      </c>
      <c r="F106">
        <v>1.1140509578287701</v>
      </c>
      <c r="G106" s="34">
        <v>0.89051159891357501</v>
      </c>
      <c r="H106" s="2">
        <f t="shared" si="5"/>
        <v>-8.9681999999990936E-4</v>
      </c>
      <c r="I106" s="20">
        <f t="shared" si="6"/>
        <v>-1.20219065853433E-3</v>
      </c>
      <c r="J106" s="2">
        <f t="shared" si="7"/>
        <v>-137.28951930418611</v>
      </c>
      <c r="K106" s="2">
        <f t="shared" si="8"/>
        <v>-115.27987755475129</v>
      </c>
      <c r="L106" s="2">
        <f t="shared" si="9"/>
        <v>-252.56939685893741</v>
      </c>
    </row>
    <row r="107" spans="3:12" x14ac:dyDescent="0.25">
      <c r="C107">
        <v>101</v>
      </c>
      <c r="D107" s="49">
        <v>43643</v>
      </c>
      <c r="E107" s="33" t="s">
        <v>36</v>
      </c>
      <c r="F107">
        <v>1.11505095782877</v>
      </c>
      <c r="G107" s="34">
        <v>0.891583452211127</v>
      </c>
      <c r="H107" s="2">
        <f t="shared" si="5"/>
        <v>4.5717089271257727E-4</v>
      </c>
      <c r="I107" s="20">
        <f t="shared" si="6"/>
        <v>6.6868758915883397E-4</v>
      </c>
      <c r="J107" s="2">
        <f t="shared" si="7"/>
        <v>69.98591924843528</v>
      </c>
      <c r="K107" s="2">
        <f t="shared" si="8"/>
        <v>64.121462642700223</v>
      </c>
      <c r="L107" s="2">
        <f t="shared" si="9"/>
        <v>134.1073818911355</v>
      </c>
    </row>
    <row r="108" spans="3:12" x14ac:dyDescent="0.25">
      <c r="C108">
        <v>102</v>
      </c>
      <c r="D108" s="49">
        <v>43642</v>
      </c>
      <c r="E108" s="33" t="s">
        <v>36</v>
      </c>
      <c r="F108">
        <v>1.1145414219319401</v>
      </c>
      <c r="G108" s="34">
        <v>0.89098765982091099</v>
      </c>
      <c r="H108" s="2">
        <f t="shared" si="5"/>
        <v>-2.5188636135687892E-3</v>
      </c>
      <c r="I108" s="20">
        <f t="shared" si="6"/>
        <v>3.3857531073191449E-3</v>
      </c>
      <c r="J108" s="2">
        <f t="shared" si="7"/>
        <v>-385.59975769909153</v>
      </c>
      <c r="K108" s="2">
        <f t="shared" si="8"/>
        <v>324.66497794802484</v>
      </c>
      <c r="L108" s="2">
        <f t="shared" si="9"/>
        <v>-60.934779751066685</v>
      </c>
    </row>
    <row r="109" spans="3:12" x14ac:dyDescent="0.25">
      <c r="C109">
        <v>103</v>
      </c>
      <c r="D109" s="49">
        <v>43641</v>
      </c>
      <c r="E109" s="33" t="s">
        <v>36</v>
      </c>
      <c r="F109">
        <v>1.1173558890242099</v>
      </c>
      <c r="G109" s="34">
        <v>0.887981174799094</v>
      </c>
      <c r="H109" s="2">
        <f t="shared" si="5"/>
        <v>1.2290914779122808E-4</v>
      </c>
      <c r="I109" s="20">
        <f t="shared" si="6"/>
        <v>9.7677929227923954E-4</v>
      </c>
      <c r="J109" s="2">
        <f t="shared" si="7"/>
        <v>18.815523536882068</v>
      </c>
      <c r="K109" s="2">
        <f t="shared" si="8"/>
        <v>93.664841273387623</v>
      </c>
      <c r="L109" s="2">
        <f t="shared" si="9"/>
        <v>112.48036481026969</v>
      </c>
    </row>
    <row r="110" spans="3:12" x14ac:dyDescent="0.25">
      <c r="C110">
        <v>104</v>
      </c>
      <c r="D110" s="49">
        <v>43640</v>
      </c>
      <c r="E110" s="33" t="s">
        <v>36</v>
      </c>
      <c r="F110">
        <v>1.11721857264155</v>
      </c>
      <c r="G110" s="34">
        <v>0.887114659569749</v>
      </c>
      <c r="H110" s="2">
        <f t="shared" si="5"/>
        <v>-3.7761987755298154E-3</v>
      </c>
      <c r="I110" s="20">
        <f t="shared" si="6"/>
        <v>-1.9072965180750856E-3</v>
      </c>
      <c r="J110" s="2">
        <f t="shared" si="7"/>
        <v>-578.07867207421441</v>
      </c>
      <c r="K110" s="2">
        <f t="shared" si="8"/>
        <v>-182.89354313596223</v>
      </c>
      <c r="L110" s="2">
        <f t="shared" si="9"/>
        <v>-760.97221521017661</v>
      </c>
    </row>
    <row r="111" spans="3:12" x14ac:dyDescent="0.25">
      <c r="C111">
        <v>105</v>
      </c>
      <c r="D111" s="49">
        <v>43637</v>
      </c>
      <c r="E111" s="33" t="s">
        <v>36</v>
      </c>
      <c r="F111">
        <v>1.1214534036110799</v>
      </c>
      <c r="G111" s="34">
        <v>0.88880988356590496</v>
      </c>
      <c r="H111" s="2">
        <f t="shared" si="5"/>
        <v>-3.1400695301030401E-3</v>
      </c>
      <c r="I111" s="20">
        <f t="shared" si="6"/>
        <v>1.9109412496667311E-3</v>
      </c>
      <c r="J111" s="2">
        <f t="shared" si="7"/>
        <v>-480.69694740261315</v>
      </c>
      <c r="K111" s="2">
        <f t="shared" si="8"/>
        <v>183.24304195182984</v>
      </c>
      <c r="L111" s="2">
        <f t="shared" si="9"/>
        <v>-297.45390545078328</v>
      </c>
    </row>
    <row r="112" spans="3:12" x14ac:dyDescent="0.25">
      <c r="C112">
        <v>106</v>
      </c>
      <c r="D112" s="49">
        <v>43636</v>
      </c>
      <c r="E112" s="33" t="s">
        <v>36</v>
      </c>
      <c r="F112">
        <v>1.12498593767577</v>
      </c>
      <c r="G112" s="34">
        <v>0.887114659569749</v>
      </c>
      <c r="H112" s="2">
        <f t="shared" si="5"/>
        <v>-1.0462369220418655E-3</v>
      </c>
      <c r="I112" s="20">
        <f t="shared" si="6"/>
        <v>3.72588157019349E-3</v>
      </c>
      <c r="J112" s="2">
        <f t="shared" si="7"/>
        <v>-160.16298042576378</v>
      </c>
      <c r="K112" s="2">
        <f t="shared" si="8"/>
        <v>357.28040984702471</v>
      </c>
      <c r="L112" s="2">
        <f t="shared" si="9"/>
        <v>197.11742942126094</v>
      </c>
    </row>
    <row r="113" spans="3:12" x14ac:dyDescent="0.25">
      <c r="C113">
        <v>107</v>
      </c>
      <c r="D113" s="49">
        <v>43635</v>
      </c>
      <c r="E113" s="33" t="s">
        <v>36</v>
      </c>
      <c r="F113">
        <v>1.12616417221302</v>
      </c>
      <c r="G113" s="34">
        <v>0.88382164479208003</v>
      </c>
      <c r="H113" s="2">
        <f t="shared" si="5"/>
        <v>4.6735813146834282E-3</v>
      </c>
      <c r="I113" s="20">
        <f t="shared" si="6"/>
        <v>-6.6286623359490537E-4</v>
      </c>
      <c r="J113" s="2">
        <f t="shared" si="7"/>
        <v>715.45430757786278</v>
      </c>
      <c r="K113" s="2">
        <f t="shared" si="8"/>
        <v>-63.563244067428201</v>
      </c>
      <c r="L113" s="2">
        <f t="shared" si="9"/>
        <v>651.89106351043461</v>
      </c>
    </row>
    <row r="114" spans="3:12" x14ac:dyDescent="0.25">
      <c r="C114">
        <v>108</v>
      </c>
      <c r="D114" s="49">
        <v>43634</v>
      </c>
      <c r="E114" s="33" t="s">
        <v>36</v>
      </c>
      <c r="F114">
        <v>1.1209254360399901</v>
      </c>
      <c r="G114" s="34">
        <v>0.88440788891836897</v>
      </c>
      <c r="H114" s="2">
        <f t="shared" si="5"/>
        <v>2.1858046002798392E-3</v>
      </c>
      <c r="I114" s="20">
        <f t="shared" si="6"/>
        <v>-6.1908552224265723E-4</v>
      </c>
      <c r="J114" s="2">
        <f t="shared" si="7"/>
        <v>334.61348193096512</v>
      </c>
      <c r="K114" s="2">
        <f t="shared" si="8"/>
        <v>-59.365045546986984</v>
      </c>
      <c r="L114" s="2">
        <f t="shared" si="9"/>
        <v>275.24843638397812</v>
      </c>
    </row>
    <row r="115" spans="3:12" x14ac:dyDescent="0.25">
      <c r="C115">
        <v>109</v>
      </c>
      <c r="D115" s="49">
        <v>43633</v>
      </c>
      <c r="E115" s="33" t="s">
        <v>36</v>
      </c>
      <c r="F115">
        <v>1.1184806558770499</v>
      </c>
      <c r="G115" s="34">
        <v>0.88495575221238898</v>
      </c>
      <c r="H115" s="2">
        <f t="shared" si="5"/>
        <v>-4.205487266097041E-3</v>
      </c>
      <c r="I115" s="20">
        <f t="shared" si="6"/>
        <v>2.2123893805270356E-4</v>
      </c>
      <c r="J115" s="2">
        <f t="shared" si="7"/>
        <v>-643.79621908788499</v>
      </c>
      <c r="K115" s="2">
        <f t="shared" si="8"/>
        <v>21.214935840670204</v>
      </c>
      <c r="L115" s="2">
        <f t="shared" si="9"/>
        <v>-622.58128324721474</v>
      </c>
    </row>
    <row r="116" spans="3:12" x14ac:dyDescent="0.25">
      <c r="C116">
        <v>110</v>
      </c>
      <c r="D116" s="49">
        <v>43630</v>
      </c>
      <c r="E116" s="33" t="s">
        <v>36</v>
      </c>
      <c r="F116">
        <v>1.12320427716188</v>
      </c>
      <c r="G116" s="34">
        <v>0.88476000884759998</v>
      </c>
      <c r="H116" s="2">
        <f t="shared" si="5"/>
        <v>-1.9206793139474598E-3</v>
      </c>
      <c r="I116" s="20">
        <f t="shared" si="6"/>
        <v>-5.1758460517576932E-3</v>
      </c>
      <c r="J116" s="2">
        <f t="shared" si="7"/>
        <v>-294.02682784657725</v>
      </c>
      <c r="K116" s="2">
        <f t="shared" si="8"/>
        <v>-496.3196934305833</v>
      </c>
      <c r="L116" s="2">
        <f t="shared" si="9"/>
        <v>-790.34652127716049</v>
      </c>
    </row>
    <row r="117" spans="3:12" x14ac:dyDescent="0.25">
      <c r="C117">
        <v>111</v>
      </c>
      <c r="D117" s="49">
        <v>43629</v>
      </c>
      <c r="E117" s="33" t="s">
        <v>36</v>
      </c>
      <c r="F117">
        <v>1.1253657438667499</v>
      </c>
      <c r="G117" s="34">
        <v>0.88936321593738799</v>
      </c>
      <c r="H117" s="2">
        <f t="shared" si="5"/>
        <v>1.0690974566687217E-3</v>
      </c>
      <c r="I117" s="20">
        <f t="shared" si="6"/>
        <v>3.1127712557799114E-4</v>
      </c>
      <c r="J117" s="2">
        <f t="shared" si="7"/>
        <v>163.66258102561449</v>
      </c>
      <c r="K117" s="2">
        <f t="shared" si="8"/>
        <v>29.84883360013319</v>
      </c>
      <c r="L117" s="2">
        <f t="shared" si="9"/>
        <v>193.51141462574768</v>
      </c>
    </row>
    <row r="118" spans="3:12" x14ac:dyDescent="0.25">
      <c r="C118">
        <v>112</v>
      </c>
      <c r="D118" s="49">
        <v>43628</v>
      </c>
      <c r="E118" s="33" t="s">
        <v>36</v>
      </c>
      <c r="F118">
        <v>1.12416390309707</v>
      </c>
      <c r="G118" s="34">
        <v>0.88908646365859001</v>
      </c>
      <c r="H118" s="2">
        <f t="shared" si="5"/>
        <v>7.8691473220704466E-5</v>
      </c>
      <c r="I118" s="20">
        <f t="shared" si="6"/>
        <v>6.2236052456055013E-4</v>
      </c>
      <c r="J118" s="2">
        <f t="shared" si="7"/>
        <v>12.046469226611631</v>
      </c>
      <c r="K118" s="2">
        <f t="shared" si="8"/>
        <v>59.679090464503233</v>
      </c>
      <c r="L118" s="2">
        <f t="shared" si="9"/>
        <v>71.725559691114867</v>
      </c>
    </row>
    <row r="119" spans="3:12" x14ac:dyDescent="0.25">
      <c r="C119">
        <v>113</v>
      </c>
      <c r="D119" s="49">
        <v>43627</v>
      </c>
      <c r="E119" s="33" t="s">
        <v>36</v>
      </c>
      <c r="F119">
        <v>1.12407544794406</v>
      </c>
      <c r="G119" s="34">
        <v>0.888533475498689</v>
      </c>
      <c r="H119" s="2">
        <f t="shared" si="5"/>
        <v>2.5291697578704309E-3</v>
      </c>
      <c r="I119" s="20">
        <f t="shared" si="6"/>
        <v>-4.2205340086192145E-3</v>
      </c>
      <c r="J119" s="2">
        <f t="shared" si="7"/>
        <v>387.17747184134089</v>
      </c>
      <c r="K119" s="2">
        <f t="shared" si="8"/>
        <v>-404.71337909284949</v>
      </c>
      <c r="L119" s="2">
        <f t="shared" si="9"/>
        <v>-17.535907251508604</v>
      </c>
    </row>
    <row r="120" spans="3:12" x14ac:dyDescent="0.25">
      <c r="C120">
        <v>114</v>
      </c>
      <c r="D120" s="49">
        <v>43626</v>
      </c>
      <c r="E120" s="33" t="s">
        <v>36</v>
      </c>
      <c r="F120">
        <v>1.1212396425488</v>
      </c>
      <c r="G120" s="34">
        <v>0.89229945569733204</v>
      </c>
      <c r="H120" s="2">
        <f t="shared" si="5"/>
        <v>-3.487055288323937E-3</v>
      </c>
      <c r="I120" s="20">
        <f t="shared" si="6"/>
        <v>-2.676898367086622E-4</v>
      </c>
      <c r="J120" s="2">
        <f t="shared" si="7"/>
        <v>-533.81519627256512</v>
      </c>
      <c r="K120" s="2">
        <f t="shared" si="8"/>
        <v>-25.669182653647049</v>
      </c>
      <c r="L120" s="2">
        <f t="shared" si="9"/>
        <v>-559.48437892621212</v>
      </c>
    </row>
    <row r="121" spans="3:12" x14ac:dyDescent="0.25">
      <c r="C121">
        <v>115</v>
      </c>
      <c r="D121" s="49">
        <v>43623</v>
      </c>
      <c r="E121" s="33" t="s">
        <v>36</v>
      </c>
      <c r="F121">
        <v>1.1251631486565501</v>
      </c>
      <c r="G121" s="34">
        <v>0.89253837915030299</v>
      </c>
      <c r="H121" s="2">
        <f t="shared" si="5"/>
        <v>-1.7327512489352381E-3</v>
      </c>
      <c r="I121" s="20">
        <f t="shared" si="6"/>
        <v>-1.8930460597852417E-3</v>
      </c>
      <c r="J121" s="2">
        <f t="shared" si="7"/>
        <v>-265.2578957205136</v>
      </c>
      <c r="K121" s="2">
        <f t="shared" si="8"/>
        <v>-181.52704517235708</v>
      </c>
      <c r="L121" s="2">
        <f t="shared" si="9"/>
        <v>-446.78494089287068</v>
      </c>
    </row>
    <row r="122" spans="3:12" x14ac:dyDescent="0.25">
      <c r="C122">
        <v>116</v>
      </c>
      <c r="D122" s="49">
        <v>43622</v>
      </c>
      <c r="E122" s="33" t="s">
        <v>36</v>
      </c>
      <c r="F122">
        <v>1.1271161605915101</v>
      </c>
      <c r="G122" s="34">
        <v>0.8942312</v>
      </c>
      <c r="H122" s="2">
        <f t="shared" si="5"/>
        <v>-2.9643155023515444E-3</v>
      </c>
      <c r="I122" s="20">
        <f t="shared" si="6"/>
        <v>-9.9664479750116719E-4</v>
      </c>
      <c r="J122" s="2">
        <f t="shared" si="7"/>
        <v>-453.79167545754075</v>
      </c>
      <c r="K122" s="2">
        <f t="shared" si="8"/>
        <v>-95.569774566031143</v>
      </c>
      <c r="L122" s="2">
        <f t="shared" si="9"/>
        <v>-549.36145002357193</v>
      </c>
    </row>
    <row r="123" spans="3:12" x14ac:dyDescent="0.25">
      <c r="C123">
        <v>117</v>
      </c>
      <c r="D123" s="49">
        <v>43621</v>
      </c>
      <c r="E123" s="33" t="s">
        <v>36</v>
      </c>
      <c r="F123">
        <v>1.13046722210289</v>
      </c>
      <c r="G123" s="34">
        <v>0.89512331999999994</v>
      </c>
      <c r="H123" s="2">
        <f t="shared" si="5"/>
        <v>1.7635288664843429E-3</v>
      </c>
      <c r="I123" s="20">
        <f t="shared" si="6"/>
        <v>-5.5005705400001936E-4</v>
      </c>
      <c r="J123" s="2">
        <f t="shared" si="7"/>
        <v>269.96948145527102</v>
      </c>
      <c r="K123" s="2">
        <f t="shared" si="8"/>
        <v>-52.745801494213396</v>
      </c>
      <c r="L123" s="2">
        <f t="shared" si="9"/>
        <v>217.22367996105763</v>
      </c>
    </row>
    <row r="124" spans="3:12" x14ac:dyDescent="0.25">
      <c r="C124">
        <v>118</v>
      </c>
      <c r="D124" s="49">
        <v>43620</v>
      </c>
      <c r="E124" s="33" t="s">
        <v>36</v>
      </c>
      <c r="F124">
        <v>1.1284771201263799</v>
      </c>
      <c r="G124" s="34">
        <v>0.89561595987640497</v>
      </c>
      <c r="H124" s="2">
        <f t="shared" si="5"/>
        <v>8.9149692489964849E-4</v>
      </c>
      <c r="I124" s="20">
        <f t="shared" si="6"/>
        <v>4.4968035152836983E-4</v>
      </c>
      <c r="J124" s="2">
        <f t="shared" si="7"/>
        <v>136.47463736384697</v>
      </c>
      <c r="K124" s="2">
        <f t="shared" si="8"/>
        <v>43.120527925386185</v>
      </c>
      <c r="L124" s="2">
        <f t="shared" si="9"/>
        <v>179.59516528923314</v>
      </c>
    </row>
    <row r="125" spans="3:12" x14ac:dyDescent="0.25">
      <c r="C125">
        <v>119</v>
      </c>
      <c r="D125" s="49">
        <v>43619</v>
      </c>
      <c r="E125" s="33" t="s">
        <v>36</v>
      </c>
      <c r="F125">
        <v>1.12747198232123</v>
      </c>
      <c r="G125" s="34">
        <v>0.89521340000000005</v>
      </c>
      <c r="H125" s="2">
        <f t="shared" si="5"/>
        <v>-6.3138431010056895E-4</v>
      </c>
      <c r="I125" s="20">
        <f t="shared" si="6"/>
        <v>6.3093829400004964E-3</v>
      </c>
      <c r="J125" s="2">
        <f t="shared" si="7"/>
        <v>-96.655347148726676</v>
      </c>
      <c r="K125" s="2">
        <f t="shared" si="8"/>
        <v>605.01625728488693</v>
      </c>
      <c r="L125" s="2">
        <f t="shared" si="9"/>
        <v>508.36091013616027</v>
      </c>
    </row>
    <row r="126" spans="3:12" x14ac:dyDescent="0.25">
      <c r="C126">
        <v>120</v>
      </c>
      <c r="D126" s="49">
        <v>43616</v>
      </c>
      <c r="E126" s="33" t="s">
        <v>36</v>
      </c>
      <c r="F126">
        <v>1.12818430018727</v>
      </c>
      <c r="G126" s="34">
        <v>0.88960056934436404</v>
      </c>
      <c r="H126" s="2">
        <f t="shared" si="5"/>
        <v>-2.9558428664953063E-3</v>
      </c>
      <c r="I126" s="20">
        <f t="shared" si="6"/>
        <v>-5.0707232452621431E-3</v>
      </c>
      <c r="J126" s="2">
        <f t="shared" si="7"/>
        <v>-452.49464360728933</v>
      </c>
      <c r="K126" s="2">
        <f t="shared" si="8"/>
        <v>-486.23930878028722</v>
      </c>
      <c r="L126" s="2">
        <f t="shared" si="9"/>
        <v>-938.73395238757655</v>
      </c>
    </row>
    <row r="127" spans="3:12" x14ac:dyDescent="0.25">
      <c r="C127">
        <v>121</v>
      </c>
      <c r="D127" s="49">
        <v>43615</v>
      </c>
      <c r="E127" s="33" t="s">
        <v>36</v>
      </c>
      <c r="F127">
        <v>1.1315289218792399</v>
      </c>
      <c r="G127" s="34">
        <v>0.89413447782546396</v>
      </c>
      <c r="H127" s="2">
        <f t="shared" si="5"/>
        <v>-1.7765004073513335E-3</v>
      </c>
      <c r="I127" s="20">
        <f t="shared" si="6"/>
        <v>2.6824034334738123E-4</v>
      </c>
      <c r="J127" s="2">
        <f t="shared" si="7"/>
        <v>-271.95522732430152</v>
      </c>
      <c r="K127" s="2">
        <f t="shared" si="8"/>
        <v>25.721971566498841</v>
      </c>
      <c r="L127" s="2">
        <f t="shared" si="9"/>
        <v>-246.23325575780268</v>
      </c>
    </row>
    <row r="128" spans="3:12" x14ac:dyDescent="0.25">
      <c r="C128">
        <v>122</v>
      </c>
      <c r="D128" s="49">
        <v>43614</v>
      </c>
      <c r="E128" s="33" t="s">
        <v>36</v>
      </c>
      <c r="F128">
        <v>1.1335426608780399</v>
      </c>
      <c r="G128" s="34">
        <v>0.89389469920443299</v>
      </c>
      <c r="H128" s="2">
        <f t="shared" si="5"/>
        <v>-7.5947358278949384E-4</v>
      </c>
      <c r="I128" s="20">
        <f t="shared" si="6"/>
        <v>7.151157593634494E-4</v>
      </c>
      <c r="J128" s="2">
        <f t="shared" si="7"/>
        <v>-116.26386912134893</v>
      </c>
      <c r="K128" s="2">
        <f t="shared" si="8"/>
        <v>68.573529990157795</v>
      </c>
      <c r="L128" s="2">
        <f t="shared" si="9"/>
        <v>-47.690339131191138</v>
      </c>
    </row>
    <row r="129" spans="3:12" x14ac:dyDescent="0.25">
      <c r="C129">
        <v>123</v>
      </c>
      <c r="D129" s="49">
        <v>43613</v>
      </c>
      <c r="E129" s="33" t="s">
        <v>36</v>
      </c>
      <c r="F129">
        <v>1.13440421090843</v>
      </c>
      <c r="G129" s="34">
        <v>0.89325591782045499</v>
      </c>
      <c r="H129" s="2">
        <f t="shared" si="5"/>
        <v>1.2705327162207958E-3</v>
      </c>
      <c r="I129" s="20">
        <f t="shared" si="6"/>
        <v>-6.6994193836600324E-4</v>
      </c>
      <c r="J129" s="2">
        <f t="shared" si="7"/>
        <v>194.49925946144444</v>
      </c>
      <c r="K129" s="2">
        <f t="shared" si="8"/>
        <v>-64.241744082242974</v>
      </c>
      <c r="L129" s="2">
        <f t="shared" si="9"/>
        <v>130.25751537920146</v>
      </c>
    </row>
    <row r="130" spans="3:12" x14ac:dyDescent="0.25">
      <c r="C130">
        <v>124</v>
      </c>
      <c r="D130" s="49">
        <v>43612</v>
      </c>
      <c r="E130" s="33" t="s">
        <v>36</v>
      </c>
      <c r="F130">
        <v>1.13296474213722</v>
      </c>
      <c r="G130" s="34">
        <v>0.89385474860335201</v>
      </c>
      <c r="H130" s="2">
        <f t="shared" si="5"/>
        <v>3.0590048037937301E-4</v>
      </c>
      <c r="I130" s="20">
        <f t="shared" si="6"/>
        <v>1.4748603351961709E-3</v>
      </c>
      <c r="J130" s="2">
        <f t="shared" si="7"/>
        <v>46.828716917785044</v>
      </c>
      <c r="K130" s="2">
        <f t="shared" si="8"/>
        <v>141.42658458106698</v>
      </c>
      <c r="L130" s="2">
        <f t="shared" si="9"/>
        <v>188.25530149885202</v>
      </c>
    </row>
    <row r="131" spans="3:12" x14ac:dyDescent="0.25">
      <c r="C131">
        <v>125</v>
      </c>
      <c r="D131" s="49">
        <v>43609</v>
      </c>
      <c r="E131" s="33" t="s">
        <v>36</v>
      </c>
      <c r="F131">
        <v>1.13261827366322</v>
      </c>
      <c r="G131" s="34">
        <v>0.89253837915030299</v>
      </c>
      <c r="H131" s="2">
        <f t="shared" si="5"/>
        <v>-2.9561336942596217E-3</v>
      </c>
      <c r="I131" s="20">
        <f t="shared" si="6"/>
        <v>2.3205997857911331E-3</v>
      </c>
      <c r="J131" s="2">
        <f t="shared" si="7"/>
        <v>-452.53916492033227</v>
      </c>
      <c r="K131" s="2">
        <f t="shared" si="8"/>
        <v>222.52581756518828</v>
      </c>
      <c r="L131" s="2">
        <f t="shared" si="9"/>
        <v>-230.01334735514399</v>
      </c>
    </row>
    <row r="132" spans="3:12" x14ac:dyDescent="0.25">
      <c r="C132">
        <v>126</v>
      </c>
      <c r="D132" s="49">
        <v>43608</v>
      </c>
      <c r="E132" s="33" t="s">
        <v>36</v>
      </c>
      <c r="F132">
        <v>1.1359763716914599</v>
      </c>
      <c r="G132" s="34">
        <v>0.89047195013356994</v>
      </c>
      <c r="H132" s="2">
        <f t="shared" si="5"/>
        <v>1.033738498232406E-3</v>
      </c>
      <c r="I132" s="20">
        <f t="shared" si="6"/>
        <v>1.3592535646578252E-3</v>
      </c>
      <c r="J132" s="2">
        <f t="shared" si="7"/>
        <v>158.24966159159322</v>
      </c>
      <c r="K132" s="2">
        <f t="shared" si="8"/>
        <v>130.34087678792147</v>
      </c>
      <c r="L132" s="2">
        <f t="shared" si="9"/>
        <v>288.59053837951467</v>
      </c>
    </row>
    <row r="133" spans="3:12" x14ac:dyDescent="0.25">
      <c r="C133">
        <v>127</v>
      </c>
      <c r="D133" s="49">
        <v>43607</v>
      </c>
      <c r="E133" s="33" t="s">
        <v>36</v>
      </c>
      <c r="F133">
        <v>1.13480328185109</v>
      </c>
      <c r="G133" s="34">
        <v>0.889263215937388</v>
      </c>
      <c r="H133" s="2">
        <f t="shared" si="5"/>
        <v>-7.2627410038451634E-3</v>
      </c>
      <c r="I133" s="20">
        <f t="shared" si="6"/>
        <v>-1.1243999999999144E-4</v>
      </c>
      <c r="J133" s="2">
        <f t="shared" si="7"/>
        <v>-1111.8153266528461</v>
      </c>
      <c r="K133" s="2">
        <f t="shared" si="8"/>
        <v>-10.782041384399179</v>
      </c>
      <c r="L133" s="2">
        <f t="shared" si="9"/>
        <v>-1122.5973680372454</v>
      </c>
    </row>
    <row r="134" spans="3:12" x14ac:dyDescent="0.25">
      <c r="C134">
        <v>128</v>
      </c>
      <c r="D134" s="49">
        <v>43606</v>
      </c>
      <c r="E134" s="33" t="s">
        <v>36</v>
      </c>
      <c r="F134">
        <v>1.1431053600210299</v>
      </c>
      <c r="G134" s="34">
        <v>0.88936321593738799</v>
      </c>
      <c r="H134" s="2">
        <f t="shared" si="5"/>
        <v>2.1033138624435566E-3</v>
      </c>
      <c r="I134" s="20">
        <f t="shared" si="6"/>
        <v>-2.8459622909998705E-3</v>
      </c>
      <c r="J134" s="2">
        <f t="shared" si="7"/>
        <v>321.98540300253796</v>
      </c>
      <c r="K134" s="2">
        <f t="shared" si="8"/>
        <v>-272.90362148703696</v>
      </c>
      <c r="L134" s="2">
        <f t="shared" si="9"/>
        <v>49.081781515501007</v>
      </c>
    </row>
    <row r="135" spans="3:12" x14ac:dyDescent="0.25">
      <c r="C135">
        <v>129</v>
      </c>
      <c r="D135" s="49">
        <v>43605</v>
      </c>
      <c r="E135" s="33" t="s">
        <v>36</v>
      </c>
      <c r="F135">
        <v>1.1407060970740801</v>
      </c>
      <c r="G135" s="34">
        <v>0.89190153407063799</v>
      </c>
      <c r="H135" s="2">
        <f t="shared" ref="H135:H198" si="10">EXP(LN(F135/F136))-1</f>
        <v>-1.4829179262421111E-4</v>
      </c>
      <c r="I135" s="20">
        <f t="shared" ref="I135:I198" si="11">EXP(LN(G135/G136))-1</f>
        <v>-4.0135569033228347E-4</v>
      </c>
      <c r="J135" s="2">
        <f t="shared" ref="J135:J198" si="12">H135*$C$3</f>
        <v>-22.701220898436759</v>
      </c>
      <c r="K135" s="2">
        <f t="shared" si="8"/>
        <v>-38.486603193055061</v>
      </c>
      <c r="L135" s="2">
        <f t="shared" si="9"/>
        <v>-61.187824091491819</v>
      </c>
    </row>
    <row r="136" spans="3:12" x14ac:dyDescent="0.25">
      <c r="C136">
        <v>130</v>
      </c>
      <c r="D136" s="49">
        <v>43602</v>
      </c>
      <c r="E136" s="33" t="s">
        <v>36</v>
      </c>
      <c r="F136">
        <v>1.1408752795144399</v>
      </c>
      <c r="G136" s="34">
        <v>0.89225964755743903</v>
      </c>
      <c r="H136" s="2">
        <f t="shared" si="10"/>
        <v>-3.0347282435095879E-3</v>
      </c>
      <c r="I136" s="20">
        <f t="shared" si="11"/>
        <v>-2.6767789426723754E-3</v>
      </c>
      <c r="J136" s="2">
        <f t="shared" si="12"/>
        <v>-464.57079655929897</v>
      </c>
      <c r="K136" s="2">
        <f t="shared" ref="K136:K199" si="13">I136*$C$4</f>
        <v>-256.68037474905748</v>
      </c>
      <c r="L136" s="2">
        <f t="shared" ref="L136:L199" si="14">SUM(J136:K136)</f>
        <v>-721.25117130835645</v>
      </c>
    </row>
    <row r="137" spans="3:12" x14ac:dyDescent="0.25">
      <c r="C137">
        <v>131</v>
      </c>
      <c r="D137" s="49">
        <v>43601</v>
      </c>
      <c r="E137" s="33" t="s">
        <v>36</v>
      </c>
      <c r="F137">
        <v>1.14434806490742</v>
      </c>
      <c r="G137" s="34">
        <v>0.89465443972265701</v>
      </c>
      <c r="H137" s="2">
        <f t="shared" si="10"/>
        <v>-3.0096354107034262E-3</v>
      </c>
      <c r="I137" s="20">
        <f t="shared" si="11"/>
        <v>-1.6551107134863408E-3</v>
      </c>
      <c r="J137" s="2">
        <f t="shared" si="12"/>
        <v>-460.72946501680599</v>
      </c>
      <c r="K137" s="2">
        <f t="shared" si="13"/>
        <v>-158.71106553338257</v>
      </c>
      <c r="L137" s="2">
        <f t="shared" si="14"/>
        <v>-619.44053055018856</v>
      </c>
    </row>
    <row r="138" spans="3:12" x14ac:dyDescent="0.25">
      <c r="C138">
        <v>132</v>
      </c>
      <c r="D138" s="49">
        <v>43600</v>
      </c>
      <c r="E138" s="33" t="s">
        <v>36</v>
      </c>
      <c r="F138">
        <v>1.1478025320523799</v>
      </c>
      <c r="G138" s="34">
        <v>0.89613764674253904</v>
      </c>
      <c r="H138" s="2">
        <f t="shared" si="10"/>
        <v>-3.7418362544908712E-3</v>
      </c>
      <c r="I138" s="20">
        <f t="shared" si="11"/>
        <v>5.8248947038208598E-4</v>
      </c>
      <c r="J138" s="2">
        <f t="shared" si="12"/>
        <v>-572.81829206984662</v>
      </c>
      <c r="K138" s="2">
        <f t="shared" si="13"/>
        <v>55.855794874038502</v>
      </c>
      <c r="L138" s="2">
        <f t="shared" si="14"/>
        <v>-516.96249719580817</v>
      </c>
    </row>
    <row r="139" spans="3:12" x14ac:dyDescent="0.25">
      <c r="C139">
        <v>133</v>
      </c>
      <c r="D139" s="49">
        <v>43599</v>
      </c>
      <c r="E139" s="33" t="s">
        <v>36</v>
      </c>
      <c r="F139">
        <v>1.1521135523117101</v>
      </c>
      <c r="G139" s="34">
        <v>0.89561595987640497</v>
      </c>
      <c r="H139" s="2">
        <f t="shared" si="10"/>
        <v>-2.4309595953827534E-3</v>
      </c>
      <c r="I139" s="20">
        <f t="shared" si="11"/>
        <v>1.3882047378086515E-3</v>
      </c>
      <c r="J139" s="2">
        <f t="shared" si="12"/>
        <v>-372.1429877768457</v>
      </c>
      <c r="K139" s="2">
        <f t="shared" si="13"/>
        <v>133.11704849762569</v>
      </c>
      <c r="L139" s="2">
        <f t="shared" si="14"/>
        <v>-239.02593927922001</v>
      </c>
    </row>
    <row r="140" spans="3:12" x14ac:dyDescent="0.25">
      <c r="C140">
        <v>134</v>
      </c>
      <c r="D140" s="49">
        <v>43598</v>
      </c>
      <c r="E140" s="33" t="s">
        <v>36</v>
      </c>
      <c r="F140">
        <v>1.1549211188875801</v>
      </c>
      <c r="G140" s="34">
        <v>0.89437438511761003</v>
      </c>
      <c r="H140" s="2">
        <f t="shared" si="10"/>
        <v>-3.3839188783365559E-3</v>
      </c>
      <c r="I140" s="20">
        <f t="shared" si="11"/>
        <v>-2.5042482783291797E-3</v>
      </c>
      <c r="J140" s="2">
        <f t="shared" si="12"/>
        <v>-518.0265785455648</v>
      </c>
      <c r="K140" s="2">
        <f t="shared" si="13"/>
        <v>-240.13614882388532</v>
      </c>
      <c r="L140" s="2">
        <f t="shared" si="14"/>
        <v>-758.16272736945007</v>
      </c>
    </row>
    <row r="141" spans="3:12" x14ac:dyDescent="0.25">
      <c r="C141">
        <v>135</v>
      </c>
      <c r="D141" s="49">
        <v>43595</v>
      </c>
      <c r="E141" s="33" t="s">
        <v>36</v>
      </c>
      <c r="F141">
        <v>1.15884254806299</v>
      </c>
      <c r="G141" s="34">
        <v>0.896619743566753</v>
      </c>
      <c r="H141" s="2">
        <f t="shared" si="10"/>
        <v>-4.7512544470973417E-4</v>
      </c>
      <c r="I141" s="20">
        <f t="shared" si="11"/>
        <v>-3.1381691024812142E-4</v>
      </c>
      <c r="J141" s="2">
        <f t="shared" si="12"/>
        <v>-72.734488429555157</v>
      </c>
      <c r="K141" s="2">
        <f t="shared" si="13"/>
        <v>-30.092377387226836</v>
      </c>
      <c r="L141" s="2">
        <f t="shared" si="14"/>
        <v>-102.82686581678199</v>
      </c>
    </row>
    <row r="142" spans="3:12" x14ac:dyDescent="0.25">
      <c r="C142">
        <v>136</v>
      </c>
      <c r="D142" s="49">
        <v>43594</v>
      </c>
      <c r="E142" s="33" t="s">
        <v>36</v>
      </c>
      <c r="F142">
        <v>1.1593934053703101</v>
      </c>
      <c r="G142" s="34">
        <v>0.896901206332122</v>
      </c>
      <c r="H142" s="2">
        <f t="shared" si="10"/>
        <v>-7.7679358159488121E-4</v>
      </c>
      <c r="I142" s="20">
        <f t="shared" si="11"/>
        <v>4.9778016951438353E-3</v>
      </c>
      <c r="J142" s="2">
        <f t="shared" si="12"/>
        <v>-118.91529784767188</v>
      </c>
      <c r="K142" s="2">
        <f t="shared" si="13"/>
        <v>477.32892102790203</v>
      </c>
      <c r="L142" s="2">
        <f t="shared" si="14"/>
        <v>358.41362318023016</v>
      </c>
    </row>
    <row r="143" spans="3:12" x14ac:dyDescent="0.25">
      <c r="C143">
        <v>137</v>
      </c>
      <c r="D143" s="49">
        <v>43593</v>
      </c>
      <c r="E143" s="33" t="s">
        <v>36</v>
      </c>
      <c r="F143">
        <v>1.16029471485757</v>
      </c>
      <c r="G143" s="34">
        <v>0.89245872378402402</v>
      </c>
      <c r="H143" s="2">
        <f t="shared" si="10"/>
        <v>-5.2213262168588903E-3</v>
      </c>
      <c r="I143" s="20">
        <f t="shared" si="11"/>
        <v>-1.2494422132979244E-3</v>
      </c>
      <c r="J143" s="2">
        <f t="shared" si="12"/>
        <v>-799.30573185586206</v>
      </c>
      <c r="K143" s="2">
        <f t="shared" si="13"/>
        <v>-119.81090049088004</v>
      </c>
      <c r="L143" s="2">
        <f t="shared" si="14"/>
        <v>-919.11663234674211</v>
      </c>
    </row>
    <row r="144" spans="3:12" x14ac:dyDescent="0.25">
      <c r="C144">
        <v>138</v>
      </c>
      <c r="D144" s="49">
        <v>43592</v>
      </c>
      <c r="E144" s="33" t="s">
        <v>36</v>
      </c>
      <c r="F144">
        <v>1.1663847903423299</v>
      </c>
      <c r="G144" s="34">
        <v>0.89357519435260402</v>
      </c>
      <c r="H144" s="2">
        <f t="shared" si="10"/>
        <v>-2.7410042573047244E-3</v>
      </c>
      <c r="I144" s="20">
        <f t="shared" si="11"/>
        <v>-1.4297203109651102E-3</v>
      </c>
      <c r="J144" s="2">
        <f t="shared" si="12"/>
        <v>-419.60611593868487</v>
      </c>
      <c r="K144" s="2">
        <f t="shared" si="13"/>
        <v>-137.09803949611396</v>
      </c>
      <c r="L144" s="2">
        <f t="shared" si="14"/>
        <v>-556.70415543479885</v>
      </c>
    </row>
    <row r="145" spans="3:15" x14ac:dyDescent="0.25">
      <c r="C145">
        <v>139</v>
      </c>
      <c r="D145" s="49">
        <v>43591</v>
      </c>
      <c r="E145" s="33" t="s">
        <v>36</v>
      </c>
      <c r="F145">
        <v>1.16959064327485</v>
      </c>
      <c r="G145" s="34">
        <v>0.89485458612975399</v>
      </c>
      <c r="H145" s="2">
        <f t="shared" si="10"/>
        <v>-2.5029239766037881E-3</v>
      </c>
      <c r="I145" s="20">
        <f t="shared" si="11"/>
        <v>-2.9530201342274909E-3</v>
      </c>
      <c r="J145" s="2">
        <f t="shared" si="12"/>
        <v>-383.15964140283535</v>
      </c>
      <c r="K145" s="2">
        <f t="shared" si="13"/>
        <v>-283.1695597314768</v>
      </c>
      <c r="L145" s="2">
        <f t="shared" si="14"/>
        <v>-666.32920113431214</v>
      </c>
    </row>
    <row r="146" spans="3:15" x14ac:dyDescent="0.25">
      <c r="C146">
        <v>140</v>
      </c>
      <c r="D146" s="49">
        <v>43588</v>
      </c>
      <c r="E146" s="33" t="s">
        <v>36</v>
      </c>
      <c r="F146">
        <v>1.17252538517458</v>
      </c>
      <c r="G146" s="34">
        <v>0.897504936277149</v>
      </c>
      <c r="H146" s="2">
        <f t="shared" si="10"/>
        <v>6.1792087798668849E-3</v>
      </c>
      <c r="I146" s="20">
        <f t="shared" si="11"/>
        <v>-1.3462574044155184E-3</v>
      </c>
      <c r="J146" s="2">
        <f t="shared" si="12"/>
        <v>945.9430020162539</v>
      </c>
      <c r="K146" s="2">
        <f t="shared" si="13"/>
        <v>-129.09465535808474</v>
      </c>
      <c r="L146" s="2">
        <f t="shared" si="14"/>
        <v>816.84834665816913</v>
      </c>
    </row>
    <row r="147" spans="3:15" x14ac:dyDescent="0.25">
      <c r="C147">
        <v>141</v>
      </c>
      <c r="D147" s="49">
        <v>43587</v>
      </c>
      <c r="E147" s="33" t="s">
        <v>36</v>
      </c>
      <c r="F147">
        <v>1.1653246011676499</v>
      </c>
      <c r="G147" s="34">
        <v>0.89871483778197103</v>
      </c>
      <c r="H147" s="2">
        <f t="shared" si="10"/>
        <v>1.1420181091468251E-3</v>
      </c>
      <c r="I147" s="20">
        <f t="shared" si="11"/>
        <v>1.8873011593412148E-3</v>
      </c>
      <c r="J147" s="2">
        <f t="shared" si="12"/>
        <v>174.82562525530099</v>
      </c>
      <c r="K147" s="2">
        <f t="shared" si="13"/>
        <v>180.97615799397968</v>
      </c>
      <c r="L147" s="2">
        <f t="shared" si="14"/>
        <v>355.80178324928067</v>
      </c>
    </row>
    <row r="148" spans="3:15" x14ac:dyDescent="0.25">
      <c r="C148">
        <v>142</v>
      </c>
      <c r="D148" s="49">
        <v>43586</v>
      </c>
      <c r="E148" s="33" t="s">
        <v>36</v>
      </c>
      <c r="F148">
        <v>1.16399529745899</v>
      </c>
      <c r="G148" s="34">
        <v>0.89702188733405097</v>
      </c>
      <c r="H148" s="2">
        <f t="shared" si="10"/>
        <v>2.300398681886362E-3</v>
      </c>
      <c r="I148" s="20">
        <f t="shared" si="11"/>
        <v>4.9336203803378442E-3</v>
      </c>
      <c r="J148" s="2">
        <f t="shared" si="12"/>
        <v>352.15609514082416</v>
      </c>
      <c r="K148" s="2">
        <f t="shared" si="13"/>
        <v>473.09230803737017</v>
      </c>
      <c r="L148" s="2">
        <f t="shared" si="14"/>
        <v>825.24840317819439</v>
      </c>
      <c r="O148" s="48"/>
    </row>
    <row r="149" spans="3:15" x14ac:dyDescent="0.25">
      <c r="C149">
        <v>143</v>
      </c>
      <c r="D149" s="49">
        <v>43585</v>
      </c>
      <c r="E149" s="33" t="s">
        <v>36</v>
      </c>
      <c r="F149">
        <v>1.16132378974382</v>
      </c>
      <c r="G149" s="34">
        <v>0.89261804873694495</v>
      </c>
      <c r="H149" s="2">
        <f t="shared" si="10"/>
        <v>3.3837543386669999E-3</v>
      </c>
      <c r="I149" s="20">
        <f t="shared" si="11"/>
        <v>2.5885923413369039E-3</v>
      </c>
      <c r="J149" s="2">
        <f t="shared" si="12"/>
        <v>518.00139002151332</v>
      </c>
      <c r="K149" s="2">
        <f t="shared" si="13"/>
        <v>248.22402838523112</v>
      </c>
      <c r="L149" s="2">
        <f t="shared" si="14"/>
        <v>766.22541840674444</v>
      </c>
      <c r="O149" s="48"/>
    </row>
    <row r="150" spans="3:15" x14ac:dyDescent="0.25">
      <c r="C150">
        <v>144</v>
      </c>
      <c r="D150" s="49">
        <v>43584</v>
      </c>
      <c r="E150" s="33" t="s">
        <v>36</v>
      </c>
      <c r="F150">
        <v>1.1574074074073999</v>
      </c>
      <c r="G150" s="34">
        <v>0.89031339031338996</v>
      </c>
      <c r="H150" s="2">
        <f t="shared" si="10"/>
        <v>-0.26413192568614174</v>
      </c>
      <c r="I150" s="20">
        <f t="shared" si="11"/>
        <v>2.7599715099719813E-3</v>
      </c>
      <c r="J150" s="2">
        <f t="shared" si="12"/>
        <v>-40434.585658597127</v>
      </c>
      <c r="K150" s="2">
        <f t="shared" si="13"/>
        <v>264.65783564819333</v>
      </c>
      <c r="L150" s="2">
        <f t="shared" si="14"/>
        <v>-40169.927822948935</v>
      </c>
      <c r="O150" s="48"/>
    </row>
    <row r="151" spans="3:15" x14ac:dyDescent="0.25">
      <c r="C151">
        <v>145</v>
      </c>
      <c r="D151" s="49">
        <v>43581</v>
      </c>
      <c r="E151" s="33" t="s">
        <v>36</v>
      </c>
      <c r="F151">
        <v>1.5728463399999999</v>
      </c>
      <c r="G151" s="34">
        <v>0.88786291396608297</v>
      </c>
      <c r="H151" s="2">
        <f t="shared" si="10"/>
        <v>2.8831482848628021E-3</v>
      </c>
      <c r="I151" s="20">
        <f t="shared" si="11"/>
        <v>1.6425463908371629E-3</v>
      </c>
      <c r="J151" s="2">
        <f t="shared" si="12"/>
        <v>441.36620739004792</v>
      </c>
      <c r="K151" s="2">
        <f t="shared" si="13"/>
        <v>157.50625366242571</v>
      </c>
      <c r="L151" s="2">
        <f t="shared" si="14"/>
        <v>598.87246105247368</v>
      </c>
      <c r="O151" s="48"/>
    </row>
    <row r="152" spans="3:15" x14ac:dyDescent="0.25">
      <c r="C152">
        <v>146</v>
      </c>
      <c r="D152" s="49">
        <v>43580</v>
      </c>
      <c r="E152" s="33" t="s">
        <v>36</v>
      </c>
      <c r="F152">
        <v>1.56832462754</v>
      </c>
      <c r="G152" s="34">
        <v>0.88640694943048304</v>
      </c>
      <c r="H152" s="2">
        <f t="shared" si="10"/>
        <v>0.35598915621736982</v>
      </c>
      <c r="I152" s="20">
        <f t="shared" si="11"/>
        <v>4.9195585693388999E-3</v>
      </c>
      <c r="J152" s="2">
        <f t="shared" si="12"/>
        <v>54496.532341596379</v>
      </c>
      <c r="K152" s="2">
        <f t="shared" si="13"/>
        <v>471.7438997473468</v>
      </c>
      <c r="L152" s="2">
        <f t="shared" si="14"/>
        <v>54968.276241343723</v>
      </c>
      <c r="O152" s="48"/>
    </row>
    <row r="153" spans="3:15" x14ac:dyDescent="0.25">
      <c r="C153">
        <v>147</v>
      </c>
      <c r="D153" s="49">
        <v>43579</v>
      </c>
      <c r="E153" s="33" t="s">
        <v>36</v>
      </c>
      <c r="F153">
        <v>1.1565908328610499</v>
      </c>
      <c r="G153" s="34">
        <v>0.88206756637558403</v>
      </c>
      <c r="H153" s="2">
        <f t="shared" si="10"/>
        <v>2.047165774161197E-3</v>
      </c>
      <c r="I153" s="20">
        <f t="shared" si="11"/>
        <v>-1.8523418893887644E-3</v>
      </c>
      <c r="J153" s="2">
        <f t="shared" si="12"/>
        <v>313.38998357596978</v>
      </c>
      <c r="K153" s="2">
        <f t="shared" si="13"/>
        <v>-177.62386080974159</v>
      </c>
      <c r="L153" s="2">
        <f t="shared" si="14"/>
        <v>135.76612276622819</v>
      </c>
      <c r="O153" s="48"/>
    </row>
    <row r="154" spans="3:15" x14ac:dyDescent="0.25">
      <c r="C154">
        <v>148</v>
      </c>
      <c r="D154" s="49">
        <v>43578</v>
      </c>
      <c r="E154" s="33" t="s">
        <v>36</v>
      </c>
      <c r="F154">
        <v>1.15422793693298</v>
      </c>
      <c r="G154" s="34">
        <v>0.88370448921880496</v>
      </c>
      <c r="H154" s="2">
        <f t="shared" si="10"/>
        <v>1.0965165400831367E-3</v>
      </c>
      <c r="I154" s="20">
        <f t="shared" si="11"/>
        <v>-4.4185224461146255E-5</v>
      </c>
      <c r="J154" s="2">
        <f t="shared" si="12"/>
        <v>167.86002620048436</v>
      </c>
      <c r="K154" s="2">
        <f t="shared" si="13"/>
        <v>-4.2369878932682505</v>
      </c>
      <c r="L154" s="2">
        <f t="shared" si="14"/>
        <v>163.62303830721609</v>
      </c>
      <c r="O154" s="48"/>
    </row>
    <row r="155" spans="3:15" x14ac:dyDescent="0.25">
      <c r="C155">
        <v>149</v>
      </c>
      <c r="D155" s="49">
        <v>43577</v>
      </c>
      <c r="E155" s="33" t="s">
        <v>36</v>
      </c>
      <c r="F155">
        <v>1.1529636931733001</v>
      </c>
      <c r="G155" s="34">
        <v>0.88374353762538105</v>
      </c>
      <c r="H155" s="2">
        <f t="shared" si="10"/>
        <v>-2.7325239528169787E-3</v>
      </c>
      <c r="I155" s="20">
        <f t="shared" si="11"/>
        <v>3.5349741505030785E-4</v>
      </c>
      <c r="J155" s="2">
        <f t="shared" si="12"/>
        <v>-418.30791013743612</v>
      </c>
      <c r="K155" s="2">
        <f t="shared" si="13"/>
        <v>33.897400910270747</v>
      </c>
      <c r="L155" s="2">
        <f t="shared" si="14"/>
        <v>-384.41050922716539</v>
      </c>
      <c r="O155" s="48"/>
    </row>
    <row r="156" spans="3:15" x14ac:dyDescent="0.25">
      <c r="C156">
        <v>150</v>
      </c>
      <c r="D156" s="49">
        <v>43574</v>
      </c>
      <c r="E156" s="33" t="s">
        <v>36</v>
      </c>
      <c r="F156">
        <v>1.1561228264890799</v>
      </c>
      <c r="G156" s="34">
        <v>0.88343124696320496</v>
      </c>
      <c r="H156" s="2">
        <f t="shared" si="10"/>
        <v>-6.9367369589545813E-4</v>
      </c>
      <c r="I156" s="20">
        <f t="shared" si="11"/>
        <v>-4.2846415477708621E-3</v>
      </c>
      <c r="J156" s="2">
        <f t="shared" si="12"/>
        <v>-106.19090593815399</v>
      </c>
      <c r="K156" s="2">
        <f t="shared" si="13"/>
        <v>-410.86074782448509</v>
      </c>
      <c r="L156" s="2">
        <f t="shared" si="14"/>
        <v>-517.05165376263903</v>
      </c>
      <c r="O156" s="48"/>
    </row>
    <row r="157" spans="3:15" x14ac:dyDescent="0.25">
      <c r="C157">
        <v>151</v>
      </c>
      <c r="D157" s="49">
        <v>43573</v>
      </c>
      <c r="E157" s="33" t="s">
        <v>36</v>
      </c>
      <c r="F157">
        <v>1.1569253551760801</v>
      </c>
      <c r="G157" s="34">
        <v>0.88723272114275498</v>
      </c>
      <c r="H157" s="2">
        <f t="shared" si="10"/>
        <v>2.0824656393161334E-3</v>
      </c>
      <c r="I157" s="20">
        <f t="shared" si="11"/>
        <v>-4.0812705172564856E-3</v>
      </c>
      <c r="J157" s="2">
        <f t="shared" si="12"/>
        <v>318.7938567262388</v>
      </c>
      <c r="K157" s="2">
        <f t="shared" si="13"/>
        <v>-391.35919261820544</v>
      </c>
      <c r="L157" s="2">
        <f t="shared" si="14"/>
        <v>-72.56533589196664</v>
      </c>
      <c r="O157" s="48"/>
    </row>
    <row r="158" spans="3:15" x14ac:dyDescent="0.25">
      <c r="C158">
        <v>152</v>
      </c>
      <c r="D158" s="49">
        <v>43572</v>
      </c>
      <c r="E158" s="33" t="s">
        <v>36</v>
      </c>
      <c r="F158">
        <v>1.1545211046457899</v>
      </c>
      <c r="G158" s="34">
        <v>0.89086859688195896</v>
      </c>
      <c r="H158" s="2">
        <f t="shared" si="10"/>
        <v>-6.0035097441513141E-4</v>
      </c>
      <c r="I158" s="20">
        <f t="shared" si="11"/>
        <v>8.9086859687892428E-5</v>
      </c>
      <c r="J158" s="2">
        <f t="shared" si="12"/>
        <v>-91.904614851655253</v>
      </c>
      <c r="K158" s="2">
        <f t="shared" si="13"/>
        <v>8.5426734966301332</v>
      </c>
      <c r="L158" s="2">
        <f t="shared" si="14"/>
        <v>-83.361941355025124</v>
      </c>
      <c r="O158" s="48"/>
    </row>
    <row r="159" spans="3:15" x14ac:dyDescent="0.25">
      <c r="C159">
        <v>153</v>
      </c>
      <c r="D159" s="49">
        <v>43571</v>
      </c>
      <c r="E159" s="33" t="s">
        <v>36</v>
      </c>
      <c r="F159">
        <v>1.1552146388799001</v>
      </c>
      <c r="G159" s="34">
        <v>0.89078923926598896</v>
      </c>
      <c r="H159" s="2">
        <f t="shared" si="10"/>
        <v>-3.8930733330279077E-3</v>
      </c>
      <c r="I159" s="20">
        <f t="shared" si="11"/>
        <v>-3.6522358809902844E-3</v>
      </c>
      <c r="J159" s="2">
        <f t="shared" si="12"/>
        <v>-595.97039150264402</v>
      </c>
      <c r="K159" s="2">
        <f t="shared" si="13"/>
        <v>-350.21841350433863</v>
      </c>
      <c r="L159" s="2">
        <f t="shared" si="14"/>
        <v>-946.18880500698265</v>
      </c>
      <c r="O159" s="48"/>
    </row>
    <row r="160" spans="3:15" x14ac:dyDescent="0.25">
      <c r="C160">
        <v>154</v>
      </c>
      <c r="D160" s="49">
        <v>43570</v>
      </c>
      <c r="E160" s="33" t="s">
        <v>36</v>
      </c>
      <c r="F160">
        <v>1.15972955106869</v>
      </c>
      <c r="G160" s="34">
        <v>0.89405453732677598</v>
      </c>
      <c r="H160" s="2">
        <f t="shared" si="10"/>
        <v>1.3568835747563845E-3</v>
      </c>
      <c r="I160" s="20">
        <f t="shared" si="11"/>
        <v>2.7715690657119652E-3</v>
      </c>
      <c r="J160" s="2">
        <f t="shared" si="12"/>
        <v>207.71826423370192</v>
      </c>
      <c r="K160" s="2">
        <f t="shared" si="13"/>
        <v>265.76994278040956</v>
      </c>
      <c r="L160" s="2">
        <f t="shared" si="14"/>
        <v>473.48820701411148</v>
      </c>
      <c r="O160" s="48"/>
    </row>
    <row r="161" spans="3:27" x14ac:dyDescent="0.25">
      <c r="C161">
        <v>155</v>
      </c>
      <c r="D161" s="49">
        <v>43567</v>
      </c>
      <c r="E161" s="33" t="s">
        <v>36</v>
      </c>
      <c r="F161">
        <v>1.1581580654127599</v>
      </c>
      <c r="G161" s="34">
        <v>0.891583452211127</v>
      </c>
      <c r="H161" s="2">
        <f t="shared" si="10"/>
        <v>-2.223663485592553E-3</v>
      </c>
      <c r="I161" s="20">
        <f t="shared" si="11"/>
        <v>6.5531383737520432E-3</v>
      </c>
      <c r="J161" s="2">
        <f t="shared" si="12"/>
        <v>-340.40910219587369</v>
      </c>
      <c r="K161" s="2">
        <f t="shared" si="13"/>
        <v>628.39033389802773</v>
      </c>
      <c r="L161" s="2">
        <f t="shared" si="14"/>
        <v>287.98123170215405</v>
      </c>
    </row>
    <row r="162" spans="3:27" x14ac:dyDescent="0.25">
      <c r="C162">
        <v>156</v>
      </c>
      <c r="D162" s="49">
        <v>43566</v>
      </c>
      <c r="E162" s="33" t="s">
        <v>36</v>
      </c>
      <c r="F162">
        <v>1.1607391586962501</v>
      </c>
      <c r="G162" s="34">
        <v>0.88577882102838901</v>
      </c>
      <c r="H162" s="2">
        <f t="shared" si="10"/>
        <v>-2.1821896183497058E-3</v>
      </c>
      <c r="I162" s="20">
        <f t="shared" si="11"/>
        <v>2.7902032862396897E-3</v>
      </c>
      <c r="J162" s="2">
        <f t="shared" si="12"/>
        <v>-334.06008310903724</v>
      </c>
      <c r="K162" s="2">
        <f t="shared" si="13"/>
        <v>267.55680632448605</v>
      </c>
      <c r="L162" s="2">
        <f t="shared" si="14"/>
        <v>-66.50327678455119</v>
      </c>
    </row>
    <row r="163" spans="3:27" x14ac:dyDescent="0.25">
      <c r="C163">
        <v>157</v>
      </c>
      <c r="D163" s="49">
        <v>43565</v>
      </c>
      <c r="E163" s="33" t="s">
        <v>36</v>
      </c>
      <c r="F163">
        <v>1.16327765110976</v>
      </c>
      <c r="G163" s="34">
        <v>0.883314194859111</v>
      </c>
      <c r="H163" s="2">
        <f t="shared" si="10"/>
        <v>5.0602577823231076E-3</v>
      </c>
      <c r="I163" s="20">
        <f t="shared" si="11"/>
        <v>6.0065365250419056E-3</v>
      </c>
      <c r="J163" s="2">
        <f t="shared" si="12"/>
        <v>774.64860115795432</v>
      </c>
      <c r="K163" s="2">
        <f t="shared" si="13"/>
        <v>575.97585725642114</v>
      </c>
      <c r="L163" s="2">
        <f t="shared" si="14"/>
        <v>1350.6244584143756</v>
      </c>
    </row>
    <row r="164" spans="3:27" x14ac:dyDescent="0.25">
      <c r="C164">
        <v>158</v>
      </c>
      <c r="D164" s="49">
        <v>43564</v>
      </c>
      <c r="E164" s="33" t="s">
        <v>36</v>
      </c>
      <c r="F164">
        <v>1.1574208034815201</v>
      </c>
      <c r="G164" s="34">
        <v>0.878040214241812</v>
      </c>
      <c r="H164" s="2">
        <f t="shared" si="10"/>
        <v>-1.1226981793777124E-3</v>
      </c>
      <c r="I164" s="20">
        <f t="shared" si="11"/>
        <v>-4.3902010712049133E-4</v>
      </c>
      <c r="J164" s="2">
        <f t="shared" si="12"/>
        <v>-171.86803747738301</v>
      </c>
      <c r="K164" s="2">
        <f t="shared" si="13"/>
        <v>-42.098300992145667</v>
      </c>
      <c r="L164" s="2">
        <f t="shared" si="14"/>
        <v>-213.96633846952869</v>
      </c>
    </row>
    <row r="165" spans="3:27" x14ac:dyDescent="0.25">
      <c r="C165">
        <v>159</v>
      </c>
      <c r="D165" s="49">
        <v>43563</v>
      </c>
      <c r="E165" s="33" t="s">
        <v>36</v>
      </c>
      <c r="F165">
        <v>1.1587216982225199</v>
      </c>
      <c r="G165" s="34">
        <v>0.87842586085734298</v>
      </c>
      <c r="H165" s="2">
        <f t="shared" si="10"/>
        <v>-4.2872702833629539E-4</v>
      </c>
      <c r="I165" s="20">
        <f t="shared" si="11"/>
        <v>-7.0274068868558803E-4</v>
      </c>
      <c r="J165" s="2">
        <f t="shared" si="12"/>
        <v>-65.631595674726398</v>
      </c>
      <c r="K165" s="2">
        <f t="shared" si="13"/>
        <v>-67.386865776500954</v>
      </c>
      <c r="L165" s="2">
        <f t="shared" si="14"/>
        <v>-133.01846145122735</v>
      </c>
    </row>
    <row r="166" spans="3:27" x14ac:dyDescent="0.25">
      <c r="C166">
        <v>160</v>
      </c>
      <c r="D166" s="49">
        <v>43560</v>
      </c>
      <c r="E166" s="33" t="s">
        <v>36</v>
      </c>
      <c r="F166">
        <v>1.1592186866052201</v>
      </c>
      <c r="G166" s="34">
        <v>0.87904360056258701</v>
      </c>
      <c r="H166" s="2">
        <f t="shared" si="10"/>
        <v>-6.1670434127411022E-3</v>
      </c>
      <c r="I166" s="20">
        <f t="shared" si="11"/>
        <v>-6.1533052039464131E-4</v>
      </c>
      <c r="J166" s="2">
        <f t="shared" si="12"/>
        <v>-944.08066910122318</v>
      </c>
      <c r="K166" s="2">
        <f t="shared" si="13"/>
        <v>-59.004972749727948</v>
      </c>
      <c r="L166" s="2">
        <f t="shared" si="14"/>
        <v>-1003.0856418509511</v>
      </c>
    </row>
    <row r="167" spans="3:27" x14ac:dyDescent="0.25">
      <c r="C167">
        <v>161</v>
      </c>
      <c r="D167" s="49">
        <v>43559</v>
      </c>
      <c r="E167" s="33" t="s">
        <v>36</v>
      </c>
      <c r="F167">
        <v>1.16641200004665</v>
      </c>
      <c r="G167" s="34">
        <v>0.87958483595742798</v>
      </c>
      <c r="H167" s="2">
        <f t="shared" si="10"/>
        <v>-4.502350320185311E-3</v>
      </c>
      <c r="I167" s="20">
        <f t="shared" si="11"/>
        <v>7.9162635236174062E-4</v>
      </c>
      <c r="J167" s="2">
        <f t="shared" si="12"/>
        <v>-689.24144331900754</v>
      </c>
      <c r="K167" s="2">
        <f t="shared" si="13"/>
        <v>75.910246283759363</v>
      </c>
      <c r="L167" s="2">
        <f t="shared" si="14"/>
        <v>-613.33119703524812</v>
      </c>
    </row>
    <row r="168" spans="3:27" x14ac:dyDescent="0.25">
      <c r="C168">
        <v>162</v>
      </c>
      <c r="D168" s="49">
        <v>43558</v>
      </c>
      <c r="E168" s="33" t="s">
        <v>36</v>
      </c>
      <c r="F168">
        <v>1.17168734694834</v>
      </c>
      <c r="G168" s="34">
        <v>0.87888908419757406</v>
      </c>
      <c r="H168" s="2">
        <f t="shared" si="10"/>
        <v>6.4091297878090536E-3</v>
      </c>
      <c r="I168" s="20">
        <f t="shared" si="11"/>
        <v>-4.702056600457083E-3</v>
      </c>
      <c r="J168" s="2">
        <f t="shared" si="12"/>
        <v>981.14041583208927</v>
      </c>
      <c r="K168" s="2">
        <f t="shared" si="13"/>
        <v>-450.88730752329633</v>
      </c>
      <c r="L168" s="2">
        <f t="shared" si="14"/>
        <v>530.25310830879289</v>
      </c>
    </row>
    <row r="169" spans="3:27" x14ac:dyDescent="0.25">
      <c r="C169">
        <v>163</v>
      </c>
      <c r="D169" s="49">
        <v>43557</v>
      </c>
      <c r="E169" s="33" t="s">
        <v>36</v>
      </c>
      <c r="F169">
        <v>1.16422567350455</v>
      </c>
      <c r="G169" s="34">
        <v>0.883041193871694</v>
      </c>
      <c r="H169" s="2">
        <f t="shared" si="10"/>
        <v>-5.518429692407234E-3</v>
      </c>
      <c r="I169" s="20">
        <f t="shared" si="11"/>
        <v>-2.5166674025342006E-3</v>
      </c>
      <c r="J169" s="2">
        <f t="shared" si="12"/>
        <v>-844.7877609605199</v>
      </c>
      <c r="K169" s="2">
        <f t="shared" si="13"/>
        <v>-241.32703739678232</v>
      </c>
      <c r="L169" s="2">
        <f t="shared" si="14"/>
        <v>-1086.1147983573023</v>
      </c>
    </row>
    <row r="170" spans="3:27" x14ac:dyDescent="0.25">
      <c r="C170">
        <v>164</v>
      </c>
      <c r="D170" s="49">
        <v>43556</v>
      </c>
      <c r="E170" s="33" t="s">
        <v>36</v>
      </c>
      <c r="F170">
        <v>1.1706860220088899</v>
      </c>
      <c r="G170" s="34">
        <v>0.88526912181303097</v>
      </c>
      <c r="H170" s="2">
        <f t="shared" si="10"/>
        <v>2.0023939343452035E-3</v>
      </c>
      <c r="I170" s="20">
        <f t="shared" si="11"/>
        <v>-1.1130234183998056E-4</v>
      </c>
      <c r="J170" s="2">
        <f t="shared" si="12"/>
        <v>306.53609498438794</v>
      </c>
      <c r="K170" s="2">
        <f t="shared" si="13"/>
        <v>-10.672949625571913</v>
      </c>
      <c r="L170" s="2">
        <f t="shared" si="14"/>
        <v>295.86314535881604</v>
      </c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3:27" x14ac:dyDescent="0.25">
      <c r="C171">
        <v>165</v>
      </c>
      <c r="D171" s="49">
        <v>43553</v>
      </c>
      <c r="E171" s="33" t="s">
        <v>36</v>
      </c>
      <c r="F171">
        <v>1.1683465319999999</v>
      </c>
      <c r="G171" s="34">
        <v>0.88536766530756905</v>
      </c>
      <c r="H171" s="2">
        <f t="shared" si="10"/>
        <v>3.1773827711625291E-3</v>
      </c>
      <c r="I171" s="20">
        <f t="shared" si="11"/>
        <v>-1.1282000000000236E-3</v>
      </c>
      <c r="J171" s="2">
        <f t="shared" si="12"/>
        <v>486.40903782068926</v>
      </c>
      <c r="K171" s="2">
        <f t="shared" si="13"/>
        <v>-108.18480158200227</v>
      </c>
      <c r="L171" s="2">
        <f t="shared" si="14"/>
        <v>378.22423623868701</v>
      </c>
    </row>
    <row r="172" spans="3:27" x14ac:dyDescent="0.25">
      <c r="C172">
        <v>166</v>
      </c>
      <c r="D172" s="49">
        <v>43552</v>
      </c>
      <c r="E172" s="33" t="s">
        <v>36</v>
      </c>
      <c r="F172">
        <v>1.16464600584652</v>
      </c>
      <c r="G172" s="34">
        <v>0.88636766530756905</v>
      </c>
      <c r="H172" s="2">
        <f t="shared" si="10"/>
        <v>-6.591896393090213E-3</v>
      </c>
      <c r="I172" s="20">
        <f t="shared" si="11"/>
        <v>-5.3182059918450708E-3</v>
      </c>
      <c r="J172" s="2">
        <f t="shared" si="12"/>
        <v>-1009.1192068759005</v>
      </c>
      <c r="K172" s="2">
        <f t="shared" si="13"/>
        <v>-509.97080304907149</v>
      </c>
      <c r="L172" s="2">
        <f t="shared" si="14"/>
        <v>-1519.090009924972</v>
      </c>
    </row>
    <row r="173" spans="3:27" x14ac:dyDescent="0.25">
      <c r="C173">
        <v>167</v>
      </c>
      <c r="D173" s="49">
        <v>43551</v>
      </c>
      <c r="E173" s="33" t="s">
        <v>36</v>
      </c>
      <c r="F173">
        <v>1.1723741749416701</v>
      </c>
      <c r="G173" s="34">
        <v>0.89110675458919897</v>
      </c>
      <c r="H173" s="2">
        <f t="shared" si="10"/>
        <v>7.9721443896496602E-4</v>
      </c>
      <c r="I173" s="20">
        <f t="shared" si="11"/>
        <v>-4.9010871502475073E-4</v>
      </c>
      <c r="J173" s="2">
        <f t="shared" si="12"/>
        <v>122.04142091820842</v>
      </c>
      <c r="K173" s="2">
        <f t="shared" si="13"/>
        <v>-46.99726474788303</v>
      </c>
      <c r="L173" s="2">
        <f t="shared" si="14"/>
        <v>75.04415617032538</v>
      </c>
    </row>
    <row r="174" spans="3:27" x14ac:dyDescent="0.25">
      <c r="C174">
        <v>168</v>
      </c>
      <c r="D174" s="49">
        <v>43550</v>
      </c>
      <c r="E174" s="33" t="s">
        <v>36</v>
      </c>
      <c r="F174">
        <v>1.1714402858314199</v>
      </c>
      <c r="G174" s="34">
        <v>0.89154370793028104</v>
      </c>
      <c r="H174" s="2">
        <f t="shared" si="10"/>
        <v>5.0489076319324422E-3</v>
      </c>
      <c r="I174" s="20">
        <f t="shared" si="11"/>
        <v>-9.361208933269527E-4</v>
      </c>
      <c r="J174" s="2">
        <f t="shared" si="12"/>
        <v>772.91106554192788</v>
      </c>
      <c r="K174" s="2">
        <f t="shared" si="13"/>
        <v>-89.766046003670411</v>
      </c>
      <c r="L174" s="2">
        <f t="shared" si="14"/>
        <v>683.14501953825743</v>
      </c>
    </row>
    <row r="175" spans="3:27" x14ac:dyDescent="0.25">
      <c r="C175">
        <v>169</v>
      </c>
      <c r="D175" s="49">
        <v>43549</v>
      </c>
      <c r="E175" s="33" t="s">
        <v>36</v>
      </c>
      <c r="F175">
        <v>1.16555550375308</v>
      </c>
      <c r="G175" s="34">
        <v>0.89237908263430299</v>
      </c>
      <c r="H175" s="2">
        <f t="shared" si="10"/>
        <v>-5.1167886614833513E-3</v>
      </c>
      <c r="I175" s="20">
        <f t="shared" si="11"/>
        <v>3.926467963591973E-3</v>
      </c>
      <c r="J175" s="2">
        <f t="shared" si="12"/>
        <v>-783.30262005333316</v>
      </c>
      <c r="K175" s="2">
        <f t="shared" si="13"/>
        <v>376.51494199545931</v>
      </c>
      <c r="L175" s="2">
        <f t="shared" si="14"/>
        <v>-406.78767805787385</v>
      </c>
    </row>
    <row r="176" spans="3:27" x14ac:dyDescent="0.25">
      <c r="C176">
        <v>170</v>
      </c>
      <c r="D176" s="49">
        <v>43546</v>
      </c>
      <c r="E176" s="33" t="s">
        <v>36</v>
      </c>
      <c r="F176">
        <v>1.1715500779080801</v>
      </c>
      <c r="G176" s="34">
        <v>0.88888888888888795</v>
      </c>
      <c r="H176" s="2">
        <f t="shared" si="10"/>
        <v>1.831132771770938E-2</v>
      </c>
      <c r="I176" s="20">
        <f t="shared" si="11"/>
        <v>1.7777777777761017E-4</v>
      </c>
      <c r="J176" s="2">
        <f t="shared" si="12"/>
        <v>2803.1861245132741</v>
      </c>
      <c r="K176" s="2">
        <f t="shared" si="13"/>
        <v>17.047379555539482</v>
      </c>
      <c r="L176" s="2">
        <f t="shared" si="14"/>
        <v>2820.2335040688135</v>
      </c>
    </row>
    <row r="177" spans="3:12" x14ac:dyDescent="0.25">
      <c r="C177">
        <v>171</v>
      </c>
      <c r="D177" s="49">
        <v>43545</v>
      </c>
      <c r="E177" s="33" t="s">
        <v>36</v>
      </c>
      <c r="F177">
        <v>1.1504832029452301</v>
      </c>
      <c r="G177" s="34">
        <v>0.88873089228581503</v>
      </c>
      <c r="H177" s="2">
        <f t="shared" si="10"/>
        <v>-9.6870685687973079E-3</v>
      </c>
      <c r="I177" s="20">
        <f t="shared" si="11"/>
        <v>4.4436544613946083E-5</v>
      </c>
      <c r="J177" s="2">
        <f t="shared" si="12"/>
        <v>-1482.9430513113077</v>
      </c>
      <c r="K177" s="2">
        <f t="shared" si="13"/>
        <v>4.2610873622136571</v>
      </c>
      <c r="L177" s="2">
        <f t="shared" si="14"/>
        <v>-1478.6819639490941</v>
      </c>
    </row>
    <row r="178" spans="3:12" x14ac:dyDescent="0.25">
      <c r="C178">
        <v>172</v>
      </c>
      <c r="D178" s="49">
        <v>43544</v>
      </c>
      <c r="E178" s="33" t="s">
        <v>36</v>
      </c>
      <c r="F178">
        <v>1.16173702920606</v>
      </c>
      <c r="G178" s="34">
        <v>0.88869140191068596</v>
      </c>
      <c r="H178" s="2">
        <f t="shared" si="10"/>
        <v>-6.2617625874220595E-3</v>
      </c>
      <c r="I178" s="20">
        <f t="shared" si="11"/>
        <v>9.3312597200645442E-4</v>
      </c>
      <c r="J178" s="2">
        <f t="shared" si="12"/>
        <v>-958.58073596061433</v>
      </c>
      <c r="K178" s="2">
        <f t="shared" si="13"/>
        <v>89.478858475916638</v>
      </c>
      <c r="L178" s="2">
        <f t="shared" si="14"/>
        <v>-869.10187748469775</v>
      </c>
    </row>
    <row r="179" spans="3:12" x14ac:dyDescent="0.25">
      <c r="C179">
        <v>173</v>
      </c>
      <c r="D179" s="49">
        <v>43543</v>
      </c>
      <c r="E179" s="33" t="s">
        <v>36</v>
      </c>
      <c r="F179">
        <v>1.16905738902722</v>
      </c>
      <c r="G179" s="34">
        <v>0.88786291396608297</v>
      </c>
      <c r="H179" s="2">
        <f t="shared" si="10"/>
        <v>2.6654508469816651E-3</v>
      </c>
      <c r="I179" s="20">
        <f t="shared" si="11"/>
        <v>-3.6402379472607604E-3</v>
      </c>
      <c r="J179" s="2">
        <f t="shared" si="12"/>
        <v>408.04003647452726</v>
      </c>
      <c r="K179" s="2">
        <f t="shared" si="13"/>
        <v>-349.06791352213469</v>
      </c>
      <c r="L179" s="2">
        <f t="shared" si="14"/>
        <v>58.972122952392567</v>
      </c>
    </row>
    <row r="180" spans="3:12" x14ac:dyDescent="0.25">
      <c r="C180">
        <v>174</v>
      </c>
      <c r="D180" s="49">
        <v>43542</v>
      </c>
      <c r="E180" s="33" t="s">
        <v>36</v>
      </c>
      <c r="F180">
        <v>1.1659496076579501</v>
      </c>
      <c r="G180" s="34">
        <v>0.89110675458919897</v>
      </c>
      <c r="H180" s="2">
        <f t="shared" si="10"/>
        <v>-5.5848986206800122E-3</v>
      </c>
      <c r="I180" s="20">
        <f t="shared" si="11"/>
        <v>3.1188736410570073E-4</v>
      </c>
      <c r="J180" s="2">
        <f t="shared" si="12"/>
        <v>-854.96314421606178</v>
      </c>
      <c r="K180" s="2">
        <f t="shared" si="13"/>
        <v>29.907350294015441</v>
      </c>
      <c r="L180" s="2">
        <f t="shared" si="14"/>
        <v>-825.05579392204629</v>
      </c>
    </row>
    <row r="181" spans="3:12" x14ac:dyDescent="0.25">
      <c r="C181">
        <v>175</v>
      </c>
      <c r="D181" s="49">
        <v>43539</v>
      </c>
      <c r="E181" s="33" t="s">
        <v>36</v>
      </c>
      <c r="F181">
        <v>1.1724978895037901</v>
      </c>
      <c r="G181" s="34">
        <v>0.89082891630662298</v>
      </c>
      <c r="H181" s="2">
        <f t="shared" si="10"/>
        <v>-2.0049713910589295E-3</v>
      </c>
      <c r="I181" s="20">
        <f t="shared" si="11"/>
        <v>-9.3537036212221203E-4</v>
      </c>
      <c r="J181" s="2">
        <f t="shared" si="12"/>
        <v>-306.9306644556919</v>
      </c>
      <c r="K181" s="2">
        <f t="shared" si="13"/>
        <v>-89.69407643314571</v>
      </c>
      <c r="L181" s="2">
        <f t="shared" si="14"/>
        <v>-396.62474088883761</v>
      </c>
    </row>
    <row r="182" spans="3:12" x14ac:dyDescent="0.25">
      <c r="C182">
        <v>176</v>
      </c>
      <c r="D182" s="49">
        <v>43538</v>
      </c>
      <c r="E182" s="33" t="s">
        <v>36</v>
      </c>
      <c r="F182">
        <v>1.17485343703373</v>
      </c>
      <c r="G182" s="34">
        <v>0.89166295140436902</v>
      </c>
      <c r="H182" s="2">
        <f t="shared" si="10"/>
        <v>4.4996886638424272E-3</v>
      </c>
      <c r="I182" s="20">
        <f t="shared" si="11"/>
        <v>6.2416406598386764E-4</v>
      </c>
      <c r="J182" s="2">
        <f t="shared" si="12"/>
        <v>688.83398416347177</v>
      </c>
      <c r="K182" s="2">
        <f t="shared" si="13"/>
        <v>59.852034774932697</v>
      </c>
      <c r="L182" s="2">
        <f t="shared" si="14"/>
        <v>748.68601893840446</v>
      </c>
    </row>
    <row r="183" spans="3:12" x14ac:dyDescent="0.25">
      <c r="C183">
        <v>177</v>
      </c>
      <c r="D183" s="49">
        <v>43537</v>
      </c>
      <c r="E183" s="33" t="s">
        <v>36</v>
      </c>
      <c r="F183">
        <v>1.16959064327485</v>
      </c>
      <c r="G183" s="34">
        <v>0.89110675458919897</v>
      </c>
      <c r="H183" s="2">
        <f t="shared" si="10"/>
        <v>6.8421052631570944E-3</v>
      </c>
      <c r="I183" s="20">
        <f t="shared" si="11"/>
        <v>8.9110675458359268E-5</v>
      </c>
      <c r="J183" s="2">
        <f t="shared" si="12"/>
        <v>1047.4223842104038</v>
      </c>
      <c r="K183" s="2">
        <f t="shared" si="13"/>
        <v>8.544957226822012</v>
      </c>
      <c r="L183" s="2">
        <f t="shared" si="14"/>
        <v>1055.9673414372257</v>
      </c>
    </row>
    <row r="184" spans="3:12" x14ac:dyDescent="0.25">
      <c r="C184">
        <v>178</v>
      </c>
      <c r="D184" s="49">
        <v>43536</v>
      </c>
      <c r="E184" s="33" t="s">
        <v>36</v>
      </c>
      <c r="F184">
        <v>1.1616425625834901</v>
      </c>
      <c r="G184" s="34">
        <v>0.89102735453978399</v>
      </c>
      <c r="H184" s="2">
        <f t="shared" si="10"/>
        <v>-4.1819132253015923E-3</v>
      </c>
      <c r="I184" s="20">
        <f t="shared" si="11"/>
        <v>-6.504499688140597E-3</v>
      </c>
      <c r="J184" s="2">
        <f t="shared" si="12"/>
        <v>-640.18739153178149</v>
      </c>
      <c r="K184" s="2">
        <f t="shared" si="13"/>
        <v>-623.7262968903309</v>
      </c>
      <c r="L184" s="2">
        <f t="shared" si="14"/>
        <v>-1263.9136884221125</v>
      </c>
    </row>
    <row r="185" spans="3:12" x14ac:dyDescent="0.25">
      <c r="C185">
        <v>179</v>
      </c>
      <c r="D185" s="49">
        <v>43535</v>
      </c>
      <c r="E185" s="33" t="s">
        <v>36</v>
      </c>
      <c r="F185">
        <v>1.1665208515602199</v>
      </c>
      <c r="G185" s="34">
        <v>0.89686098654708502</v>
      </c>
      <c r="H185" s="2">
        <f t="shared" si="10"/>
        <v>6.9174686497508464E-3</v>
      </c>
      <c r="I185" s="20">
        <f t="shared" si="11"/>
        <v>-6.2780269058271276E-4</v>
      </c>
      <c r="J185" s="2">
        <f t="shared" si="12"/>
        <v>1058.9593739280649</v>
      </c>
      <c r="K185" s="2">
        <f t="shared" si="13"/>
        <v>-60.200947982039104</v>
      </c>
      <c r="L185" s="2">
        <f t="shared" si="14"/>
        <v>998.7584259460258</v>
      </c>
    </row>
    <row r="186" spans="3:12" x14ac:dyDescent="0.25">
      <c r="C186">
        <v>180</v>
      </c>
      <c r="D186" s="49">
        <v>43532</v>
      </c>
      <c r="E186" s="33" t="s">
        <v>36</v>
      </c>
      <c r="F186">
        <v>1.15850691628629</v>
      </c>
      <c r="G186" s="34">
        <v>0.89742439199497404</v>
      </c>
      <c r="H186" s="2">
        <f t="shared" si="10"/>
        <v>-7.958942514885603E-3</v>
      </c>
      <c r="I186" s="20">
        <f t="shared" si="11"/>
        <v>1.4807502467915068E-3</v>
      </c>
      <c r="J186" s="2">
        <f t="shared" si="12"/>
        <v>-1218.3932026921848</v>
      </c>
      <c r="K186" s="2">
        <f t="shared" si="13"/>
        <v>141.99137709771023</v>
      </c>
      <c r="L186" s="2">
        <f t="shared" si="14"/>
        <v>-1076.4018255944745</v>
      </c>
    </row>
    <row r="187" spans="3:12" x14ac:dyDescent="0.25">
      <c r="C187">
        <v>181</v>
      </c>
      <c r="D187" s="49">
        <v>43531</v>
      </c>
      <c r="E187" s="33" t="s">
        <v>36</v>
      </c>
      <c r="F187">
        <v>1.1678013803412299</v>
      </c>
      <c r="G187" s="34">
        <v>0.89609749540750006</v>
      </c>
      <c r="H187" s="2">
        <f t="shared" si="10"/>
        <v>4.9865118940572994E-3</v>
      </c>
      <c r="I187" s="20">
        <f t="shared" si="11"/>
        <v>-3.0019266096151798E-3</v>
      </c>
      <c r="J187" s="2">
        <f t="shared" si="12"/>
        <v>763.35922586450181</v>
      </c>
      <c r="K187" s="2">
        <f t="shared" si="13"/>
        <v>-287.85927550518011</v>
      </c>
      <c r="L187" s="2">
        <f t="shared" si="14"/>
        <v>475.4999503593217</v>
      </c>
    </row>
    <row r="188" spans="3:12" x14ac:dyDescent="0.25">
      <c r="C188">
        <v>182</v>
      </c>
      <c r="D188" s="49">
        <v>43530</v>
      </c>
      <c r="E188" s="33" t="s">
        <v>36</v>
      </c>
      <c r="F188">
        <v>1.1620070185223901</v>
      </c>
      <c r="G188" s="34">
        <v>0.89879561387740403</v>
      </c>
      <c r="H188" s="2">
        <f t="shared" si="10"/>
        <v>1.8940714401942671E-3</v>
      </c>
      <c r="I188" s="20">
        <f t="shared" si="11"/>
        <v>5.3927736832726225E-4</v>
      </c>
      <c r="J188" s="2">
        <f t="shared" si="12"/>
        <v>289.95356654856573</v>
      </c>
      <c r="K188" s="2">
        <f t="shared" si="13"/>
        <v>51.712121157727346</v>
      </c>
      <c r="L188" s="2">
        <f t="shared" si="14"/>
        <v>341.66568770629306</v>
      </c>
    </row>
    <row r="189" spans="3:12" x14ac:dyDescent="0.25">
      <c r="C189">
        <v>183</v>
      </c>
      <c r="D189" s="49">
        <v>43529</v>
      </c>
      <c r="E189" s="33" t="s">
        <v>36</v>
      </c>
      <c r="F189">
        <v>1.15981025504227</v>
      </c>
      <c r="G189" s="34">
        <v>0.89831117499101598</v>
      </c>
      <c r="H189" s="2">
        <f t="shared" si="10"/>
        <v>-3.0618990733143336E-3</v>
      </c>
      <c r="I189" s="20">
        <f t="shared" si="11"/>
        <v>5.8390226374394061E-4</v>
      </c>
      <c r="J189" s="2">
        <f t="shared" si="12"/>
        <v>-468.73023787750083</v>
      </c>
      <c r="K189" s="2">
        <f t="shared" si="13"/>
        <v>55.991269762824714</v>
      </c>
      <c r="L189" s="2">
        <f t="shared" si="14"/>
        <v>-412.73896811467614</v>
      </c>
    </row>
    <row r="190" spans="3:12" x14ac:dyDescent="0.25">
      <c r="C190">
        <v>184</v>
      </c>
      <c r="D190" s="49">
        <v>43528</v>
      </c>
      <c r="E190" s="33" t="s">
        <v>36</v>
      </c>
      <c r="F190">
        <v>1.1633723838663499</v>
      </c>
      <c r="G190" s="34">
        <v>0.89778695515554097</v>
      </c>
      <c r="H190" s="2">
        <f t="shared" si="10"/>
        <v>3.6064543900193868E-4</v>
      </c>
      <c r="I190" s="20">
        <f t="shared" si="11"/>
        <v>-5.1597531258406049E-3</v>
      </c>
      <c r="J190" s="2">
        <f t="shared" si="12"/>
        <v>55.209338506978369</v>
      </c>
      <c r="K190" s="2">
        <f t="shared" si="13"/>
        <v>-494.77651846407559</v>
      </c>
      <c r="L190" s="2">
        <f t="shared" si="14"/>
        <v>-439.56717995709721</v>
      </c>
    </row>
    <row r="191" spans="3:12" x14ac:dyDescent="0.25">
      <c r="C191">
        <v>185</v>
      </c>
      <c r="D191" s="49">
        <v>43525</v>
      </c>
      <c r="E191" s="33" t="s">
        <v>36</v>
      </c>
      <c r="F191">
        <v>1.1629529701818799</v>
      </c>
      <c r="G191" s="34">
        <v>0.90244334000000004</v>
      </c>
      <c r="H191" s="2">
        <f t="shared" si="10"/>
        <v>-1.8607247522912651E-3</v>
      </c>
      <c r="I191" s="20">
        <f t="shared" si="11"/>
        <v>-2.1683989619994959E-3</v>
      </c>
      <c r="J191" s="2">
        <f t="shared" si="12"/>
        <v>-284.84869516680538</v>
      </c>
      <c r="K191" s="2">
        <f t="shared" si="13"/>
        <v>-207.93105074856427</v>
      </c>
      <c r="L191" s="2">
        <f t="shared" si="14"/>
        <v>-492.77974591536963</v>
      </c>
    </row>
    <row r="192" spans="3:12" x14ac:dyDescent="0.25">
      <c r="C192">
        <v>186</v>
      </c>
      <c r="D192" s="49">
        <v>43524</v>
      </c>
      <c r="E192" s="33" t="s">
        <v>36</v>
      </c>
      <c r="F192">
        <v>1.16512093955352</v>
      </c>
      <c r="G192" s="34">
        <v>0.90440444966989197</v>
      </c>
      <c r="H192" s="2">
        <f t="shared" si="10"/>
        <v>-5.4527659971098652E-3</v>
      </c>
      <c r="I192" s="20">
        <f t="shared" si="11"/>
        <v>4.0698200235145254E-3</v>
      </c>
      <c r="J192" s="2">
        <f t="shared" si="12"/>
        <v>-834.73564664202422</v>
      </c>
      <c r="K192" s="2">
        <f t="shared" si="13"/>
        <v>390.26118748304333</v>
      </c>
      <c r="L192" s="2">
        <f t="shared" si="14"/>
        <v>-444.47445915898089</v>
      </c>
    </row>
    <row r="193" spans="3:15" x14ac:dyDescent="0.25">
      <c r="C193">
        <v>187</v>
      </c>
      <c r="D193" s="49">
        <v>43523</v>
      </c>
      <c r="E193" s="33" t="s">
        <v>36</v>
      </c>
      <c r="F193">
        <v>1.17150890346766</v>
      </c>
      <c r="G193" s="34">
        <v>0.90073860565663799</v>
      </c>
      <c r="H193" s="2">
        <f t="shared" si="10"/>
        <v>5.3186504217390684E-3</v>
      </c>
      <c r="I193" s="20">
        <f t="shared" si="11"/>
        <v>7.4761304269506113E-3</v>
      </c>
      <c r="J193" s="2">
        <f t="shared" si="12"/>
        <v>814.2045892683451</v>
      </c>
      <c r="K193" s="2">
        <f t="shared" si="13"/>
        <v>716.89743559723877</v>
      </c>
      <c r="L193" s="2">
        <f t="shared" si="14"/>
        <v>1531.1020248655839</v>
      </c>
    </row>
    <row r="194" spans="3:15" x14ac:dyDescent="0.25">
      <c r="C194">
        <v>188</v>
      </c>
      <c r="D194" s="49">
        <v>43522</v>
      </c>
      <c r="E194" s="33" t="s">
        <v>36</v>
      </c>
      <c r="F194">
        <v>1.16531102151164</v>
      </c>
      <c r="G194" s="34">
        <v>0.89405453732677598</v>
      </c>
      <c r="H194" s="2">
        <f t="shared" si="10"/>
        <v>1.1757988207053094E-2</v>
      </c>
      <c r="I194" s="20">
        <f t="shared" si="11"/>
        <v>8.940545373170572E-5</v>
      </c>
      <c r="J194" s="2">
        <f t="shared" si="12"/>
        <v>1799.9693906589634</v>
      </c>
      <c r="K194" s="2">
        <f t="shared" si="13"/>
        <v>8.5732239605683951</v>
      </c>
      <c r="L194" s="2">
        <f t="shared" si="14"/>
        <v>1808.5426146195318</v>
      </c>
    </row>
    <row r="195" spans="3:15" x14ac:dyDescent="0.25">
      <c r="C195">
        <v>189</v>
      </c>
      <c r="D195" s="49">
        <v>43521</v>
      </c>
      <c r="E195" s="33" t="s">
        <v>36</v>
      </c>
      <c r="F195">
        <v>1.1517685405940801</v>
      </c>
      <c r="G195" s="34">
        <v>0.89397461112104404</v>
      </c>
      <c r="H195" s="2">
        <f t="shared" si="10"/>
        <v>3.8008361839514393E-4</v>
      </c>
      <c r="I195" s="20">
        <f t="shared" si="11"/>
        <v>2.5925263722510472E-3</v>
      </c>
      <c r="J195" s="2">
        <f t="shared" si="12"/>
        <v>58.185028506133115</v>
      </c>
      <c r="K195" s="2">
        <f t="shared" si="13"/>
        <v>248.601268549975</v>
      </c>
      <c r="L195" s="2">
        <f t="shared" si="14"/>
        <v>306.78629705610814</v>
      </c>
    </row>
    <row r="196" spans="3:15" x14ac:dyDescent="0.25">
      <c r="C196">
        <v>190</v>
      </c>
      <c r="D196" s="49">
        <v>43518</v>
      </c>
      <c r="E196" s="33" t="s">
        <v>36</v>
      </c>
      <c r="F196">
        <v>1.1513309385649799</v>
      </c>
      <c r="G196" s="34">
        <v>0.89166295140436902</v>
      </c>
      <c r="H196" s="2">
        <f t="shared" si="10"/>
        <v>-6.9079856307774357E-5</v>
      </c>
      <c r="I196" s="20">
        <f t="shared" si="11"/>
        <v>-1.2037449843959047E-3</v>
      </c>
      <c r="J196" s="2">
        <f t="shared" si="12"/>
        <v>-10.575076677702938</v>
      </c>
      <c r="K196" s="2">
        <f t="shared" si="13"/>
        <v>-115.42892420864973</v>
      </c>
      <c r="L196" s="2">
        <f t="shared" si="14"/>
        <v>-126.00400088635267</v>
      </c>
    </row>
    <row r="197" spans="3:15" x14ac:dyDescent="0.25">
      <c r="C197">
        <v>191</v>
      </c>
      <c r="D197" s="49">
        <v>43517</v>
      </c>
      <c r="E197" s="33" t="s">
        <v>36</v>
      </c>
      <c r="F197">
        <v>1.15141047783534</v>
      </c>
      <c r="G197" s="34">
        <v>0.89273757978842105</v>
      </c>
      <c r="H197" s="2">
        <f t="shared" si="10"/>
        <v>3.4542314334595758E-4</v>
      </c>
      <c r="I197" s="20">
        <f t="shared" si="11"/>
        <v>-4.4636878988701945E-5</v>
      </c>
      <c r="J197" s="2">
        <f t="shared" si="12"/>
        <v>52.879036268718679</v>
      </c>
      <c r="K197" s="2">
        <f t="shared" si="13"/>
        <v>-4.2802977279139025</v>
      </c>
      <c r="L197" s="2">
        <f t="shared" si="14"/>
        <v>48.598738540804774</v>
      </c>
    </row>
    <row r="198" spans="3:15" x14ac:dyDescent="0.25">
      <c r="C198">
        <v>192</v>
      </c>
      <c r="D198" s="49">
        <v>43516</v>
      </c>
      <c r="E198" s="33" t="s">
        <v>36</v>
      </c>
      <c r="F198">
        <v>1.15101289134438</v>
      </c>
      <c r="G198" s="34">
        <v>0.89277743058655401</v>
      </c>
      <c r="H198" s="2">
        <f t="shared" si="10"/>
        <v>1.1164825046023896E-3</v>
      </c>
      <c r="I198" s="20">
        <f t="shared" si="11"/>
        <v>1.4730827604674257E-3</v>
      </c>
      <c r="J198" s="2">
        <f t="shared" si="12"/>
        <v>170.91651208538093</v>
      </c>
      <c r="K198" s="2">
        <f t="shared" si="13"/>
        <v>141.25613025618975</v>
      </c>
      <c r="L198" s="2">
        <f t="shared" si="14"/>
        <v>312.17264234157068</v>
      </c>
    </row>
    <row r="199" spans="3:15" x14ac:dyDescent="0.25">
      <c r="C199">
        <v>193</v>
      </c>
      <c r="D199" s="49">
        <v>43515</v>
      </c>
      <c r="E199" s="33" t="s">
        <v>36</v>
      </c>
      <c r="F199">
        <v>1.1497292387642699</v>
      </c>
      <c r="G199" s="34">
        <v>0.89146422999777097</v>
      </c>
      <c r="H199" s="2">
        <f t="shared" ref="H199:H265" si="15">EXP(LN(F199/F200))-1</f>
        <v>5.62217597756276E-3</v>
      </c>
      <c r="I199" s="20">
        <f t="shared" ref="I199:I265" si="16">EXP(LN(G199/G200))-1</f>
        <v>-2.4960998439935711E-3</v>
      </c>
      <c r="J199" s="2">
        <f t="shared" ref="J199:J265" si="17">H199*$C$3</f>
        <v>860.66974131175937</v>
      </c>
      <c r="K199" s="2">
        <f t="shared" si="13"/>
        <v>-239.35478315130794</v>
      </c>
      <c r="L199" s="2">
        <f t="shared" si="14"/>
        <v>621.3149581604514</v>
      </c>
    </row>
    <row r="200" spans="3:15" x14ac:dyDescent="0.25">
      <c r="C200">
        <v>194</v>
      </c>
      <c r="D200" s="49">
        <v>43514</v>
      </c>
      <c r="E200" s="33" t="s">
        <v>36</v>
      </c>
      <c r="F200">
        <v>1.1433013971143</v>
      </c>
      <c r="G200" s="34">
        <v>0.89369498190267604</v>
      </c>
      <c r="H200" s="2">
        <f t="shared" si="15"/>
        <v>2.2866027942292089E-3</v>
      </c>
      <c r="I200" s="20">
        <f t="shared" si="16"/>
        <v>-3.5300951785159906E-3</v>
      </c>
      <c r="J200" s="2">
        <f t="shared" si="17"/>
        <v>350.04415430004752</v>
      </c>
      <c r="K200" s="2">
        <f t="shared" ref="K200:K263" si="18">I200*$C$4</f>
        <v>-338.50615711161788</v>
      </c>
      <c r="L200" s="2">
        <f t="shared" ref="L200:L263" si="19">SUM(J200:K200)</f>
        <v>11.537997188429642</v>
      </c>
    </row>
    <row r="201" spans="3:15" x14ac:dyDescent="0.25">
      <c r="C201">
        <v>195</v>
      </c>
      <c r="D201" s="49">
        <v>43511</v>
      </c>
      <c r="E201" s="33" t="s">
        <v>36</v>
      </c>
      <c r="F201">
        <v>1.14069308511851</v>
      </c>
      <c r="G201" s="34">
        <v>0.89686098654708502</v>
      </c>
      <c r="H201" s="2">
        <f t="shared" si="15"/>
        <v>6.6844614787882062E-3</v>
      </c>
      <c r="I201" s="20">
        <f t="shared" si="16"/>
        <v>-3.7668161434976088E-3</v>
      </c>
      <c r="J201" s="2">
        <f t="shared" si="17"/>
        <v>1023.2895154326116</v>
      </c>
      <c r="K201" s="2">
        <f t="shared" si="18"/>
        <v>-361.20568789236239</v>
      </c>
      <c r="L201" s="2">
        <f t="shared" si="19"/>
        <v>662.0838275402491</v>
      </c>
    </row>
    <row r="202" spans="3:15" x14ac:dyDescent="0.25">
      <c r="C202">
        <v>196</v>
      </c>
      <c r="D202" s="49">
        <v>43510</v>
      </c>
      <c r="E202" s="33" t="s">
        <v>36</v>
      </c>
      <c r="F202">
        <v>1.1331187961745901</v>
      </c>
      <c r="G202" s="34">
        <v>0.90025207057976198</v>
      </c>
      <c r="H202" s="2">
        <f t="shared" si="15"/>
        <v>-7.3766033630966454E-3</v>
      </c>
      <c r="I202" s="20">
        <f t="shared" si="16"/>
        <v>-3.6010082823145773E-4</v>
      </c>
      <c r="J202" s="2">
        <f t="shared" si="17"/>
        <v>-1129.2459242850109</v>
      </c>
      <c r="K202" s="2">
        <f t="shared" si="18"/>
        <v>-34.530612171365107</v>
      </c>
      <c r="L202" s="2">
        <f t="shared" si="19"/>
        <v>-1163.7765364563761</v>
      </c>
    </row>
    <row r="203" spans="3:15" x14ac:dyDescent="0.25">
      <c r="C203">
        <v>197</v>
      </c>
      <c r="D203" s="49">
        <v>43509</v>
      </c>
      <c r="E203" s="33" t="s">
        <v>36</v>
      </c>
      <c r="F203">
        <v>1.1415394801429199</v>
      </c>
      <c r="G203" s="34">
        <v>0.90057636887607995</v>
      </c>
      <c r="H203" s="2">
        <f t="shared" si="15"/>
        <v>1.2328626385549324E-3</v>
      </c>
      <c r="I203" s="20">
        <f t="shared" si="16"/>
        <v>-7.2046109510115475E-4</v>
      </c>
      <c r="J203" s="2">
        <f t="shared" si="17"/>
        <v>188.73254277928049</v>
      </c>
      <c r="K203" s="2">
        <f t="shared" si="18"/>
        <v>-69.086102305503331</v>
      </c>
      <c r="L203" s="2">
        <f t="shared" si="19"/>
        <v>119.64644047377716</v>
      </c>
      <c r="O203" s="49"/>
    </row>
    <row r="204" spans="3:15" x14ac:dyDescent="0.25">
      <c r="C204">
        <v>198</v>
      </c>
      <c r="D204" s="49">
        <v>43508</v>
      </c>
      <c r="E204" s="33" t="s">
        <v>36</v>
      </c>
      <c r="F204">
        <v>1.1401338517141899</v>
      </c>
      <c r="G204" s="34">
        <v>0.90122566690699302</v>
      </c>
      <c r="H204" s="2">
        <f t="shared" si="15"/>
        <v>-6.840803110256255E-4</v>
      </c>
      <c r="I204" s="20">
        <f t="shared" si="16"/>
        <v>-6.3085796683504114E-4</v>
      </c>
      <c r="J204" s="2">
        <f t="shared" si="17"/>
        <v>-104.72230443809879</v>
      </c>
      <c r="K204" s="2">
        <f t="shared" si="18"/>
        <v>-60.493923035342014</v>
      </c>
      <c r="L204" s="2">
        <f t="shared" si="19"/>
        <v>-165.2162274734408</v>
      </c>
    </row>
    <row r="205" spans="3:15" x14ac:dyDescent="0.25">
      <c r="C205">
        <v>199</v>
      </c>
      <c r="D205" s="49">
        <v>43507</v>
      </c>
      <c r="E205" s="33" t="s">
        <v>36</v>
      </c>
      <c r="F205">
        <v>1.1409143287430501</v>
      </c>
      <c r="G205" s="34">
        <v>0.90179457119668105</v>
      </c>
      <c r="H205" s="2">
        <f t="shared" si="15"/>
        <v>-1.5972800602412907E-3</v>
      </c>
      <c r="I205" s="20">
        <f t="shared" si="16"/>
        <v>4.5089728559832842E-4</v>
      </c>
      <c r="J205" s="2">
        <f t="shared" si="17"/>
        <v>-244.51931453882653</v>
      </c>
      <c r="K205" s="2">
        <f t="shared" si="18"/>
        <v>43.237221570924966</v>
      </c>
      <c r="L205" s="2">
        <f t="shared" si="19"/>
        <v>-201.28209296790158</v>
      </c>
    </row>
    <row r="206" spans="3:15" x14ac:dyDescent="0.25">
      <c r="C206">
        <v>200</v>
      </c>
      <c r="D206" s="49">
        <v>43504</v>
      </c>
      <c r="E206" s="33" t="s">
        <v>36</v>
      </c>
      <c r="F206">
        <v>1.1427396039264499</v>
      </c>
      <c r="G206" s="34">
        <v>0.90138813773210702</v>
      </c>
      <c r="H206" s="2">
        <f t="shared" si="15"/>
        <v>2.9711229702611419E-4</v>
      </c>
      <c r="I206" s="20">
        <f t="shared" si="16"/>
        <v>-1.1718045790520826E-3</v>
      </c>
      <c r="J206" s="2">
        <f t="shared" si="17"/>
        <v>45.483379538906256</v>
      </c>
      <c r="K206" s="2">
        <f t="shared" si="18"/>
        <v>-112.36611051021856</v>
      </c>
      <c r="L206" s="2">
        <f t="shared" si="19"/>
        <v>-66.882730971312299</v>
      </c>
    </row>
    <row r="207" spans="3:15" x14ac:dyDescent="0.25">
      <c r="C207">
        <v>201</v>
      </c>
      <c r="D207" s="49">
        <v>43503</v>
      </c>
      <c r="E207" s="33" t="s">
        <v>36</v>
      </c>
      <c r="F207">
        <v>1.14240018278402</v>
      </c>
      <c r="G207" s="34">
        <v>0.90244562765093395</v>
      </c>
      <c r="H207" s="2">
        <f t="shared" si="15"/>
        <v>2.7988804478171758E-3</v>
      </c>
      <c r="I207" s="20">
        <f t="shared" si="16"/>
        <v>2.7073368829526601E-3</v>
      </c>
      <c r="J207" s="2">
        <f t="shared" si="17"/>
        <v>428.46608156680725</v>
      </c>
      <c r="K207" s="2">
        <f t="shared" si="18"/>
        <v>259.6106217850238</v>
      </c>
      <c r="L207" s="2">
        <f t="shared" si="19"/>
        <v>688.07670335183104</v>
      </c>
    </row>
    <row r="208" spans="3:15" x14ac:dyDescent="0.25">
      <c r="C208">
        <v>202</v>
      </c>
      <c r="D208" s="49">
        <v>43502</v>
      </c>
      <c r="E208" s="33" t="s">
        <v>36</v>
      </c>
      <c r="F208">
        <v>1.13921166552745</v>
      </c>
      <c r="G208" s="34">
        <v>0.90000900009000095</v>
      </c>
      <c r="H208" s="2">
        <f t="shared" si="15"/>
        <v>4.4201412622459912E-3</v>
      </c>
      <c r="I208" s="20">
        <f t="shared" si="16"/>
        <v>2.2500225002297647E-4</v>
      </c>
      <c r="J208" s="2">
        <f t="shared" si="17"/>
        <v>676.65648530408771</v>
      </c>
      <c r="K208" s="2">
        <f t="shared" si="18"/>
        <v>21.575805508100746</v>
      </c>
      <c r="L208" s="2">
        <f t="shared" si="19"/>
        <v>698.23229081218847</v>
      </c>
    </row>
    <row r="209" spans="3:15" x14ac:dyDescent="0.25">
      <c r="C209">
        <v>203</v>
      </c>
      <c r="D209" s="49">
        <v>43501</v>
      </c>
      <c r="E209" s="33" t="s">
        <v>36</v>
      </c>
      <c r="F209">
        <v>1.1341983486072</v>
      </c>
      <c r="G209" s="34">
        <v>0.899806541593557</v>
      </c>
      <c r="H209" s="2">
        <f t="shared" si="15"/>
        <v>-9.3344524090341885E-3</v>
      </c>
      <c r="I209" s="20">
        <f t="shared" si="16"/>
        <v>-1.5938635933294698E-3</v>
      </c>
      <c r="J209" s="2">
        <f t="shared" si="17"/>
        <v>-1428.9628734910409</v>
      </c>
      <c r="K209" s="2">
        <f t="shared" si="18"/>
        <v>-152.83798669838879</v>
      </c>
      <c r="L209" s="2">
        <f t="shared" si="19"/>
        <v>-1581.8008601894296</v>
      </c>
    </row>
    <row r="210" spans="3:15" x14ac:dyDescent="0.25">
      <c r="C210">
        <v>204</v>
      </c>
      <c r="D210" s="49">
        <v>43500</v>
      </c>
      <c r="E210" s="33" t="s">
        <v>36</v>
      </c>
      <c r="F210">
        <v>1.1448852252561601</v>
      </c>
      <c r="G210" s="34">
        <v>0.90124300000000002</v>
      </c>
      <c r="H210" s="2">
        <f t="shared" si="15"/>
        <v>2.6332360180822967E-3</v>
      </c>
      <c r="I210" s="20">
        <f t="shared" si="16"/>
        <v>-1.8733774999992736E-3</v>
      </c>
      <c r="J210" s="2">
        <f t="shared" si="17"/>
        <v>403.10843551328497</v>
      </c>
      <c r="K210" s="2">
        <f t="shared" si="18"/>
        <v>-179.64099727495534</v>
      </c>
      <c r="L210" s="2">
        <f t="shared" si="19"/>
        <v>223.46743823832963</v>
      </c>
    </row>
    <row r="211" spans="3:15" x14ac:dyDescent="0.25">
      <c r="C211">
        <v>205</v>
      </c>
      <c r="D211" s="49">
        <v>43497</v>
      </c>
      <c r="E211" s="33" t="s">
        <v>36</v>
      </c>
      <c r="F211">
        <v>1.14187838995147</v>
      </c>
      <c r="G211" s="34">
        <v>0.902934537246049</v>
      </c>
      <c r="H211" s="2">
        <f t="shared" si="15"/>
        <v>-1.3131601484399624E-3</v>
      </c>
      <c r="I211" s="20">
        <f t="shared" si="16"/>
        <v>-7.6749435665945942E-4</v>
      </c>
      <c r="J211" s="2">
        <f t="shared" si="17"/>
        <v>-201.02487182350345</v>
      </c>
      <c r="K211" s="2">
        <f t="shared" si="18"/>
        <v>-73.596192776554119</v>
      </c>
      <c r="L211" s="2">
        <f t="shared" si="19"/>
        <v>-274.62106460005759</v>
      </c>
      <c r="O211" s="49"/>
    </row>
    <row r="212" spans="3:15" x14ac:dyDescent="0.25">
      <c r="C212">
        <v>206</v>
      </c>
      <c r="D212" s="49">
        <v>43496</v>
      </c>
      <c r="E212" s="33" t="s">
        <v>36</v>
      </c>
      <c r="F212">
        <v>1.14337983077978</v>
      </c>
      <c r="G212" s="34">
        <v>0.90362806668775097</v>
      </c>
      <c r="H212" s="2">
        <f t="shared" si="15"/>
        <v>-6.4029270524079696E-4</v>
      </c>
      <c r="I212" s="20">
        <f t="shared" si="16"/>
        <v>-2.6657027967292857E-3</v>
      </c>
      <c r="J212" s="2">
        <f t="shared" si="17"/>
        <v>-98.019087126173403</v>
      </c>
      <c r="K212" s="2">
        <f t="shared" si="18"/>
        <v>-255.61826638959425</v>
      </c>
      <c r="L212" s="2">
        <f t="shared" si="19"/>
        <v>-353.63735351576764</v>
      </c>
      <c r="O212" s="49"/>
    </row>
    <row r="213" spans="3:15" x14ac:dyDescent="0.25">
      <c r="C213">
        <v>207</v>
      </c>
      <c r="D213" s="49">
        <v>43495</v>
      </c>
      <c r="E213" s="33" t="s">
        <v>36</v>
      </c>
      <c r="F213">
        <v>1.1441123976019401</v>
      </c>
      <c r="G213" s="34">
        <v>0.90604330887016404</v>
      </c>
      <c r="H213" s="2">
        <f t="shared" si="15"/>
        <v>-3.6897949033763977E-3</v>
      </c>
      <c r="I213" s="20">
        <f t="shared" si="16"/>
        <v>-6.2063966657603942E-3</v>
      </c>
      <c r="J213" s="2">
        <f t="shared" si="17"/>
        <v>-564.8515517223442</v>
      </c>
      <c r="K213" s="2">
        <f t="shared" si="18"/>
        <v>-595.14074793872942</v>
      </c>
      <c r="L213" s="2">
        <f t="shared" si="19"/>
        <v>-1159.9922996610735</v>
      </c>
      <c r="O213" s="49"/>
    </row>
    <row r="214" spans="3:15" x14ac:dyDescent="0.25">
      <c r="C214">
        <v>208</v>
      </c>
      <c r="D214" s="49">
        <v>43494</v>
      </c>
      <c r="E214" s="33" t="s">
        <v>36</v>
      </c>
      <c r="F214">
        <v>1.1483495720000001</v>
      </c>
      <c r="G214" s="34">
        <v>0.91170169120663702</v>
      </c>
      <c r="H214" s="2">
        <f t="shared" si="15"/>
        <v>-1.7512005561118871E-3</v>
      </c>
      <c r="I214" s="20">
        <f t="shared" si="16"/>
        <v>-6.8377626840487871E-4</v>
      </c>
      <c r="J214" s="2">
        <f t="shared" si="17"/>
        <v>-268.08220440428255</v>
      </c>
      <c r="K214" s="2">
        <f t="shared" si="18"/>
        <v>-65.568338879509113</v>
      </c>
      <c r="L214" s="2">
        <f t="shared" si="19"/>
        <v>-333.65054328379165</v>
      </c>
      <c r="O214" s="49"/>
    </row>
    <row r="215" spans="3:15" x14ac:dyDescent="0.25">
      <c r="C215">
        <v>209</v>
      </c>
      <c r="D215" s="49">
        <v>43493</v>
      </c>
      <c r="E215" s="33" t="s">
        <v>36</v>
      </c>
      <c r="F215">
        <v>1.15036409023455</v>
      </c>
      <c r="G215" s="34">
        <v>0.91232551774473103</v>
      </c>
      <c r="H215" s="2">
        <f t="shared" si="15"/>
        <v>-4.336872620189447E-3</v>
      </c>
      <c r="I215" s="20">
        <f t="shared" si="16"/>
        <v>6.2950460724389146E-3</v>
      </c>
      <c r="J215" s="2">
        <f t="shared" si="17"/>
        <v>-663.90932105590366</v>
      </c>
      <c r="K215" s="2">
        <f t="shared" si="18"/>
        <v>603.64147340573686</v>
      </c>
      <c r="L215" s="2">
        <f t="shared" si="19"/>
        <v>-60.2678476501668</v>
      </c>
      <c r="O215" s="49"/>
    </row>
    <row r="216" spans="3:15" x14ac:dyDescent="0.25">
      <c r="C216">
        <v>210</v>
      </c>
      <c r="D216" s="49">
        <v>43490</v>
      </c>
      <c r="E216" s="33" t="s">
        <v>36</v>
      </c>
      <c r="F216">
        <v>1.1553748035862801</v>
      </c>
      <c r="G216" s="34">
        <v>0.90661831368993595</v>
      </c>
      <c r="H216" s="2">
        <f t="shared" si="15"/>
        <v>5.9270727423992309E-3</v>
      </c>
      <c r="I216" s="20">
        <f t="shared" si="16"/>
        <v>1.3599274705349274E-3</v>
      </c>
      <c r="J216" s="2">
        <f t="shared" si="17"/>
        <v>907.3448046263652</v>
      </c>
      <c r="K216" s="2">
        <f t="shared" si="18"/>
        <v>130.40549864007468</v>
      </c>
      <c r="L216" s="2">
        <f t="shared" si="19"/>
        <v>1037.7503032664399</v>
      </c>
      <c r="O216" s="49"/>
    </row>
    <row r="217" spans="3:15" x14ac:dyDescent="0.25">
      <c r="C217">
        <v>211</v>
      </c>
      <c r="D217" s="49">
        <v>43489</v>
      </c>
      <c r="E217" s="33" t="s">
        <v>36</v>
      </c>
      <c r="F217">
        <v>1.1485671624648199</v>
      </c>
      <c r="G217" s="34">
        <v>0.90538705296514199</v>
      </c>
      <c r="H217" s="2">
        <f t="shared" si="15"/>
        <v>2.7565611898849873E-4</v>
      </c>
      <c r="I217" s="20">
        <f t="shared" si="16"/>
        <v>1.8107741059303351E-4</v>
      </c>
      <c r="J217" s="2">
        <f t="shared" si="17"/>
        <v>42.198764600691717</v>
      </c>
      <c r="K217" s="2">
        <f t="shared" si="18"/>
        <v>17.363786328655976</v>
      </c>
      <c r="L217" s="2">
        <f t="shared" si="19"/>
        <v>59.562550929347694</v>
      </c>
      <c r="O217" s="49"/>
    </row>
    <row r="218" spans="3:15" x14ac:dyDescent="0.25">
      <c r="C218">
        <v>212</v>
      </c>
      <c r="D218" s="49">
        <v>43488</v>
      </c>
      <c r="E218" s="33" t="s">
        <v>36</v>
      </c>
      <c r="F218">
        <v>1.1482506401497301</v>
      </c>
      <c r="G218" s="34">
        <v>0.905223137503394</v>
      </c>
      <c r="H218" s="2">
        <f t="shared" si="15"/>
        <v>6.5335461424558261E-3</v>
      </c>
      <c r="I218" s="20">
        <f t="shared" si="16"/>
        <v>8.1470082375290076E-4</v>
      </c>
      <c r="J218" s="2">
        <f t="shared" si="17"/>
        <v>1000.1866698440831</v>
      </c>
      <c r="K218" s="2">
        <f t="shared" si="18"/>
        <v>78.122892187909514</v>
      </c>
      <c r="L218" s="2">
        <f t="shared" si="19"/>
        <v>1078.3095620319925</v>
      </c>
      <c r="O218" s="49"/>
    </row>
    <row r="219" spans="3:15" x14ac:dyDescent="0.25">
      <c r="C219">
        <v>213</v>
      </c>
      <c r="D219" s="49">
        <v>43487</v>
      </c>
      <c r="E219" s="33" t="s">
        <v>36</v>
      </c>
      <c r="F219">
        <v>1.14079718907572</v>
      </c>
      <c r="G219" s="34">
        <v>0.90448625180897202</v>
      </c>
      <c r="H219" s="2">
        <f t="shared" si="15"/>
        <v>5.3275228729832147E-3</v>
      </c>
      <c r="I219" s="20">
        <f t="shared" si="16"/>
        <v>-1.3567293777131395E-3</v>
      </c>
      <c r="J219" s="2">
        <f t="shared" si="17"/>
        <v>815.56282678128957</v>
      </c>
      <c r="K219" s="2">
        <f t="shared" si="18"/>
        <v>-130.09882869027328</v>
      </c>
      <c r="L219" s="2">
        <f t="shared" si="19"/>
        <v>685.46399809101626</v>
      </c>
      <c r="O219" s="49"/>
    </row>
    <row r="220" spans="3:15" x14ac:dyDescent="0.25">
      <c r="C220">
        <v>214</v>
      </c>
      <c r="D220" s="49">
        <v>43486</v>
      </c>
      <c r="E220" s="33" t="s">
        <v>36</v>
      </c>
      <c r="F220">
        <v>1.1347517730496399</v>
      </c>
      <c r="G220" s="34">
        <v>0.905715062041481</v>
      </c>
      <c r="H220" s="2">
        <f t="shared" si="15"/>
        <v>-5.5602836879764528E-4</v>
      </c>
      <c r="I220" s="20">
        <f t="shared" si="16"/>
        <v>-3.9851462729832976E-3</v>
      </c>
      <c r="J220" s="2">
        <f t="shared" si="17"/>
        <v>-85.119497191997453</v>
      </c>
      <c r="K220" s="2">
        <f t="shared" si="18"/>
        <v>-382.1416936872406</v>
      </c>
      <c r="L220" s="2">
        <f t="shared" si="19"/>
        <v>-467.26119087923803</v>
      </c>
      <c r="O220" s="49"/>
    </row>
    <row r="221" spans="3:15" x14ac:dyDescent="0.25">
      <c r="C221">
        <v>215</v>
      </c>
      <c r="D221" s="49">
        <v>43483</v>
      </c>
      <c r="E221" s="33" t="s">
        <v>36</v>
      </c>
      <c r="F221">
        <v>1.1353830782506</v>
      </c>
      <c r="G221" s="34">
        <v>0.90933891061198502</v>
      </c>
      <c r="H221" s="2">
        <f t="shared" si="15"/>
        <v>1.1013215859076997E-3</v>
      </c>
      <c r="I221" s="20">
        <f t="shared" si="16"/>
        <v>2.9098845139590157E-3</v>
      </c>
      <c r="J221" s="2">
        <f t="shared" si="17"/>
        <v>168.59560572757889</v>
      </c>
      <c r="K221" s="2">
        <f t="shared" si="18"/>
        <v>279.0332199691461</v>
      </c>
      <c r="L221" s="2">
        <f t="shared" si="19"/>
        <v>447.62882569672502</v>
      </c>
      <c r="O221" s="49"/>
    </row>
    <row r="222" spans="3:15" x14ac:dyDescent="0.25">
      <c r="C222">
        <v>216</v>
      </c>
      <c r="D222" s="49">
        <v>43482</v>
      </c>
      <c r="E222" s="33" t="s">
        <v>36</v>
      </c>
      <c r="F222">
        <v>1.13413403195989</v>
      </c>
      <c r="G222" s="34">
        <v>0.90670051681929398</v>
      </c>
      <c r="H222" s="2">
        <f t="shared" si="15"/>
        <v>4.9788484003037148E-3</v>
      </c>
      <c r="I222" s="20">
        <f t="shared" si="16"/>
        <v>4.896182790823822E-3</v>
      </c>
      <c r="J222" s="2">
        <f t="shared" si="17"/>
        <v>762.18606137929805</v>
      </c>
      <c r="K222" s="2">
        <f t="shared" si="18"/>
        <v>469.5023610481104</v>
      </c>
      <c r="L222" s="2">
        <f t="shared" si="19"/>
        <v>1231.6884224274086</v>
      </c>
      <c r="O222" s="49"/>
    </row>
    <row r="223" spans="3:15" x14ac:dyDescent="0.25">
      <c r="C223">
        <v>217</v>
      </c>
      <c r="D223" s="49">
        <v>43481</v>
      </c>
      <c r="E223" s="33" t="s">
        <v>36</v>
      </c>
      <c r="F223">
        <v>1.1285153252381099</v>
      </c>
      <c r="G223" s="34">
        <v>0.90228277542181701</v>
      </c>
      <c r="H223" s="2">
        <f t="shared" si="15"/>
        <v>8.0688845754472993E-3</v>
      </c>
      <c r="I223" s="20">
        <f t="shared" si="16"/>
        <v>-7.6694035910850333E-3</v>
      </c>
      <c r="J223" s="2">
        <f t="shared" si="17"/>
        <v>1235.2236621442805</v>
      </c>
      <c r="K223" s="2">
        <f t="shared" si="18"/>
        <v>-735.43069114856632</v>
      </c>
      <c r="L223" s="2">
        <f t="shared" si="19"/>
        <v>499.7929709957142</v>
      </c>
      <c r="O223" s="49"/>
    </row>
    <row r="224" spans="3:15" x14ac:dyDescent="0.25">
      <c r="C224">
        <v>218</v>
      </c>
      <c r="D224" s="49">
        <v>43480</v>
      </c>
      <c r="E224" s="33" t="s">
        <v>36</v>
      </c>
      <c r="F224">
        <v>1.1194823513607299</v>
      </c>
      <c r="G224" s="34">
        <v>0.90925622840516396</v>
      </c>
      <c r="H224" s="2">
        <f t="shared" si="15"/>
        <v>-5.5302428157223416E-3</v>
      </c>
      <c r="I224" s="20">
        <f t="shared" si="16"/>
        <v>4.7281323877070847E-3</v>
      </c>
      <c r="J224" s="2">
        <f t="shared" si="17"/>
        <v>-846.59617069871967</v>
      </c>
      <c r="K224" s="2">
        <f t="shared" si="18"/>
        <v>453.38775413713773</v>
      </c>
      <c r="L224" s="2">
        <f t="shared" si="19"/>
        <v>-393.20841656158194</v>
      </c>
      <c r="O224" s="49"/>
    </row>
    <row r="225" spans="3:12" x14ac:dyDescent="0.25">
      <c r="C225">
        <v>219</v>
      </c>
      <c r="D225" s="49">
        <v>43479</v>
      </c>
      <c r="E225" s="33" t="s">
        <v>36</v>
      </c>
      <c r="F225">
        <v>1.12570778877219</v>
      </c>
      <c r="G225" s="34">
        <v>0.90497737556560998</v>
      </c>
      <c r="H225" s="2">
        <f t="shared" si="15"/>
        <v>7.6660700415422944E-3</v>
      </c>
      <c r="I225" s="20">
        <f t="shared" si="16"/>
        <v>8.1447963800873602E-4</v>
      </c>
      <c r="J225" s="2">
        <f t="shared" si="17"/>
        <v>1173.5588757561943</v>
      </c>
      <c r="K225" s="2">
        <f t="shared" si="18"/>
        <v>78.101682352911084</v>
      </c>
      <c r="L225" s="2">
        <f t="shared" si="19"/>
        <v>1251.6605581091053</v>
      </c>
    </row>
    <row r="226" spans="3:12" x14ac:dyDescent="0.25">
      <c r="C226">
        <v>220</v>
      </c>
      <c r="D226" s="49">
        <v>43476</v>
      </c>
      <c r="E226" s="33" t="s">
        <v>36</v>
      </c>
      <c r="F226">
        <v>1.1171436870210201</v>
      </c>
      <c r="G226" s="34">
        <v>0.90424088977303496</v>
      </c>
      <c r="H226" s="2">
        <f t="shared" si="15"/>
        <v>7.6189199454859136E-3</v>
      </c>
      <c r="I226" s="20">
        <f t="shared" si="16"/>
        <v>-3.6169635590954652E-4</v>
      </c>
      <c r="J226" s="2">
        <f t="shared" si="17"/>
        <v>1166.3409122599214</v>
      </c>
      <c r="K226" s="2">
        <f t="shared" si="18"/>
        <v>-34.683609729663836</v>
      </c>
      <c r="L226" s="2">
        <f t="shared" si="19"/>
        <v>1131.6573025302575</v>
      </c>
    </row>
    <row r="227" spans="3:12" x14ac:dyDescent="0.25">
      <c r="C227">
        <v>221</v>
      </c>
      <c r="D227" s="49">
        <v>43475</v>
      </c>
      <c r="E227" s="33" t="s">
        <v>36</v>
      </c>
      <c r="F227">
        <v>1.1086966162579199</v>
      </c>
      <c r="G227" s="34">
        <v>0.90456806874717299</v>
      </c>
      <c r="H227" s="2">
        <f t="shared" si="15"/>
        <v>1.419131668808582E-3</v>
      </c>
      <c r="I227" s="20">
        <f t="shared" si="16"/>
        <v>-4.070556309362372E-3</v>
      </c>
      <c r="J227" s="2">
        <f t="shared" si="17"/>
        <v>217.2475018845447</v>
      </c>
      <c r="K227" s="2">
        <f t="shared" si="18"/>
        <v>-390.33179104478495</v>
      </c>
      <c r="L227" s="2">
        <f t="shared" si="19"/>
        <v>-173.08428916024025</v>
      </c>
    </row>
    <row r="228" spans="3:12" x14ac:dyDescent="0.25">
      <c r="C228">
        <v>222</v>
      </c>
      <c r="D228" s="49">
        <v>43474</v>
      </c>
      <c r="E228" s="33" t="s">
        <v>36</v>
      </c>
      <c r="F228">
        <v>1.1071254594570601</v>
      </c>
      <c r="G228" s="34">
        <v>0.90826521344232503</v>
      </c>
      <c r="H228" s="2">
        <f t="shared" si="15"/>
        <v>-4.9599220583641523E-3</v>
      </c>
      <c r="I228" s="20">
        <f t="shared" si="16"/>
        <v>-1.4974665808750176E-3</v>
      </c>
      <c r="J228" s="2">
        <f t="shared" si="17"/>
        <v>-759.28872591948516</v>
      </c>
      <c r="K228" s="2">
        <f t="shared" si="18"/>
        <v>-143.59433161464256</v>
      </c>
      <c r="L228" s="2">
        <f t="shared" si="19"/>
        <v>-902.88305753412772</v>
      </c>
    </row>
    <row r="229" spans="3:12" x14ac:dyDescent="0.25">
      <c r="C229">
        <v>223</v>
      </c>
      <c r="D229" s="49">
        <v>43473</v>
      </c>
      <c r="E229" s="33" t="s">
        <v>36</v>
      </c>
      <c r="F229">
        <v>1.11264408740931</v>
      </c>
      <c r="G229" s="34">
        <v>0.90962734999999995</v>
      </c>
      <c r="H229" s="2">
        <f t="shared" si="15"/>
        <v>-1.3796786683891726E-3</v>
      </c>
      <c r="I229" s="20">
        <f t="shared" si="16"/>
        <v>-1.7724480974592449E-3</v>
      </c>
      <c r="J229" s="2">
        <f t="shared" si="17"/>
        <v>-211.2078468114095</v>
      </c>
      <c r="K229" s="2">
        <f t="shared" si="18"/>
        <v>-169.96272446199416</v>
      </c>
      <c r="L229" s="2">
        <f t="shared" si="19"/>
        <v>-381.17057127340365</v>
      </c>
    </row>
    <row r="230" spans="3:12" x14ac:dyDescent="0.25">
      <c r="C230">
        <v>224</v>
      </c>
      <c r="D230" s="49">
        <v>43472</v>
      </c>
      <c r="E230" s="33" t="s">
        <v>36</v>
      </c>
      <c r="F230">
        <v>1.11418129958106</v>
      </c>
      <c r="G230" s="34">
        <v>0.91124247999999997</v>
      </c>
      <c r="H230" s="2">
        <f t="shared" si="15"/>
        <v>-7.5764328371874523E-4</v>
      </c>
      <c r="I230" s="20">
        <f t="shared" si="16"/>
        <v>-1.4604904159993826E-3</v>
      </c>
      <c r="J230" s="2">
        <f t="shared" si="17"/>
        <v>-115.9836781358602</v>
      </c>
      <c r="K230" s="2">
        <f t="shared" si="18"/>
        <v>-140.04863133070896</v>
      </c>
      <c r="L230" s="2">
        <f t="shared" si="19"/>
        <v>-256.03230946656913</v>
      </c>
    </row>
    <row r="231" spans="3:12" x14ac:dyDescent="0.25">
      <c r="C231">
        <v>225</v>
      </c>
      <c r="D231" s="49">
        <v>43469</v>
      </c>
      <c r="E231" s="33" t="s">
        <v>36</v>
      </c>
      <c r="F231">
        <v>1.1150260916105399</v>
      </c>
      <c r="G231" s="34">
        <v>0.91257528746121497</v>
      </c>
      <c r="H231" s="2">
        <f t="shared" si="15"/>
        <v>8.1062396860085428E-3</v>
      </c>
      <c r="I231" s="20">
        <f t="shared" si="16"/>
        <v>-1.5513779886844326E-3</v>
      </c>
      <c r="J231" s="2">
        <f t="shared" si="17"/>
        <v>1240.9421621470774</v>
      </c>
      <c r="K231" s="2">
        <f t="shared" si="18"/>
        <v>-148.76397791571316</v>
      </c>
      <c r="L231" s="2">
        <f t="shared" si="19"/>
        <v>1092.1781842313642</v>
      </c>
    </row>
    <row r="232" spans="3:12" x14ac:dyDescent="0.25">
      <c r="C232">
        <v>226</v>
      </c>
      <c r="D232" s="49">
        <v>43468</v>
      </c>
      <c r="E232" s="33" t="s">
        <v>36</v>
      </c>
      <c r="F232">
        <v>1.10606010330601</v>
      </c>
      <c r="G232" s="34">
        <v>0.91399323645005004</v>
      </c>
      <c r="H232" s="2">
        <f t="shared" si="15"/>
        <v>-4.0813617812005543E-3</v>
      </c>
      <c r="I232" s="20">
        <f t="shared" si="16"/>
        <v>6.3979526551549704E-4</v>
      </c>
      <c r="J232" s="2">
        <f t="shared" si="17"/>
        <v>-624.79449281634845</v>
      </c>
      <c r="K232" s="2">
        <f t="shared" si="18"/>
        <v>61.350934101131934</v>
      </c>
      <c r="L232" s="2">
        <f t="shared" si="19"/>
        <v>-563.44355871521657</v>
      </c>
    </row>
    <row r="233" spans="3:12" x14ac:dyDescent="0.25">
      <c r="C233">
        <v>227</v>
      </c>
      <c r="D233" s="49">
        <v>43467</v>
      </c>
      <c r="E233" s="33" t="s">
        <v>36</v>
      </c>
      <c r="F233">
        <v>1.11059283445503</v>
      </c>
      <c r="G233" s="34">
        <v>0.91340884179758797</v>
      </c>
      <c r="H233" s="2">
        <f t="shared" si="15"/>
        <v>-5.8750360942678714E-3</v>
      </c>
      <c r="I233" s="20">
        <f t="shared" si="16"/>
        <v>-3.5622944830108194E-3</v>
      </c>
      <c r="J233" s="2">
        <f t="shared" si="17"/>
        <v>-899.37878423413918</v>
      </c>
      <c r="K233" s="2">
        <f t="shared" si="18"/>
        <v>-341.59379704057682</v>
      </c>
      <c r="L233" s="2">
        <f t="shared" si="19"/>
        <v>-1240.972581274716</v>
      </c>
    </row>
    <row r="234" spans="3:12" x14ac:dyDescent="0.25">
      <c r="C234">
        <v>228</v>
      </c>
      <c r="D234" s="49">
        <v>43465</v>
      </c>
      <c r="E234" s="33" t="s">
        <v>36</v>
      </c>
      <c r="F234">
        <v>1.1171561672606201</v>
      </c>
      <c r="G234" s="34">
        <v>0.91667430561921304</v>
      </c>
      <c r="H234" s="2">
        <f t="shared" si="15"/>
        <v>7.0827701004398946E-3</v>
      </c>
      <c r="I234" s="20">
        <f t="shared" si="16"/>
        <v>6.4167201393350304E-4</v>
      </c>
      <c r="J234" s="2">
        <f t="shared" si="17"/>
        <v>1084.2645150995222</v>
      </c>
      <c r="K234" s="2">
        <f t="shared" si="18"/>
        <v>61.530898340824642</v>
      </c>
      <c r="L234" s="2">
        <f t="shared" si="19"/>
        <v>1145.7954134403469</v>
      </c>
    </row>
    <row r="235" spans="3:12" x14ac:dyDescent="0.25">
      <c r="C235">
        <v>229</v>
      </c>
      <c r="D235" s="49">
        <v>43462</v>
      </c>
      <c r="E235" s="33" t="s">
        <v>36</v>
      </c>
      <c r="F235">
        <v>1.1092992556601899</v>
      </c>
      <c r="G235" s="34">
        <v>0.91608647856357595</v>
      </c>
      <c r="H235" s="2">
        <f t="shared" si="15"/>
        <v>1.2535081588953556E-3</v>
      </c>
      <c r="I235" s="20">
        <f t="shared" si="16"/>
        <v>2.7482594356902368E-3</v>
      </c>
      <c r="J235" s="2">
        <f t="shared" si="17"/>
        <v>191.89305833794532</v>
      </c>
      <c r="K235" s="2">
        <f t="shared" si="18"/>
        <v>263.53474716008469</v>
      </c>
      <c r="L235" s="2">
        <f t="shared" si="19"/>
        <v>455.42780549803001</v>
      </c>
    </row>
    <row r="236" spans="3:12" x14ac:dyDescent="0.25">
      <c r="C236">
        <v>230</v>
      </c>
      <c r="D236" s="49">
        <v>43461</v>
      </c>
      <c r="E236" s="33" t="s">
        <v>36</v>
      </c>
      <c r="F236">
        <v>1.1079104808331399</v>
      </c>
      <c r="G236" s="34">
        <v>0.91357573542846704</v>
      </c>
      <c r="H236" s="2">
        <f t="shared" si="15"/>
        <v>-2.7586970972764968E-3</v>
      </c>
      <c r="I236" s="20">
        <f t="shared" si="16"/>
        <v>3.5629453681720324E-3</v>
      </c>
      <c r="J236" s="2">
        <f t="shared" si="17"/>
        <v>-422.31462098412402</v>
      </c>
      <c r="K236" s="2">
        <f t="shared" si="18"/>
        <v>341.65621140152211</v>
      </c>
      <c r="L236" s="2">
        <f t="shared" si="19"/>
        <v>-80.658409582601905</v>
      </c>
    </row>
    <row r="237" spans="3:12" x14ac:dyDescent="0.25">
      <c r="C237">
        <v>231</v>
      </c>
      <c r="D237" s="49">
        <v>43460</v>
      </c>
      <c r="E237" s="33" t="s">
        <v>36</v>
      </c>
      <c r="F237">
        <v>1.1109753252380199</v>
      </c>
      <c r="G237" s="34">
        <v>0.91033227127901595</v>
      </c>
      <c r="H237" s="2">
        <f t="shared" si="15"/>
        <v>-2.9885236248882174E-3</v>
      </c>
      <c r="I237" s="20">
        <f t="shared" si="16"/>
        <v>-5.4619936276822934E-4</v>
      </c>
      <c r="J237" s="2">
        <f t="shared" si="17"/>
        <v>-457.49757129652403</v>
      </c>
      <c r="K237" s="2">
        <f t="shared" si="18"/>
        <v>-52.375881656883287</v>
      </c>
      <c r="L237" s="2">
        <f t="shared" si="19"/>
        <v>-509.87345295340731</v>
      </c>
    </row>
    <row r="238" spans="3:12" x14ac:dyDescent="0.25">
      <c r="C238">
        <v>232</v>
      </c>
      <c r="D238" s="49">
        <v>43458</v>
      </c>
      <c r="E238" s="33" t="s">
        <v>36</v>
      </c>
      <c r="F238">
        <v>1.1143054534108801</v>
      </c>
      <c r="G238" s="34">
        <v>0.91082976591675002</v>
      </c>
      <c r="H238" s="2">
        <f t="shared" si="15"/>
        <v>3.3540594147618563E-3</v>
      </c>
      <c r="I238" s="20">
        <f t="shared" si="16"/>
        <v>1.4117861371707452E-3</v>
      </c>
      <c r="J238" s="2">
        <f t="shared" si="17"/>
        <v>513.45554823752991</v>
      </c>
      <c r="K238" s="2">
        <f t="shared" si="18"/>
        <v>135.37830449036989</v>
      </c>
      <c r="L238" s="2">
        <f t="shared" si="19"/>
        <v>648.83385272789974</v>
      </c>
    </row>
    <row r="239" spans="3:12" x14ac:dyDescent="0.25">
      <c r="C239">
        <v>233</v>
      </c>
      <c r="D239" s="49">
        <v>43455</v>
      </c>
      <c r="E239" s="33" t="s">
        <v>36</v>
      </c>
      <c r="F239">
        <v>1.1105805004275699</v>
      </c>
      <c r="G239" s="34">
        <v>0.90954568193187502</v>
      </c>
      <c r="H239" s="2">
        <f t="shared" si="15"/>
        <v>3.3872705263071623E-3</v>
      </c>
      <c r="I239" s="20">
        <f t="shared" si="16"/>
        <v>-3.5927054436301065E-3</v>
      </c>
      <c r="J239" s="2">
        <f t="shared" si="17"/>
        <v>518.53966493833195</v>
      </c>
      <c r="K239" s="2">
        <f t="shared" si="18"/>
        <v>-344.5099499749108</v>
      </c>
      <c r="L239" s="2">
        <f t="shared" si="19"/>
        <v>174.02971496342116</v>
      </c>
    </row>
    <row r="240" spans="3:12" x14ac:dyDescent="0.25">
      <c r="C240">
        <v>234</v>
      </c>
      <c r="D240" s="49">
        <v>43454</v>
      </c>
      <c r="E240" s="33" t="s">
        <v>36</v>
      </c>
      <c r="F240">
        <v>1.1068313631735001</v>
      </c>
      <c r="G240" s="34">
        <v>0.912825193975353</v>
      </c>
      <c r="H240" s="2">
        <f t="shared" si="15"/>
        <v>-1.7709301811263956E-4</v>
      </c>
      <c r="I240" s="20">
        <f t="shared" si="16"/>
        <v>2.3277042446370189E-3</v>
      </c>
      <c r="J240" s="2">
        <f t="shared" si="17"/>
        <v>-27.110251030099985</v>
      </c>
      <c r="K240" s="2">
        <f t="shared" si="18"/>
        <v>223.20707485165312</v>
      </c>
      <c r="L240" s="2">
        <f t="shared" si="19"/>
        <v>196.09682382155313</v>
      </c>
    </row>
    <row r="241" spans="3:15" x14ac:dyDescent="0.25">
      <c r="C241">
        <v>235</v>
      </c>
      <c r="D241" s="49">
        <v>43453</v>
      </c>
      <c r="E241" s="33" t="s">
        <v>36</v>
      </c>
      <c r="F241">
        <v>1.1070274099986701</v>
      </c>
      <c r="G241" s="34">
        <v>0.91070534128682601</v>
      </c>
      <c r="H241" s="2">
        <f t="shared" si="15"/>
        <v>-4.217774432095811E-3</v>
      </c>
      <c r="I241" s="20">
        <f t="shared" si="16"/>
        <v>2.7776512909247764E-3</v>
      </c>
      <c r="J241" s="2">
        <f t="shared" si="17"/>
        <v>-645.67719756024508</v>
      </c>
      <c r="K241" s="2">
        <f t="shared" si="18"/>
        <v>266.35317654022606</v>
      </c>
      <c r="L241" s="2">
        <f t="shared" si="19"/>
        <v>-379.32402102001902</v>
      </c>
    </row>
    <row r="242" spans="3:15" x14ac:dyDescent="0.25">
      <c r="C242">
        <v>236</v>
      </c>
      <c r="D242" s="49">
        <v>43452</v>
      </c>
      <c r="E242" s="33" t="s">
        <v>36</v>
      </c>
      <c r="F242">
        <v>1.11171637891741</v>
      </c>
      <c r="G242" s="34">
        <v>0.908182726364544</v>
      </c>
      <c r="H242" s="2">
        <f t="shared" si="15"/>
        <v>-5.558581894544723E-4</v>
      </c>
      <c r="I242" s="20">
        <f t="shared" si="16"/>
        <v>2.5429116338209212E-3</v>
      </c>
      <c r="J242" s="2">
        <f t="shared" si="17"/>
        <v>-85.093445319581889</v>
      </c>
      <c r="K242" s="2">
        <f t="shared" si="18"/>
        <v>243.84363636365518</v>
      </c>
      <c r="L242" s="2">
        <f t="shared" si="19"/>
        <v>158.75019104407329</v>
      </c>
    </row>
    <row r="243" spans="3:15" x14ac:dyDescent="0.25">
      <c r="C243">
        <v>237</v>
      </c>
      <c r="D243" s="49">
        <v>43451</v>
      </c>
      <c r="E243" s="33" t="s">
        <v>36</v>
      </c>
      <c r="F243">
        <v>1.11233467925829</v>
      </c>
      <c r="G243" s="34">
        <v>0.90587915572062605</v>
      </c>
      <c r="H243" s="2">
        <f t="shared" si="15"/>
        <v>4.894272588742421E-4</v>
      </c>
      <c r="I243" s="20">
        <f t="shared" si="16"/>
        <v>-1.2682308180088642E-3</v>
      </c>
      <c r="J243" s="2">
        <f t="shared" si="17"/>
        <v>74.923878933584163</v>
      </c>
      <c r="K243" s="2">
        <f t="shared" si="18"/>
        <v>-121.61256816740517</v>
      </c>
      <c r="L243" s="2">
        <f t="shared" si="19"/>
        <v>-46.688689233821009</v>
      </c>
    </row>
    <row r="244" spans="3:15" x14ac:dyDescent="0.25">
      <c r="C244">
        <v>238</v>
      </c>
      <c r="D244" s="49">
        <v>43448</v>
      </c>
      <c r="E244" s="33" t="s">
        <v>36</v>
      </c>
      <c r="F244">
        <v>1.11179053866251</v>
      </c>
      <c r="G244" s="34">
        <v>0.90702947845804904</v>
      </c>
      <c r="H244" s="2">
        <f t="shared" si="15"/>
        <v>-2.7794763466748584E-4</v>
      </c>
      <c r="I244" s="20">
        <f t="shared" si="16"/>
        <v>1.0430839002266712E-3</v>
      </c>
      <c r="J244" s="2">
        <f t="shared" si="17"/>
        <v>-42.549560843021482</v>
      </c>
      <c r="K244" s="2">
        <f t="shared" si="18"/>
        <v>100.02289024942483</v>
      </c>
      <c r="L244" s="2">
        <f t="shared" si="19"/>
        <v>57.473329406403352</v>
      </c>
    </row>
    <row r="245" spans="3:15" x14ac:dyDescent="0.25">
      <c r="C245">
        <v>239</v>
      </c>
      <c r="D245" s="49">
        <v>43447</v>
      </c>
      <c r="E245" s="33" t="s">
        <v>36</v>
      </c>
      <c r="F245">
        <v>1.1120996441281099</v>
      </c>
      <c r="G245" s="34">
        <v>0.90608435645358498</v>
      </c>
      <c r="H245" s="2">
        <f t="shared" si="15"/>
        <v>-1.5569395017795973E-3</v>
      </c>
      <c r="I245" s="20">
        <f t="shared" si="16"/>
        <v>1.4044307525025168E-3</v>
      </c>
      <c r="J245" s="2">
        <f t="shared" si="17"/>
        <v>-238.34378781142431</v>
      </c>
      <c r="K245" s="2">
        <f t="shared" si="18"/>
        <v>134.67298554790261</v>
      </c>
      <c r="L245" s="2">
        <f t="shared" si="19"/>
        <v>-103.67080226352169</v>
      </c>
      <c r="O245" s="49"/>
    </row>
    <row r="246" spans="3:15" x14ac:dyDescent="0.25">
      <c r="C246">
        <v>240</v>
      </c>
      <c r="D246" s="49">
        <v>43446</v>
      </c>
      <c r="E246" s="33" t="s">
        <v>36</v>
      </c>
      <c r="F246">
        <v>1.1138338159946499</v>
      </c>
      <c r="G246" s="34">
        <v>0.90481360839667002</v>
      </c>
      <c r="H246" s="2">
        <f t="shared" si="15"/>
        <v>6.6941412341308126E-3</v>
      </c>
      <c r="I246" s="20">
        <f t="shared" si="16"/>
        <v>5.8812884545786925E-3</v>
      </c>
      <c r="J246" s="2">
        <f t="shared" si="17"/>
        <v>1024.771338940081</v>
      </c>
      <c r="K246" s="2">
        <f t="shared" si="18"/>
        <v>563.96563065511725</v>
      </c>
      <c r="L246" s="2">
        <f t="shared" si="19"/>
        <v>1588.7369695951984</v>
      </c>
      <c r="O246" s="49"/>
    </row>
    <row r="247" spans="3:15" x14ac:dyDescent="0.25">
      <c r="C247">
        <v>241</v>
      </c>
      <c r="D247" s="49">
        <v>43445</v>
      </c>
      <c r="E247" s="33" t="s">
        <v>36</v>
      </c>
      <c r="F247">
        <v>1.10642723581283</v>
      </c>
      <c r="G247" s="34">
        <v>0.89952325267608102</v>
      </c>
      <c r="H247" s="2">
        <f t="shared" si="15"/>
        <v>4.2265520408013568E-3</v>
      </c>
      <c r="I247" s="20">
        <f t="shared" si="16"/>
        <v>2.1588558064224994E-3</v>
      </c>
      <c r="J247" s="2">
        <f t="shared" si="17"/>
        <v>647.02091612118795</v>
      </c>
      <c r="K247" s="2">
        <f t="shared" si="18"/>
        <v>207.01594315012116</v>
      </c>
      <c r="L247" s="2">
        <f t="shared" si="19"/>
        <v>854.03685927130914</v>
      </c>
    </row>
    <row r="248" spans="3:15" x14ac:dyDescent="0.25">
      <c r="C248">
        <v>242</v>
      </c>
      <c r="D248" s="49">
        <v>43444</v>
      </c>
      <c r="E248" s="33" t="s">
        <v>36</v>
      </c>
      <c r="F248">
        <v>1.1017705452662401</v>
      </c>
      <c r="G248" s="34">
        <v>0.89758549501840001</v>
      </c>
      <c r="H248" s="2">
        <f t="shared" si="15"/>
        <v>-1.6515540473540646E-2</v>
      </c>
      <c r="I248" s="20">
        <f t="shared" si="16"/>
        <v>4.4879274750875275E-4</v>
      </c>
      <c r="J248" s="2">
        <f t="shared" si="17"/>
        <v>-2528.2783754392799</v>
      </c>
      <c r="K248" s="2">
        <f t="shared" si="18"/>
        <v>43.03541423566304</v>
      </c>
      <c r="L248" s="2">
        <f t="shared" si="19"/>
        <v>-2485.2429612036167</v>
      </c>
    </row>
    <row r="249" spans="3:15" x14ac:dyDescent="0.25">
      <c r="C249">
        <v>243</v>
      </c>
      <c r="D249" s="49">
        <v>43441</v>
      </c>
      <c r="E249" s="33" t="s">
        <v>36</v>
      </c>
      <c r="F249">
        <v>1.1202724502599</v>
      </c>
      <c r="G249" s="34">
        <v>0.897182845863987</v>
      </c>
      <c r="H249" s="2">
        <f t="shared" si="15"/>
        <v>-2.4715612851679003E-3</v>
      </c>
      <c r="I249" s="20">
        <f t="shared" si="16"/>
        <v>-1.3457742687960073E-3</v>
      </c>
      <c r="J249" s="2">
        <f t="shared" si="17"/>
        <v>-378.35848974328383</v>
      </c>
      <c r="K249" s="2">
        <f t="shared" si="18"/>
        <v>-129.04832675399501</v>
      </c>
      <c r="L249" s="2">
        <f t="shared" si="19"/>
        <v>-507.40681649727884</v>
      </c>
    </row>
    <row r="250" spans="3:15" x14ac:dyDescent="0.25">
      <c r="C250">
        <v>244</v>
      </c>
      <c r="D250" s="49">
        <v>43440</v>
      </c>
      <c r="E250" s="33" t="s">
        <v>36</v>
      </c>
      <c r="F250">
        <v>1.12304813254568</v>
      </c>
      <c r="G250" s="34">
        <v>0.89839187853741798</v>
      </c>
      <c r="H250" s="2">
        <f t="shared" si="15"/>
        <v>-2.6712299999953615E-5</v>
      </c>
      <c r="I250" s="20">
        <f t="shared" si="16"/>
        <v>-1.2577486299517604E-3</v>
      </c>
      <c r="J250" s="2">
        <f t="shared" si="17"/>
        <v>-4.0892473701558991</v>
      </c>
      <c r="K250" s="2">
        <f t="shared" si="18"/>
        <v>-120.60741532650553</v>
      </c>
      <c r="L250" s="2">
        <f t="shared" si="19"/>
        <v>-124.69666269666143</v>
      </c>
    </row>
    <row r="251" spans="3:15" x14ac:dyDescent="0.25">
      <c r="C251">
        <v>245</v>
      </c>
      <c r="D251" s="49">
        <v>43439</v>
      </c>
      <c r="E251" s="33" t="s">
        <v>36</v>
      </c>
      <c r="F251">
        <v>1.12307813254568</v>
      </c>
      <c r="G251" s="34">
        <v>0.89952325267608102</v>
      </c>
      <c r="H251" s="2">
        <f t="shared" si="15"/>
        <v>1.6621556361737788E-3</v>
      </c>
      <c r="I251" s="20">
        <f t="shared" si="16"/>
        <v>-9.8947557794371033E-4</v>
      </c>
      <c r="J251" s="2">
        <f t="shared" si="17"/>
        <v>254.45077975409205</v>
      </c>
      <c r="K251" s="2">
        <f t="shared" si="18"/>
        <v>-94.882307277145074</v>
      </c>
      <c r="L251" s="2">
        <f t="shared" si="19"/>
        <v>159.56847247694697</v>
      </c>
    </row>
    <row r="252" spans="3:15" x14ac:dyDescent="0.25">
      <c r="C252">
        <v>246</v>
      </c>
      <c r="D252" s="49">
        <v>43438</v>
      </c>
      <c r="E252" s="33" t="s">
        <v>36</v>
      </c>
      <c r="F252">
        <v>1.1212144995458999</v>
      </c>
      <c r="G252" s="34">
        <v>0.90041419052764204</v>
      </c>
      <c r="H252" s="2">
        <f t="shared" si="15"/>
        <v>-1.1436387895402689E-3</v>
      </c>
      <c r="I252" s="20">
        <f t="shared" si="16"/>
        <v>-1.3506212857922195E-3</v>
      </c>
      <c r="J252" s="2">
        <f t="shared" si="17"/>
        <v>-175.07372680540203</v>
      </c>
      <c r="K252" s="2">
        <f t="shared" si="18"/>
        <v>-129.51311453275747</v>
      </c>
      <c r="L252" s="2">
        <f t="shared" si="19"/>
        <v>-304.5868413381595</v>
      </c>
      <c r="O252" s="49"/>
    </row>
    <row r="253" spans="3:15" x14ac:dyDescent="0.25">
      <c r="C253">
        <v>247</v>
      </c>
      <c r="D253" s="49">
        <v>43437</v>
      </c>
      <c r="E253" s="33" t="s">
        <v>36</v>
      </c>
      <c r="F253">
        <v>1.1224982320652801</v>
      </c>
      <c r="G253" s="34">
        <v>0.90163195383644401</v>
      </c>
      <c r="H253" s="2">
        <f t="shared" si="15"/>
        <v>1.0102484088725383E-4</v>
      </c>
      <c r="I253" s="20">
        <f t="shared" si="16"/>
        <v>9.0163195384462824E-5</v>
      </c>
      <c r="J253" s="2">
        <f t="shared" si="17"/>
        <v>15.465368572505485</v>
      </c>
      <c r="K253" s="2">
        <f t="shared" si="18"/>
        <v>8.64588495184117</v>
      </c>
      <c r="L253" s="2">
        <f t="shared" si="19"/>
        <v>24.111253524346655</v>
      </c>
      <c r="O253" s="49"/>
    </row>
    <row r="254" spans="3:15" x14ac:dyDescent="0.25">
      <c r="C254">
        <v>248</v>
      </c>
      <c r="D254" s="49">
        <v>43434</v>
      </c>
      <c r="E254" s="33" t="s">
        <v>36</v>
      </c>
      <c r="F254">
        <v>1.12238484331507</v>
      </c>
      <c r="G254" s="34">
        <v>0.90155066714749299</v>
      </c>
      <c r="H254" s="2">
        <f t="shared" si="15"/>
        <v>2.3570081709678448E-4</v>
      </c>
      <c r="I254" s="20">
        <f t="shared" si="16"/>
        <v>2.1637216011534122E-3</v>
      </c>
      <c r="J254" s="2">
        <f t="shared" si="17"/>
        <v>36.082214802106002</v>
      </c>
      <c r="K254" s="2">
        <f t="shared" si="18"/>
        <v>207.48253155421841</v>
      </c>
      <c r="L254" s="2">
        <f t="shared" si="19"/>
        <v>243.56474635632441</v>
      </c>
      <c r="O254" s="49"/>
    </row>
    <row r="255" spans="3:15" x14ac:dyDescent="0.25">
      <c r="C255">
        <v>249</v>
      </c>
      <c r="D255" s="49">
        <v>43433</v>
      </c>
      <c r="E255" s="33" t="s">
        <v>36</v>
      </c>
      <c r="F255">
        <v>1.12212035862966</v>
      </c>
      <c r="G255" s="34">
        <v>0.89960417416336802</v>
      </c>
      <c r="H255" s="2">
        <f t="shared" si="15"/>
        <v>-7.5630912171642528E-3</v>
      </c>
      <c r="I255" s="20">
        <f t="shared" si="16"/>
        <v>5.3976250449849772E-4</v>
      </c>
      <c r="J255" s="2">
        <f t="shared" si="17"/>
        <v>-1157.7943819922584</v>
      </c>
      <c r="K255" s="2">
        <f t="shared" si="18"/>
        <v>51.758641597742738</v>
      </c>
      <c r="L255" s="2">
        <f t="shared" si="19"/>
        <v>-1106.0357403945156</v>
      </c>
      <c r="O255" s="49"/>
    </row>
    <row r="256" spans="3:15" x14ac:dyDescent="0.25">
      <c r="C256">
        <v>250</v>
      </c>
      <c r="D256" s="49">
        <v>43432</v>
      </c>
      <c r="E256" s="33" t="s">
        <v>36</v>
      </c>
      <c r="F256">
        <v>1.13067173207602</v>
      </c>
      <c r="G256" s="34">
        <v>0.89911886351375603</v>
      </c>
      <c r="H256" s="2">
        <f t="shared" si="15"/>
        <v>2.0239024004162776E-3</v>
      </c>
      <c r="I256" s="20">
        <f t="shared" si="16"/>
        <v>2.8771803632441362E-3</v>
      </c>
      <c r="J256" s="2">
        <f t="shared" si="17"/>
        <v>309.82871442626976</v>
      </c>
      <c r="K256" s="2">
        <f t="shared" si="18"/>
        <v>275.89716957382871</v>
      </c>
      <c r="L256" s="2">
        <f t="shared" si="19"/>
        <v>585.7258840000984</v>
      </c>
      <c r="O256" s="49"/>
    </row>
    <row r="257" spans="3:15" x14ac:dyDescent="0.25">
      <c r="C257">
        <v>251</v>
      </c>
      <c r="D257" s="49">
        <v>43431</v>
      </c>
      <c r="E257" s="33" t="s">
        <v>36</v>
      </c>
      <c r="F257">
        <v>1.12838798492473</v>
      </c>
      <c r="G257" s="34">
        <v>0.89653935807781904</v>
      </c>
      <c r="H257" s="2">
        <f t="shared" si="15"/>
        <v>-2.2793437295484109E-3</v>
      </c>
      <c r="I257" s="20">
        <f t="shared" si="16"/>
        <v>1.4344629729241554E-3</v>
      </c>
      <c r="J257" s="2">
        <f t="shared" si="17"/>
        <v>-348.93290176260984</v>
      </c>
      <c r="K257" s="2">
        <f t="shared" si="18"/>
        <v>137.55282051278635</v>
      </c>
      <c r="L257" s="2">
        <f t="shared" si="19"/>
        <v>-211.38008124982349</v>
      </c>
      <c r="O257" s="49"/>
    </row>
    <row r="258" spans="3:15" x14ac:dyDescent="0.25">
      <c r="C258">
        <v>252</v>
      </c>
      <c r="D258" s="49">
        <v>43430</v>
      </c>
      <c r="E258" s="33" t="s">
        <v>36</v>
      </c>
      <c r="F258">
        <v>1.1309658448314801</v>
      </c>
      <c r="G258" s="34">
        <v>0.89525514771709902</v>
      </c>
      <c r="H258" s="2">
        <f t="shared" si="15"/>
        <v>1.9226419362130542E-3</v>
      </c>
      <c r="I258" s="20">
        <f t="shared" si="16"/>
        <v>-1.3428827215752337E-3</v>
      </c>
      <c r="J258" s="2">
        <f t="shared" si="17"/>
        <v>294.32727550320755</v>
      </c>
      <c r="K258" s="2">
        <f t="shared" si="18"/>
        <v>-128.77105192475872</v>
      </c>
      <c r="L258" s="2">
        <f t="shared" si="19"/>
        <v>165.55622357844882</v>
      </c>
      <c r="O258" s="49"/>
    </row>
    <row r="259" spans="3:15" x14ac:dyDescent="0.25">
      <c r="C259">
        <v>253</v>
      </c>
      <c r="D259" s="49">
        <v>43427</v>
      </c>
      <c r="E259" s="33" t="s">
        <v>36</v>
      </c>
      <c r="F259">
        <v>1.1287955751213401</v>
      </c>
      <c r="G259" s="34">
        <v>0.89645898700134397</v>
      </c>
      <c r="H259" s="2">
        <f t="shared" si="15"/>
        <v>3.9507845129183039E-4</v>
      </c>
      <c r="I259" s="20">
        <f t="shared" si="16"/>
        <v>-7.3509636934110389E-3</v>
      </c>
      <c r="J259" s="2">
        <f t="shared" si="17"/>
        <v>60.480509651104107</v>
      </c>
      <c r="K259" s="2">
        <f t="shared" si="18"/>
        <v>-704.89500851636149</v>
      </c>
      <c r="L259" s="2">
        <f t="shared" si="19"/>
        <v>-644.41449886525743</v>
      </c>
      <c r="O259" s="49"/>
    </row>
    <row r="260" spans="3:15" x14ac:dyDescent="0.25">
      <c r="C260">
        <v>254</v>
      </c>
      <c r="D260" s="49">
        <v>43426</v>
      </c>
      <c r="E260" s="33" t="s">
        <v>36</v>
      </c>
      <c r="F260">
        <v>1.12834978843441</v>
      </c>
      <c r="G260" s="34">
        <v>0.90309762485324596</v>
      </c>
      <c r="H260" s="2">
        <f t="shared" si="15"/>
        <v>5.9012693935167615E-3</v>
      </c>
      <c r="I260" s="20">
        <f t="shared" si="16"/>
        <v>4.515488124257061E-5</v>
      </c>
      <c r="J260" s="2">
        <f t="shared" si="17"/>
        <v>903.39470386532867</v>
      </c>
      <c r="K260" s="2">
        <f t="shared" si="18"/>
        <v>4.3299697462207716</v>
      </c>
      <c r="L260" s="2">
        <f t="shared" si="19"/>
        <v>907.72467361154941</v>
      </c>
      <c r="O260" s="49"/>
    </row>
    <row r="261" spans="3:15" x14ac:dyDescent="0.25">
      <c r="C261">
        <v>255</v>
      </c>
      <c r="D261" s="49">
        <v>43425</v>
      </c>
      <c r="E261" s="33" t="s">
        <v>36</v>
      </c>
      <c r="F261">
        <v>1.12173015659352</v>
      </c>
      <c r="G261" s="34">
        <v>0.90305684742854497</v>
      </c>
      <c r="H261" s="2">
        <f t="shared" si="15"/>
        <v>-1.9293758693446073E-3</v>
      </c>
      <c r="I261" s="20">
        <f t="shared" si="16"/>
        <v>-1.070122364202819E-2</v>
      </c>
      <c r="J261" s="2">
        <f t="shared" si="17"/>
        <v>-295.358138377204</v>
      </c>
      <c r="K261" s="2">
        <f t="shared" si="18"/>
        <v>-1026.1564938817826</v>
      </c>
      <c r="L261" s="2">
        <f t="shared" si="19"/>
        <v>-1321.5146322589867</v>
      </c>
      <c r="O261" s="49"/>
    </row>
    <row r="262" spans="3:15" x14ac:dyDescent="0.25">
      <c r="C262">
        <v>256</v>
      </c>
      <c r="D262" s="49">
        <v>43424</v>
      </c>
      <c r="E262" s="33" t="s">
        <v>36</v>
      </c>
      <c r="F262" s="35">
        <v>1.1238985793921901</v>
      </c>
      <c r="G262" s="34">
        <v>0.912825193975353</v>
      </c>
      <c r="H262" s="2">
        <f t="shared" si="15"/>
        <v>-9.9184235960854683E-2</v>
      </c>
      <c r="I262" s="20">
        <f t="shared" si="16"/>
        <v>2.3277042446370189E-3</v>
      </c>
      <c r="J262" s="2">
        <f t="shared" si="17"/>
        <v>-15183.599917062606</v>
      </c>
      <c r="K262" s="2">
        <f t="shared" si="18"/>
        <v>223.20707485165312</v>
      </c>
      <c r="L262" s="2">
        <f t="shared" si="19"/>
        <v>-14960.392842210953</v>
      </c>
      <c r="O262" s="49"/>
    </row>
    <row r="263" spans="3:15" x14ac:dyDescent="0.25">
      <c r="C263">
        <v>257</v>
      </c>
      <c r="D263" s="49">
        <v>43423</v>
      </c>
      <c r="E263" s="33" t="s">
        <v>36</v>
      </c>
      <c r="F263" s="35">
        <v>1.2476453279999999</v>
      </c>
      <c r="G263" s="34">
        <v>0.91070534128682601</v>
      </c>
      <c r="H263" s="2">
        <f t="shared" si="15"/>
        <v>0.10732265795984341</v>
      </c>
      <c r="I263" s="20">
        <f t="shared" si="16"/>
        <v>1.1429352033149653E-2</v>
      </c>
      <c r="J263" s="2">
        <f t="shared" si="17"/>
        <v>16429.468702477618</v>
      </c>
      <c r="K263" s="2">
        <f t="shared" si="18"/>
        <v>1095.9778247802903</v>
      </c>
      <c r="L263" s="2">
        <f t="shared" si="19"/>
        <v>17525.446527257907</v>
      </c>
      <c r="O263" s="49"/>
    </row>
    <row r="264" spans="3:15" x14ac:dyDescent="0.25">
      <c r="C264">
        <v>258</v>
      </c>
      <c r="D264" s="49">
        <v>43420</v>
      </c>
      <c r="E264" s="33" t="s">
        <v>36</v>
      </c>
      <c r="F264" s="35">
        <v>1.1267224769866899</v>
      </c>
      <c r="G264" s="34">
        <v>0.90041419052764204</v>
      </c>
      <c r="H264" s="2">
        <f t="shared" si="15"/>
        <v>-2.5463927979915146E-3</v>
      </c>
      <c r="I264" s="20">
        <f t="shared" si="16"/>
        <v>-6.0327750765351018E-3</v>
      </c>
      <c r="J264" s="2">
        <f t="shared" si="17"/>
        <v>-389.81405766589938</v>
      </c>
      <c r="K264" s="2">
        <f>I264*$C$4</f>
        <v>-578.49191157931648</v>
      </c>
      <c r="L264" s="2">
        <f t="shared" ref="L264:N267" si="20">SUM(J264:K264)</f>
        <v>-968.30596924521592</v>
      </c>
      <c r="O264" s="49"/>
    </row>
    <row r="265" spans="3:15" x14ac:dyDescent="0.25">
      <c r="C265">
        <v>259</v>
      </c>
      <c r="D265" s="49">
        <v>43419</v>
      </c>
      <c r="E265" s="33" t="s">
        <v>36</v>
      </c>
      <c r="F265" s="35">
        <v>1.1295988794379099</v>
      </c>
      <c r="G265" s="34">
        <v>0.90587915572062605</v>
      </c>
      <c r="H265" s="2">
        <f t="shared" si="15"/>
        <v>-1.7723406418378662E-2</v>
      </c>
      <c r="I265" s="20">
        <f t="shared" si="16"/>
        <v>1.1867016939939745E-2</v>
      </c>
      <c r="J265" s="2">
        <f t="shared" si="17"/>
        <v>-2713.1843041102779</v>
      </c>
      <c r="K265" s="2">
        <f>I265*$C$4</f>
        <v>1137.9461735664015</v>
      </c>
      <c r="L265" s="2">
        <f t="shared" si="20"/>
        <v>-1575.2381305438764</v>
      </c>
      <c r="O265" s="49"/>
    </row>
    <row r="266" spans="3:15" x14ac:dyDescent="0.25">
      <c r="C266">
        <v>260</v>
      </c>
      <c r="D266" s="49">
        <v>43418</v>
      </c>
      <c r="E266" s="33" t="s">
        <v>36</v>
      </c>
      <c r="F266" s="35">
        <v>1.1499804503323401</v>
      </c>
      <c r="G266" s="34">
        <v>0.89525514771709902</v>
      </c>
      <c r="H266" s="2"/>
      <c r="I266" s="20"/>
      <c r="J266" s="2"/>
      <c r="K266" s="2"/>
      <c r="L266" s="2"/>
    </row>
    <row r="267" spans="3:15" x14ac:dyDescent="0.25">
      <c r="D267" s="49"/>
      <c r="I267" s="20"/>
      <c r="L267" s="2">
        <f>H267*$C$3</f>
        <v>0</v>
      </c>
      <c r="M267" s="2">
        <f t="shared" ref="M267" si="21">J267*$C$4</f>
        <v>0</v>
      </c>
      <c r="N267" s="2">
        <f t="shared" si="20"/>
        <v>0</v>
      </c>
    </row>
  </sheetData>
  <sortState xmlns:xlrd2="http://schemas.microsoft.com/office/spreadsheetml/2017/richdata2" ref="O252:P265">
    <sortCondition descending="1" ref="P252:P26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346C-9F58-4F60-B262-FE75A1E52F9A}">
  <sheetPr>
    <tabColor theme="4"/>
  </sheetPr>
  <dimension ref="A1"/>
  <sheetViews>
    <sheetView workbookViewId="0">
      <selection activeCell="O43" sqref="O43"/>
    </sheetView>
  </sheetViews>
  <sheetFormatPr defaultColWidth="8.7109375" defaultRowHeight="15" x14ac:dyDescent="0.25"/>
  <cols>
    <col min="1" max="16384" width="8.7109375" style="22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d118af-fcf9-42b6-8923-1112f100cb3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0EE2CD2248E41B324E12532A1088E" ma:contentTypeVersion="9" ma:contentTypeDescription="Een nieuw document maken." ma:contentTypeScope="" ma:versionID="ec20158f9a5eaa3f2819ba38cebf3a95">
  <xsd:schema xmlns:xsd="http://www.w3.org/2001/XMLSchema" xmlns:xs="http://www.w3.org/2001/XMLSchema" xmlns:p="http://schemas.microsoft.com/office/2006/metadata/properties" xmlns:ns2="5bd118af-fcf9-42b6-8923-1112f100cb37" targetNamespace="http://schemas.microsoft.com/office/2006/metadata/properties" ma:root="true" ma:fieldsID="cb19b6f3166d73ec5bfbdf5a25a3a5ee" ns2:_="">
    <xsd:import namespace="5bd118af-fcf9-42b6-8923-1112f100cb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18af-fcf9-42b6-8923-1112f100cb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ba1dba96-c252-421a-8d24-58690b45a7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6CE773-70D3-4953-858F-9BF8E507EE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99C8B4-D279-48C7-95C2-FFD9E0AAFC93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5bd118af-fcf9-42b6-8923-1112f100cb3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E885DFB-0DB1-4092-B377-DB0C8998C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118af-fcf9-42b6-8923-1112f100cb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Option</vt:lpstr>
      <vt:lpstr>VaR Calculation</vt:lpstr>
      <vt:lpstr>VaR Methodolgy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2023-04-11T15:50:59Z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0x010100EED0EE2CD2248E41B324E12532A1088E</vt:lpwstr>
  </property>
  <property fmtid="{D5CDD505-2E9C-101B-9397-08002B2CF9AE}" pid="3" name="MediaServiceImageTags">
    <vt:lpwstr/>
  </property>
</Properties>
</file>