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02"/>
  <workbookPr/>
  <mc:AlternateContent xmlns:mc="http://schemas.openxmlformats.org/markup-compatibility/2006">
    <mc:Choice Requires="x15">
      <x15ac:absPath xmlns:x15ac="http://schemas.microsoft.com/office/spreadsheetml/2010/11/ac" url="/Users/jorrit/Library/Mobile Documents/com~apple~CloudDocs/Studie OU/Master/IM0712 Key Topics in Artificial Intelligence/Assignment 3/KTA3/"/>
    </mc:Choice>
  </mc:AlternateContent>
  <xr:revisionPtr revIDLastSave="0" documentId="13_ncr:1_{80FC013D-BBC7-C144-BF45-910AEFF5A078}" xr6:coauthVersionLast="47" xr6:coauthVersionMax="47" xr10:uidLastSave="{00000000-0000-0000-0000-000000000000}"/>
  <bookViews>
    <workbookView xWindow="0" yWindow="740" windowWidth="30240" windowHeight="189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13" i="1" l="1"/>
  <c r="AA13" i="1"/>
  <c r="AB16" i="1"/>
  <c r="AA16" i="1"/>
  <c r="AB20" i="1"/>
  <c r="W20" i="1"/>
  <c r="AB19" i="1"/>
  <c r="W19" i="1"/>
  <c r="AA20" i="1"/>
  <c r="V20" i="1"/>
  <c r="AA19" i="1"/>
  <c r="V19" i="1"/>
  <c r="AB18" i="1"/>
  <c r="W18" i="1"/>
  <c r="AA18" i="1"/>
  <c r="V18" i="1"/>
  <c r="AB17" i="1"/>
  <c r="W17" i="1"/>
  <c r="AA17" i="1"/>
  <c r="V17" i="1"/>
  <c r="AB15" i="1"/>
  <c r="W15" i="1"/>
  <c r="V15" i="1"/>
  <c r="AA15" i="1"/>
  <c r="AB14" i="1"/>
  <c r="W14" i="1"/>
  <c r="W21" i="1" s="1"/>
  <c r="AA14" i="1"/>
  <c r="V14" i="1"/>
  <c r="AB12" i="1"/>
  <c r="W12" i="1"/>
  <c r="V12" i="1"/>
  <c r="AA12" i="1"/>
  <c r="W16" i="1"/>
  <c r="V16" i="1"/>
  <c r="W13" i="1"/>
  <c r="V13" i="1"/>
  <c r="AB21" i="1"/>
  <c r="R20" i="1"/>
  <c r="R19" i="1"/>
  <c r="Q20" i="1"/>
  <c r="Q19" i="1"/>
  <c r="Q7" i="1"/>
  <c r="Q6" i="1"/>
  <c r="Q5" i="1"/>
  <c r="Q4" i="1"/>
  <c r="Q3" i="1"/>
  <c r="C25" i="1"/>
  <c r="D25" i="1"/>
  <c r="E25" i="1"/>
  <c r="F25" i="1"/>
  <c r="G25" i="1"/>
  <c r="N25" i="1" s="1"/>
  <c r="H25" i="1"/>
  <c r="I25" i="1"/>
  <c r="J25" i="1"/>
  <c r="K25" i="1"/>
  <c r="L25" i="1"/>
  <c r="M25" i="1"/>
  <c r="B25" i="1"/>
  <c r="C8" i="1"/>
  <c r="D8" i="1"/>
  <c r="E8" i="1"/>
  <c r="F8" i="1"/>
  <c r="G8" i="1"/>
  <c r="N8" i="1" s="1"/>
  <c r="H8" i="1"/>
  <c r="I8" i="1"/>
  <c r="J8" i="1"/>
  <c r="K8" i="1"/>
  <c r="L8" i="1"/>
  <c r="M8" i="1"/>
  <c r="B8" i="1"/>
  <c r="R13" i="1"/>
  <c r="R25" i="1" s="1"/>
  <c r="R24" i="1"/>
  <c r="R23" i="1"/>
  <c r="R22" i="1"/>
  <c r="R21" i="1"/>
  <c r="R18" i="1"/>
  <c r="R17" i="1"/>
  <c r="R16" i="1"/>
  <c r="R15" i="1"/>
  <c r="R14" i="1"/>
  <c r="R12" i="1"/>
  <c r="Q24" i="1"/>
  <c r="Q23" i="1"/>
  <c r="Q22" i="1"/>
  <c r="Q21" i="1"/>
  <c r="Q18" i="1"/>
  <c r="Q17" i="1"/>
  <c r="Q16" i="1"/>
  <c r="Q15" i="1"/>
  <c r="Q14" i="1"/>
  <c r="Q13" i="1"/>
  <c r="Q12" i="1"/>
  <c r="R7" i="1"/>
  <c r="R6" i="1"/>
  <c r="R5" i="1"/>
  <c r="R4" i="1"/>
  <c r="R3" i="1"/>
  <c r="AA21" i="1" l="1"/>
  <c r="V21" i="1"/>
  <c r="Q25" i="1"/>
  <c r="R8" i="1"/>
  <c r="Q8" i="1"/>
</calcChain>
</file>

<file path=xl/sharedStrings.xml><?xml version="1.0" encoding="utf-8"?>
<sst xmlns="http://schemas.openxmlformats.org/spreadsheetml/2006/main" count="137" uniqueCount="38">
  <si>
    <t>Cluster 0</t>
  </si>
  <si>
    <t>Cluster 1</t>
  </si>
  <si>
    <t>Cluster 2</t>
  </si>
  <si>
    <t>Cluster 3</t>
  </si>
  <si>
    <t>Cluster 4</t>
  </si>
  <si>
    <t>Outlier</t>
  </si>
  <si>
    <t>Vader Gerrie</t>
  </si>
  <si>
    <t>Debora</t>
  </si>
  <si>
    <t>Richard</t>
  </si>
  <si>
    <t>Winkelmedewerker</t>
  </si>
  <si>
    <t>Robbie</t>
  </si>
  <si>
    <t>Gerrie</t>
  </si>
  <si>
    <t>Rickert</t>
  </si>
  <si>
    <t>Politieman</t>
  </si>
  <si>
    <t>Dave</t>
  </si>
  <si>
    <t>UNK1</t>
  </si>
  <si>
    <t>Assigned To Character</t>
  </si>
  <si>
    <t>Precision</t>
  </si>
  <si>
    <t>Recall</t>
  </si>
  <si>
    <t>Gerrie's Dad</t>
  </si>
  <si>
    <t>K=5</t>
  </si>
  <si>
    <t>Average</t>
  </si>
  <si>
    <t>Cluster 5</t>
  </si>
  <si>
    <t>Cluster 6</t>
  </si>
  <si>
    <t>Cluster 7</t>
  </si>
  <si>
    <t>Cluster 8</t>
  </si>
  <si>
    <t>Cluster 9</t>
  </si>
  <si>
    <t>Cluster 10</t>
  </si>
  <si>
    <t>Cluster 11</t>
  </si>
  <si>
    <t>UNK2</t>
  </si>
  <si>
    <t>Barrie</t>
  </si>
  <si>
    <t>K=12</t>
  </si>
  <si>
    <t>Winkel Meneer</t>
  </si>
  <si>
    <t>Total</t>
  </si>
  <si>
    <t>Cluster 1 + 3 +7</t>
  </si>
  <si>
    <t>Cluster 1 +3</t>
  </si>
  <si>
    <t>Cluster 5 +7</t>
  </si>
  <si>
    <t>Cluster 0 + 8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</si>
</sst>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5"/>
  <sheetViews>
    <sheetView tabSelected="1" topLeftCell="I1" workbookViewId="0">
      <selection activeCell="O2" sqref="O2"/>
    </sheetView>
  </sheetViews>
  <sheetFormatPr baseColWidth="10" defaultColWidth="8.83203125" defaultRowHeight="15" x14ac:dyDescent="0.2"/>
  <cols>
    <col min="14" max="14" width="16.1640625" customWidth="1"/>
    <col min="15" max="15" width="16.83203125" customWidth="1"/>
    <col min="16" max="16" width="17.6640625" customWidth="1"/>
    <col min="20" max="20" width="15.33203125" customWidth="1"/>
    <col min="21" max="21" width="17.33203125" customWidth="1"/>
    <col min="25" max="25" width="11.5" customWidth="1"/>
  </cols>
  <sheetData>
    <row r="1" spans="1:28" x14ac:dyDescent="0.2"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29</v>
      </c>
      <c r="M1" t="s">
        <v>30</v>
      </c>
    </row>
    <row r="2" spans="1:28" x14ac:dyDescent="0.2">
      <c r="A2" t="s">
        <v>0</v>
      </c>
      <c r="B2">
        <v>57</v>
      </c>
      <c r="C2">
        <v>21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O2" t="s">
        <v>20</v>
      </c>
      <c r="P2" t="s">
        <v>16</v>
      </c>
      <c r="Q2" t="s">
        <v>17</v>
      </c>
      <c r="R2" t="s">
        <v>18</v>
      </c>
    </row>
    <row r="3" spans="1:28" x14ac:dyDescent="0.2">
      <c r="A3" t="s">
        <v>1</v>
      </c>
      <c r="B3">
        <v>0</v>
      </c>
      <c r="C3">
        <v>0</v>
      </c>
      <c r="D3">
        <v>148</v>
      </c>
      <c r="E3">
        <v>14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O3" t="s">
        <v>0</v>
      </c>
      <c r="P3" t="s">
        <v>19</v>
      </c>
      <c r="Q3">
        <f xml:space="preserve"> B2/SUM(B2:M2)</f>
        <v>0.73076923076923073</v>
      </c>
      <c r="R3">
        <f>B2/SUM(B2:B7)</f>
        <v>1</v>
      </c>
    </row>
    <row r="4" spans="1:28" x14ac:dyDescent="0.2">
      <c r="A4" t="s">
        <v>2</v>
      </c>
      <c r="B4">
        <v>0</v>
      </c>
      <c r="C4">
        <v>0</v>
      </c>
      <c r="D4">
        <v>2</v>
      </c>
      <c r="E4">
        <v>0</v>
      </c>
      <c r="F4">
        <v>27</v>
      </c>
      <c r="G4">
        <v>130</v>
      </c>
      <c r="H4">
        <v>0</v>
      </c>
      <c r="I4">
        <v>0</v>
      </c>
      <c r="J4">
        <v>0</v>
      </c>
      <c r="K4">
        <v>0</v>
      </c>
      <c r="O4" t="s">
        <v>1</v>
      </c>
      <c r="P4" t="s">
        <v>8</v>
      </c>
      <c r="Q4">
        <f xml:space="preserve"> D3/SUM(B3:M3)</f>
        <v>0.9135802469135802</v>
      </c>
      <c r="R4">
        <f>D3/SUM(D2:D7)</f>
        <v>0.85057471264367812</v>
      </c>
    </row>
    <row r="5" spans="1:28" x14ac:dyDescent="0.2">
      <c r="A5" t="s">
        <v>3</v>
      </c>
      <c r="B5">
        <v>0</v>
      </c>
      <c r="C5">
        <v>0</v>
      </c>
      <c r="D5">
        <v>5</v>
      </c>
      <c r="E5">
        <v>0</v>
      </c>
      <c r="F5">
        <v>2</v>
      </c>
      <c r="G5">
        <v>0</v>
      </c>
      <c r="H5">
        <v>86</v>
      </c>
      <c r="I5">
        <v>0</v>
      </c>
      <c r="J5">
        <v>0</v>
      </c>
      <c r="K5">
        <v>0</v>
      </c>
      <c r="O5" t="s">
        <v>2</v>
      </c>
      <c r="P5" t="s">
        <v>11</v>
      </c>
      <c r="Q5">
        <f xml:space="preserve"> G4/SUM(B4:M4)</f>
        <v>0.8176100628930818</v>
      </c>
      <c r="R5">
        <f>G4/SUM(G2:G7)</f>
        <v>0.99236641221374045</v>
      </c>
    </row>
    <row r="6" spans="1:28" x14ac:dyDescent="0.2">
      <c r="A6" t="s">
        <v>4</v>
      </c>
      <c r="B6">
        <v>0</v>
      </c>
      <c r="C6">
        <v>3</v>
      </c>
      <c r="D6">
        <v>15</v>
      </c>
      <c r="E6">
        <v>0</v>
      </c>
      <c r="F6">
        <v>0</v>
      </c>
      <c r="G6">
        <v>0</v>
      </c>
      <c r="H6">
        <v>1</v>
      </c>
      <c r="I6">
        <v>13</v>
      </c>
      <c r="J6">
        <v>59</v>
      </c>
      <c r="K6">
        <v>23</v>
      </c>
      <c r="L6">
        <v>5</v>
      </c>
      <c r="M6">
        <v>14</v>
      </c>
      <c r="O6" t="s">
        <v>3</v>
      </c>
      <c r="P6" t="s">
        <v>12</v>
      </c>
      <c r="Q6">
        <f xml:space="preserve"> H5/SUM(B5:M5)</f>
        <v>0.92473118279569888</v>
      </c>
      <c r="R6">
        <f>H5/SUM(H2:H7)</f>
        <v>0.93478260869565222</v>
      </c>
    </row>
    <row r="7" spans="1:28" x14ac:dyDescent="0.2">
      <c r="A7" t="s">
        <v>5</v>
      </c>
      <c r="B7">
        <v>0</v>
      </c>
      <c r="C7">
        <v>5</v>
      </c>
      <c r="D7">
        <v>4</v>
      </c>
      <c r="E7">
        <v>1</v>
      </c>
      <c r="F7">
        <v>1</v>
      </c>
      <c r="G7">
        <v>1</v>
      </c>
      <c r="H7">
        <v>5</v>
      </c>
      <c r="I7">
        <v>8</v>
      </c>
      <c r="J7">
        <v>1</v>
      </c>
      <c r="K7">
        <v>0</v>
      </c>
      <c r="O7" t="s">
        <v>4</v>
      </c>
      <c r="P7" t="s">
        <v>14</v>
      </c>
      <c r="Q7">
        <f xml:space="preserve"> J6/SUM(B6:M6)</f>
        <v>0.44360902255639095</v>
      </c>
      <c r="R7">
        <f>J6/SUM(J2:J7)</f>
        <v>0.98333333333333328</v>
      </c>
    </row>
    <row r="8" spans="1:28" x14ac:dyDescent="0.2">
      <c r="A8" t="s">
        <v>33</v>
      </c>
      <c r="B8">
        <f>SUM(B2:B7)</f>
        <v>57</v>
      </c>
      <c r="C8">
        <f t="shared" ref="C8:M8" si="0">SUM(C2:C7)</f>
        <v>29</v>
      </c>
      <c r="D8">
        <f t="shared" si="0"/>
        <v>174</v>
      </c>
      <c r="E8">
        <f t="shared" si="0"/>
        <v>15</v>
      </c>
      <c r="F8">
        <f t="shared" si="0"/>
        <v>30</v>
      </c>
      <c r="G8">
        <f t="shared" si="0"/>
        <v>131</v>
      </c>
      <c r="H8">
        <f t="shared" si="0"/>
        <v>92</v>
      </c>
      <c r="I8">
        <f t="shared" si="0"/>
        <v>21</v>
      </c>
      <c r="J8">
        <f t="shared" si="0"/>
        <v>60</v>
      </c>
      <c r="K8">
        <f t="shared" si="0"/>
        <v>23</v>
      </c>
      <c r="L8">
        <f t="shared" si="0"/>
        <v>5</v>
      </c>
      <c r="M8">
        <f t="shared" si="0"/>
        <v>14</v>
      </c>
      <c r="N8">
        <f>SUM(B8:M8)</f>
        <v>651</v>
      </c>
      <c r="O8" t="s">
        <v>21</v>
      </c>
      <c r="Q8">
        <f>AVERAGE(Q3:Q7)</f>
        <v>0.7660599491855965</v>
      </c>
      <c r="R8">
        <f>AVERAGE(R3:R7)</f>
        <v>0.95221141337728077</v>
      </c>
    </row>
    <row r="11" spans="1:28" x14ac:dyDescent="0.2">
      <c r="B11" t="s">
        <v>6</v>
      </c>
      <c r="C11" t="s">
        <v>7</v>
      </c>
      <c r="D11" t="s">
        <v>8</v>
      </c>
      <c r="E11" t="s">
        <v>9</v>
      </c>
      <c r="F11" t="s">
        <v>10</v>
      </c>
      <c r="G11" t="s">
        <v>11</v>
      </c>
      <c r="H11" t="s">
        <v>12</v>
      </c>
      <c r="I11" t="s">
        <v>13</v>
      </c>
      <c r="J11" t="s">
        <v>14</v>
      </c>
      <c r="K11" t="s">
        <v>15</v>
      </c>
      <c r="L11" t="s">
        <v>29</v>
      </c>
      <c r="M11" t="s">
        <v>30</v>
      </c>
      <c r="O11" t="s">
        <v>31</v>
      </c>
      <c r="P11" t="s">
        <v>16</v>
      </c>
      <c r="Q11" t="s">
        <v>17</v>
      </c>
      <c r="R11" t="s">
        <v>18</v>
      </c>
      <c r="T11" t="s">
        <v>31</v>
      </c>
      <c r="U11" t="s">
        <v>16</v>
      </c>
      <c r="V11" t="s">
        <v>17</v>
      </c>
      <c r="W11" t="s">
        <v>18</v>
      </c>
      <c r="Y11" t="s">
        <v>31</v>
      </c>
      <c r="Z11" t="s">
        <v>16</v>
      </c>
      <c r="AA11" t="s">
        <v>17</v>
      </c>
      <c r="AB11" t="s">
        <v>18</v>
      </c>
    </row>
    <row r="12" spans="1:28" x14ac:dyDescent="0.2">
      <c r="A12" t="s">
        <v>0</v>
      </c>
      <c r="D12">
        <v>2</v>
      </c>
      <c r="J12">
        <v>17</v>
      </c>
      <c r="L12">
        <v>5</v>
      </c>
      <c r="O12" t="s">
        <v>0</v>
      </c>
      <c r="P12" t="s">
        <v>14</v>
      </c>
      <c r="Q12">
        <f>J12/SUM(B12:M12)</f>
        <v>0.70833333333333337</v>
      </c>
      <c r="R12">
        <f>B18/SUM(B12:B24)</f>
        <v>1</v>
      </c>
      <c r="T12" t="s">
        <v>37</v>
      </c>
      <c r="U12" t="s">
        <v>14</v>
      </c>
      <c r="V12">
        <f>(J12+J20)/(SUM(B12:M12)+SUM(B20:M20))</f>
        <v>0.87931034482758619</v>
      </c>
      <c r="W12">
        <f>(J12+J20)/J25</f>
        <v>0.85</v>
      </c>
      <c r="Y12" t="s">
        <v>37</v>
      </c>
      <c r="Z12" t="s">
        <v>14</v>
      </c>
      <c r="AA12">
        <f>(J12+J20)/(SUM(B12:M12)+SUM(B20:M20))</f>
        <v>0.87931034482758619</v>
      </c>
      <c r="AB12">
        <f>(J12+J20)/J25</f>
        <v>0.85</v>
      </c>
    </row>
    <row r="13" spans="1:28" x14ac:dyDescent="0.2">
      <c r="A13" t="s">
        <v>1</v>
      </c>
      <c r="D13">
        <v>99</v>
      </c>
      <c r="O13" t="s">
        <v>1</v>
      </c>
      <c r="P13" t="s">
        <v>8</v>
      </c>
      <c r="Q13">
        <f>D13/SUM(B13:M13)</f>
        <v>1</v>
      </c>
      <c r="R13">
        <f xml:space="preserve"> D13/SUM(D12:D24)</f>
        <v>0.56896551724137934</v>
      </c>
      <c r="T13" t="s">
        <v>34</v>
      </c>
      <c r="U13" t="s">
        <v>8</v>
      </c>
      <c r="V13">
        <f>(D13+D15+D19)/(SUM(B13:M13)+SUM(B15:M15)+SUM(B19:M19))</f>
        <v>0.80116959064327486</v>
      </c>
      <c r="W13">
        <f>(D13+D15+D19)/D25</f>
        <v>0.78735632183908044</v>
      </c>
      <c r="Y13" t="s">
        <v>35</v>
      </c>
      <c r="Z13" t="s">
        <v>8</v>
      </c>
      <c r="AA13">
        <f xml:space="preserve"> (D13+D15)/(SUM(B13:M13)+SUM(B15:M15))</f>
        <v>0.87671232876712324</v>
      </c>
      <c r="AB13">
        <f>(D13+D15)/D25</f>
        <v>0.73563218390804597</v>
      </c>
    </row>
    <row r="14" spans="1:28" x14ac:dyDescent="0.2">
      <c r="A14" t="s">
        <v>2</v>
      </c>
      <c r="F14">
        <v>24</v>
      </c>
      <c r="G14">
        <v>130</v>
      </c>
      <c r="O14" t="s">
        <v>2</v>
      </c>
      <c r="P14" t="s">
        <v>11</v>
      </c>
      <c r="Q14">
        <f>G14/SUM(B14:M14)</f>
        <v>0.8441558441558441</v>
      </c>
      <c r="R14">
        <f xml:space="preserve"> G14/SUM(G12:G24)</f>
        <v>0.99236641221374045</v>
      </c>
      <c r="T14" t="s">
        <v>2</v>
      </c>
      <c r="U14" t="s">
        <v>11</v>
      </c>
      <c r="V14">
        <f>G14/SUM(B14:M14)</f>
        <v>0.8441558441558441</v>
      </c>
      <c r="W14">
        <f xml:space="preserve"> G14/SUM(G12:G24)</f>
        <v>0.99236641221374045</v>
      </c>
      <c r="Y14" t="s">
        <v>2</v>
      </c>
      <c r="Z14" t="s">
        <v>11</v>
      </c>
      <c r="AA14">
        <f>G14/SUM(B14:M14)</f>
        <v>0.8441558441558441</v>
      </c>
      <c r="AB14">
        <f xml:space="preserve"> G14/SUM(G12:G24)</f>
        <v>0.99236641221374045</v>
      </c>
    </row>
    <row r="15" spans="1:28" x14ac:dyDescent="0.2">
      <c r="A15" t="s">
        <v>3</v>
      </c>
      <c r="D15">
        <v>29</v>
      </c>
      <c r="J15">
        <v>6</v>
      </c>
      <c r="M15">
        <v>12</v>
      </c>
      <c r="O15" t="s">
        <v>3</v>
      </c>
      <c r="P15" t="s">
        <v>8</v>
      </c>
      <c r="Q15">
        <f>D15/SUM(B15:M15)</f>
        <v>0.61702127659574468</v>
      </c>
      <c r="R15">
        <f xml:space="preserve"> D15/SUM(D12:D24)</f>
        <v>0.16666666666666666</v>
      </c>
      <c r="T15" t="s">
        <v>4</v>
      </c>
      <c r="U15" t="s">
        <v>7</v>
      </c>
      <c r="V15">
        <f>C16/SUM(B16:M16)</f>
        <v>1</v>
      </c>
      <c r="W15">
        <f>C16/C25</f>
        <v>0.89655172413793105</v>
      </c>
      <c r="Y15" t="s">
        <v>4</v>
      </c>
      <c r="Z15" t="s">
        <v>7</v>
      </c>
      <c r="AA15">
        <f>C16/SUM(B16:M16)</f>
        <v>1</v>
      </c>
      <c r="AB15">
        <f>C16/C25</f>
        <v>0.89655172413793105</v>
      </c>
    </row>
    <row r="16" spans="1:28" x14ac:dyDescent="0.2">
      <c r="A16" t="s">
        <v>4</v>
      </c>
      <c r="C16">
        <v>26</v>
      </c>
      <c r="O16" t="s">
        <v>4</v>
      </c>
      <c r="P16" t="s">
        <v>7</v>
      </c>
      <c r="Q16">
        <f>C16/SUM(B16:M16)</f>
        <v>1</v>
      </c>
      <c r="R16">
        <f xml:space="preserve"> C16/SUM(C12:C24)</f>
        <v>0.89655172413793105</v>
      </c>
      <c r="T16" t="s">
        <v>22</v>
      </c>
      <c r="U16" t="s">
        <v>12</v>
      </c>
      <c r="V16">
        <f>H17/SUM(B17:M17)</f>
        <v>1</v>
      </c>
      <c r="W16">
        <f>H17/H25</f>
        <v>0.86956521739130432</v>
      </c>
      <c r="Y16" t="s">
        <v>36</v>
      </c>
      <c r="Z16" t="s">
        <v>12</v>
      </c>
      <c r="AA16">
        <f>(H17+H19)/(SUM(B17:M17)+SUM(B19:M19))</f>
        <v>0.87619047619047619</v>
      </c>
      <c r="AB16">
        <f>(H17+H19)/H25</f>
        <v>1</v>
      </c>
    </row>
    <row r="17" spans="1:28" x14ac:dyDescent="0.2">
      <c r="A17" t="s">
        <v>22</v>
      </c>
      <c r="H17">
        <v>80</v>
      </c>
      <c r="O17" t="s">
        <v>22</v>
      </c>
      <c r="P17" t="s">
        <v>12</v>
      </c>
      <c r="Q17">
        <f>H17/SUM(B17:M17)</f>
        <v>1</v>
      </c>
      <c r="R17">
        <f xml:space="preserve"> H17/SUM(H12:H24)</f>
        <v>0.86956521739130432</v>
      </c>
      <c r="T17" t="s">
        <v>23</v>
      </c>
      <c r="U17" t="s">
        <v>6</v>
      </c>
      <c r="V17">
        <f>B18/SUM(B18:M18)</f>
        <v>1</v>
      </c>
      <c r="W17">
        <f>B18/B25</f>
        <v>1</v>
      </c>
      <c r="Y17" t="s">
        <v>23</v>
      </c>
      <c r="Z17" t="s">
        <v>6</v>
      </c>
      <c r="AA17">
        <f>B18/SUM(B18:M18)</f>
        <v>1</v>
      </c>
      <c r="AB17">
        <f>B18/B25</f>
        <v>1</v>
      </c>
    </row>
    <row r="18" spans="1:28" x14ac:dyDescent="0.2">
      <c r="A18" t="s">
        <v>23</v>
      </c>
      <c r="B18">
        <v>57</v>
      </c>
      <c r="O18" t="s">
        <v>23</v>
      </c>
      <c r="P18" t="s">
        <v>6</v>
      </c>
      <c r="Q18">
        <f>B18/SUM(B18:M18)</f>
        <v>1</v>
      </c>
      <c r="R18">
        <f xml:space="preserve"> B18/SUM(B12:B24)</f>
        <v>1</v>
      </c>
      <c r="T18" t="s">
        <v>26</v>
      </c>
      <c r="U18" t="s">
        <v>32</v>
      </c>
      <c r="V18">
        <f>E21/SUM(B21:M21)</f>
        <v>0.32608695652173914</v>
      </c>
      <c r="W18">
        <f>E21/E25</f>
        <v>1</v>
      </c>
      <c r="Y18" t="s">
        <v>26</v>
      </c>
      <c r="Z18" t="s">
        <v>32</v>
      </c>
      <c r="AA18">
        <f>E21/SUM(B21:M21)</f>
        <v>0.32608695652173914</v>
      </c>
      <c r="AB18">
        <f>E21/E25</f>
        <v>1</v>
      </c>
    </row>
    <row r="19" spans="1:28" x14ac:dyDescent="0.2">
      <c r="A19" t="s">
        <v>24</v>
      </c>
      <c r="D19">
        <v>9</v>
      </c>
      <c r="F19">
        <v>4</v>
      </c>
      <c r="H19">
        <v>12</v>
      </c>
      <c r="O19" t="s">
        <v>24</v>
      </c>
      <c r="P19" t="s">
        <v>8</v>
      </c>
      <c r="Q19">
        <f>D19/SUM(B19:M19)</f>
        <v>0.36</v>
      </c>
      <c r="R19">
        <f>D19/D25</f>
        <v>5.1724137931034482E-2</v>
      </c>
      <c r="T19" t="s">
        <v>27</v>
      </c>
      <c r="U19" t="s">
        <v>15</v>
      </c>
      <c r="V19">
        <f>K22/SUM(B22:M22)</f>
        <v>1</v>
      </c>
      <c r="W19">
        <f>K22/K25</f>
        <v>1</v>
      </c>
      <c r="Y19" t="s">
        <v>27</v>
      </c>
      <c r="Z19" t="s">
        <v>15</v>
      </c>
      <c r="AA19">
        <f>K22/SUM(B22:M22)</f>
        <v>1</v>
      </c>
      <c r="AB19">
        <f>K22/K25</f>
        <v>1</v>
      </c>
    </row>
    <row r="20" spans="1:28" x14ac:dyDescent="0.2">
      <c r="A20" t="s">
        <v>25</v>
      </c>
      <c r="J20">
        <v>34</v>
      </c>
      <c r="O20" t="s">
        <v>24</v>
      </c>
      <c r="P20" t="s">
        <v>12</v>
      </c>
      <c r="Q20">
        <f>H19/SUM(B19:M19)</f>
        <v>0.48</v>
      </c>
      <c r="R20">
        <f>H19/H25</f>
        <v>0.13043478260869565</v>
      </c>
      <c r="T20" t="s">
        <v>28</v>
      </c>
      <c r="U20" t="s">
        <v>13</v>
      </c>
      <c r="V20">
        <f>I23/SUM(B23:M23)</f>
        <v>1</v>
      </c>
      <c r="W20">
        <f>I23/I25</f>
        <v>1</v>
      </c>
      <c r="Y20" t="s">
        <v>28</v>
      </c>
      <c r="Z20" t="s">
        <v>13</v>
      </c>
      <c r="AA20">
        <f>I23/SUM(B23:M23)</f>
        <v>1</v>
      </c>
      <c r="AB20">
        <f>I23/I25</f>
        <v>1</v>
      </c>
    </row>
    <row r="21" spans="1:28" x14ac:dyDescent="0.2">
      <c r="A21" t="s">
        <v>26</v>
      </c>
      <c r="D21">
        <v>31</v>
      </c>
      <c r="E21">
        <v>15</v>
      </c>
      <c r="O21" t="s">
        <v>25</v>
      </c>
      <c r="P21" t="s">
        <v>14</v>
      </c>
      <c r="Q21">
        <f>J20/SUM(B20:M20)</f>
        <v>1</v>
      </c>
      <c r="R21">
        <f xml:space="preserve"> J20/SUM(J12:J24)</f>
        <v>0.56666666666666665</v>
      </c>
      <c r="T21" t="s">
        <v>21</v>
      </c>
      <c r="V21">
        <f>AVERAGE(V12:V20)</f>
        <v>0.87230252623871607</v>
      </c>
      <c r="W21">
        <f>AVERAGE(W12:W20)</f>
        <v>0.93287107506467293</v>
      </c>
      <c r="Y21" t="s">
        <v>21</v>
      </c>
      <c r="AA21">
        <f>AVERAGE(AA12:AA20)</f>
        <v>0.86693955005141876</v>
      </c>
      <c r="AB21">
        <f>AVERAGE(AB12:AB20)</f>
        <v>0.94161670225107974</v>
      </c>
    </row>
    <row r="22" spans="1:28" x14ac:dyDescent="0.2">
      <c r="A22" t="s">
        <v>27</v>
      </c>
      <c r="K22">
        <v>23</v>
      </c>
      <c r="O22" t="s">
        <v>26</v>
      </c>
      <c r="P22" t="s">
        <v>32</v>
      </c>
      <c r="Q22">
        <f>E21/SUM(B21:M21)</f>
        <v>0.32608695652173914</v>
      </c>
      <c r="R22">
        <f xml:space="preserve"> E21/SUM(E12:E24)</f>
        <v>1</v>
      </c>
    </row>
    <row r="23" spans="1:28" x14ac:dyDescent="0.2">
      <c r="A23" t="s">
        <v>28</v>
      </c>
      <c r="I23">
        <v>21</v>
      </c>
      <c r="O23" t="s">
        <v>27</v>
      </c>
      <c r="P23" t="s">
        <v>15</v>
      </c>
      <c r="Q23">
        <f>K22/SUM(B22:M22)</f>
        <v>1</v>
      </c>
      <c r="R23">
        <f xml:space="preserve"> K22/SUM(K12:K24)</f>
        <v>1</v>
      </c>
    </row>
    <row r="24" spans="1:28" x14ac:dyDescent="0.2">
      <c r="A24" t="s">
        <v>5</v>
      </c>
      <c r="C24">
        <v>3</v>
      </c>
      <c r="D24">
        <v>4</v>
      </c>
      <c r="F24">
        <v>2</v>
      </c>
      <c r="G24">
        <v>1</v>
      </c>
      <c r="J24">
        <v>3</v>
      </c>
      <c r="M24">
        <v>2</v>
      </c>
      <c r="O24" t="s">
        <v>28</v>
      </c>
      <c r="P24" t="s">
        <v>13</v>
      </c>
      <c r="Q24">
        <f>I23/SUM(B23:M23)</f>
        <v>1</v>
      </c>
      <c r="R24">
        <f xml:space="preserve"> I23/SUM(I12:I24)</f>
        <v>1</v>
      </c>
    </row>
    <row r="25" spans="1:28" x14ac:dyDescent="0.2">
      <c r="A25" t="s">
        <v>33</v>
      </c>
      <c r="B25">
        <f>SUM(B12:B24)</f>
        <v>57</v>
      </c>
      <c r="C25">
        <f t="shared" ref="C25:M25" si="1">SUM(C12:C24)</f>
        <v>29</v>
      </c>
      <c r="D25">
        <f t="shared" si="1"/>
        <v>174</v>
      </c>
      <c r="E25">
        <f t="shared" si="1"/>
        <v>15</v>
      </c>
      <c r="F25">
        <f t="shared" si="1"/>
        <v>30</v>
      </c>
      <c r="G25">
        <f t="shared" si="1"/>
        <v>131</v>
      </c>
      <c r="H25">
        <f t="shared" si="1"/>
        <v>92</v>
      </c>
      <c r="I25">
        <f t="shared" si="1"/>
        <v>21</v>
      </c>
      <c r="J25">
        <f t="shared" si="1"/>
        <v>60</v>
      </c>
      <c r="K25">
        <f t="shared" si="1"/>
        <v>23</v>
      </c>
      <c r="L25">
        <f t="shared" si="1"/>
        <v>5</v>
      </c>
      <c r="M25">
        <f t="shared" si="1"/>
        <v>14</v>
      </c>
      <c r="N25">
        <f>SUM(B25:M25)</f>
        <v>651</v>
      </c>
      <c r="O25" t="s">
        <v>21</v>
      </c>
      <c r="Q25">
        <f>AVERAGE(Q12:Q24)</f>
        <v>0.79504595466205086</v>
      </c>
      <c r="R25">
        <f>AVERAGE(R12:R24)</f>
        <v>0.71099547114287831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Ministerie van Defensie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Adema, J</dc:creator>
  <cp:lastModifiedBy>jorrit adema</cp:lastModifiedBy>
  <dcterms:created xsi:type="dcterms:W3CDTF">2025-04-08T12:04:44Z</dcterms:created>
  <dcterms:modified xsi:type="dcterms:W3CDTF">2025-04-08T17:31:00Z</dcterms:modified>
</cp:coreProperties>
</file>