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<sst xmlns="http://schemas.openxmlformats.org/spreadsheetml/2006/main" count="516" uniqueCount="324">
  <si>
    <t>Team Member</t>
  </si>
  <si>
    <t>Duyen (Julie) Nguyen</t>
  </si>
  <si>
    <t>Ngoc Tang</t>
  </si>
  <si>
    <t>Zhilu Liu</t>
  </si>
  <si>
    <t>Ninh Nguyen</t>
  </si>
  <si>
    <t>Andrew Lee</t>
  </si>
  <si>
    <t>Justin Huang</t>
  </si>
  <si>
    <t>customer</t>
  </si>
  <si>
    <t>DONE</t>
  </si>
  <si>
    <t>CustomerID</t>
  </si>
  <si>
    <t>FirstName</t>
  </si>
  <si>
    <t>LastName</t>
  </si>
  <si>
    <t>CustomerAddress</t>
  </si>
  <si>
    <t>CustomerCity</t>
  </si>
  <si>
    <t>CustomerState</t>
  </si>
  <si>
    <t>CustomerZipcode</t>
  </si>
  <si>
    <t>CustomerCountry</t>
  </si>
  <si>
    <t xml:space="preserve">CustomerPhoneNumber </t>
  </si>
  <si>
    <t>Insert Into</t>
  </si>
  <si>
    <t>Values</t>
  </si>
  <si>
    <t>001</t>
  </si>
  <si>
    <t xml:space="preserve">Sarah </t>
  </si>
  <si>
    <t>Choi</t>
  </si>
  <si>
    <t>3276 Yorkie Lane</t>
  </si>
  <si>
    <t>Savannah</t>
  </si>
  <si>
    <t>Georgia</t>
  </si>
  <si>
    <t>31405</t>
  </si>
  <si>
    <t>United States</t>
  </si>
  <si>
    <t>662-399-4388</t>
  </si>
  <si>
    <t>002</t>
  </si>
  <si>
    <t xml:space="preserve">Minh </t>
  </si>
  <si>
    <t>Le</t>
  </si>
  <si>
    <t>925 Nickel Road</t>
  </si>
  <si>
    <t>Long Beach</t>
  </si>
  <si>
    <t>California</t>
  </si>
  <si>
    <t>90802</t>
  </si>
  <si>
    <t>902-303-5673</t>
  </si>
  <si>
    <t>003</t>
  </si>
  <si>
    <t xml:space="preserve">Kennard </t>
  </si>
  <si>
    <t>Cafer</t>
  </si>
  <si>
    <t>477 Losh Lane</t>
  </si>
  <si>
    <t>Pittsburgh</t>
  </si>
  <si>
    <t>Pennsylvania</t>
  </si>
  <si>
    <t>15222</t>
  </si>
  <si>
    <t>734-483-8628</t>
  </si>
  <si>
    <t>004</t>
  </si>
  <si>
    <t xml:space="preserve">Myra </t>
  </si>
  <si>
    <t>Yu</t>
  </si>
  <si>
    <t>3704 Lake Road</t>
  </si>
  <si>
    <t>Trenton</t>
  </si>
  <si>
    <t>New Jersey</t>
  </si>
  <si>
    <t>86080</t>
  </si>
  <si>
    <t>626-862-0236</t>
  </si>
  <si>
    <t>005</t>
  </si>
  <si>
    <t>Marcus</t>
  </si>
  <si>
    <t>Kumar</t>
  </si>
  <si>
    <t>2122 Clifford Street</t>
  </si>
  <si>
    <t>San Leandro</t>
  </si>
  <si>
    <t xml:space="preserve">California </t>
  </si>
  <si>
    <t>94578</t>
  </si>
  <si>
    <t>972-641-2457</t>
  </si>
  <si>
    <t>006</t>
  </si>
  <si>
    <t xml:space="preserve">Lisa </t>
  </si>
  <si>
    <t>Tran</t>
  </si>
  <si>
    <t>1586 Woodside Circle</t>
  </si>
  <si>
    <t>Perry</t>
  </si>
  <si>
    <t>Florida</t>
  </si>
  <si>
    <t>32347</t>
  </si>
  <si>
    <t>239-863-9023</t>
  </si>
  <si>
    <t>007</t>
  </si>
  <si>
    <t xml:space="preserve">Tiffany </t>
  </si>
  <si>
    <t>Bui</t>
  </si>
  <si>
    <t>2781 Cherry St</t>
  </si>
  <si>
    <t>Westminster</t>
  </si>
  <si>
    <t>92687</t>
  </si>
  <si>
    <t>714-971-2256</t>
  </si>
  <si>
    <t>008</t>
  </si>
  <si>
    <t>Hayami</t>
  </si>
  <si>
    <t>Chen</t>
  </si>
  <si>
    <t>4920 Hoffman Avenue</t>
  </si>
  <si>
    <t>New York</t>
  </si>
  <si>
    <t>10013</t>
  </si>
  <si>
    <t>919-853-1368</t>
  </si>
  <si>
    <t>transaction</t>
  </si>
  <si>
    <t>OrderID</t>
  </si>
  <si>
    <t>PaymentDate</t>
  </si>
  <si>
    <t>PaymentType</t>
  </si>
  <si>
    <t>Amount</t>
  </si>
  <si>
    <t>2022-04-27</t>
  </si>
  <si>
    <t>Credit Card</t>
  </si>
  <si>
    <t>2021-08-24</t>
  </si>
  <si>
    <t>2021-01-19</t>
  </si>
  <si>
    <t>Paypal</t>
  </si>
  <si>
    <t>2021-11-05</t>
  </si>
  <si>
    <t>2022-04-14</t>
  </si>
  <si>
    <t>Venmo</t>
  </si>
  <si>
    <t>2022-03-05</t>
  </si>
  <si>
    <t>2021-12-20</t>
  </si>
  <si>
    <t>2021-10-28</t>
  </si>
  <si>
    <t>order</t>
  </si>
  <si>
    <t>EmployeeID</t>
  </si>
  <si>
    <t>OrderDate</t>
  </si>
  <si>
    <t>OrderQuantity</t>
  </si>
  <si>
    <t>ordertype</t>
  </si>
  <si>
    <t>OrderTypeID</t>
  </si>
  <si>
    <t>OrderStatus</t>
  </si>
  <si>
    <t>ReturnItems</t>
  </si>
  <si>
    <t>ReturnQuantity</t>
  </si>
  <si>
    <t xml:space="preserve">OrderTypeDescription </t>
  </si>
  <si>
    <t>Delivered</t>
  </si>
  <si>
    <t>None</t>
  </si>
  <si>
    <t xml:space="preserve">Signature Required </t>
  </si>
  <si>
    <t>Shipped</t>
  </si>
  <si>
    <t xml:space="preserve">Premium Shipping Delivery </t>
  </si>
  <si>
    <t>Pending</t>
  </si>
  <si>
    <t xml:space="preserve">Standard Shipping </t>
  </si>
  <si>
    <t>Returned</t>
  </si>
  <si>
    <t>Yellow Floral Scrunchies</t>
  </si>
  <si>
    <t>Returned on 05/10/2022</t>
  </si>
  <si>
    <t>orderline</t>
  </si>
  <si>
    <t>ProductID</t>
  </si>
  <si>
    <t>OrderLineQuantity</t>
  </si>
  <si>
    <t>shipment</t>
  </si>
  <si>
    <t>TrackingNumber</t>
  </si>
  <si>
    <t>DeliveryCoID</t>
  </si>
  <si>
    <t>DeliveryMethodID</t>
  </si>
  <si>
    <t>ShipmentStatus</t>
  </si>
  <si>
    <t>ShipDate</t>
  </si>
  <si>
    <t>ExpectedArrival</t>
  </si>
  <si>
    <t>2022-04-29</t>
  </si>
  <si>
    <t>2022-05-10</t>
  </si>
  <si>
    <t>On the way</t>
  </si>
  <si>
    <t>2021-08-25</t>
  </si>
  <si>
    <t>2021-08-27</t>
  </si>
  <si>
    <t>2021-01-21</t>
  </si>
  <si>
    <t>2021-01-27</t>
  </si>
  <si>
    <t>2021-11-06</t>
  </si>
  <si>
    <t>2021-11-12</t>
  </si>
  <si>
    <t>2022-04-16</t>
  </si>
  <si>
    <t>2022-04-21</t>
  </si>
  <si>
    <t>2022-03-07</t>
  </si>
  <si>
    <t>2022-03-15</t>
  </si>
  <si>
    <t>2021-12-21</t>
  </si>
  <si>
    <t>2021-12-22</t>
  </si>
  <si>
    <t>2021-10-29</t>
  </si>
  <si>
    <t>deliverymethod</t>
  </si>
  <si>
    <t>ShippingMethod</t>
  </si>
  <si>
    <t>ShippingCost</t>
  </si>
  <si>
    <t>2-day shpping</t>
  </si>
  <si>
    <t>Ground</t>
  </si>
  <si>
    <t>Expedited shipping</t>
  </si>
  <si>
    <t>Overnight</t>
  </si>
  <si>
    <t>deliveryco</t>
  </si>
  <si>
    <t>DeliveryCoName</t>
  </si>
  <si>
    <t>DeliveryCoAddress</t>
  </si>
  <si>
    <t>DeliveryCoNumber</t>
  </si>
  <si>
    <t>DeliveryCoEmail</t>
  </si>
  <si>
    <t>UPS</t>
  </si>
  <si>
    <t>16478 Beach Blvd, Westminster, CA 92683</t>
  </si>
  <si>
    <t>424-672-3422</t>
  </si>
  <si>
    <t>totaltrack@ups.com</t>
  </si>
  <si>
    <t xml:space="preserve">Fedex </t>
  </si>
  <si>
    <t>11542 Knott St Suite 4, Garden Grove, CA 92841</t>
  </si>
  <si>
    <t>310-874-2346</t>
  </si>
  <si>
    <t>ftn_us@fedex.com</t>
  </si>
  <si>
    <t>USPS</t>
  </si>
  <si>
    <t>15030 Goldenwest Cir, Westminster, CA 92685</t>
  </si>
  <si>
    <t>424-678-2934</t>
  </si>
  <si>
    <t>Postalone@email.usps.gov</t>
  </si>
  <si>
    <t>310-235-2094</t>
  </si>
  <si>
    <t>310-234-2463</t>
  </si>
  <si>
    <t>totaltrack@ups.com.</t>
  </si>
  <si>
    <t>424-578-2846</t>
  </si>
  <si>
    <t>424-626-8953</t>
  </si>
  <si>
    <t>310-247-2636</t>
  </si>
  <si>
    <t>customerservice</t>
  </si>
  <si>
    <t>FiledDate</t>
  </si>
  <si>
    <t>CustomerServiceDescription</t>
  </si>
  <si>
    <t>CaseStatus</t>
  </si>
  <si>
    <t>2022-04-28</t>
  </si>
  <si>
    <t>2021-09-26</t>
  </si>
  <si>
    <t>Customer have issue with payment</t>
  </si>
  <si>
    <t>Problem Solved</t>
  </si>
  <si>
    <t>2021-01-29</t>
  </si>
  <si>
    <t>2021-12-05</t>
  </si>
  <si>
    <t>2022-04-12</t>
  </si>
  <si>
    <t>Customer wants to return the order</t>
  </si>
  <si>
    <t>2022-06-23</t>
  </si>
  <si>
    <t>Order tracking issue</t>
  </si>
  <si>
    <t>2021-12-25</t>
  </si>
  <si>
    <t>2021-11-30</t>
  </si>
  <si>
    <t xml:space="preserve">Requested Change Size </t>
  </si>
  <si>
    <t>department</t>
  </si>
  <si>
    <t>DepartmentID</t>
  </si>
  <si>
    <t>DepartmentName</t>
  </si>
  <si>
    <t>DepartmentDescription</t>
  </si>
  <si>
    <t>DepartmentCount</t>
  </si>
  <si>
    <t>Manufacturing</t>
  </si>
  <si>
    <t>Product Promotion</t>
  </si>
  <si>
    <t xml:space="preserve">Customer Service </t>
  </si>
  <si>
    <t xml:space="preserve">Order processing and Solve issue orders </t>
  </si>
  <si>
    <t>Accounting</t>
  </si>
  <si>
    <t>Manage accounts and Auditing</t>
  </si>
  <si>
    <t>IT</t>
  </si>
  <si>
    <t>Support technical issues</t>
  </si>
  <si>
    <t>Design</t>
  </si>
  <si>
    <t>Design new products</t>
  </si>
  <si>
    <t>employee</t>
  </si>
  <si>
    <t>EmployeeName</t>
  </si>
  <si>
    <t>EmployeeAddress</t>
  </si>
  <si>
    <t>EmployeeCity</t>
  </si>
  <si>
    <t>EmployeeState</t>
  </si>
  <si>
    <t>EmployeeZipCode</t>
  </si>
  <si>
    <t>EmployeeCountry</t>
  </si>
  <si>
    <t>EmployeePhoneNumber</t>
  </si>
  <si>
    <t>EmployeePosition</t>
  </si>
  <si>
    <t>Julie Nguyen</t>
  </si>
  <si>
    <t>2143 Edinger Ave</t>
  </si>
  <si>
    <t>Newport Beach</t>
  </si>
  <si>
    <t>CA</t>
  </si>
  <si>
    <t>423-245-3556</t>
  </si>
  <si>
    <t>Worker</t>
  </si>
  <si>
    <t>234222</t>
  </si>
  <si>
    <t>2222 Beach Blvd</t>
  </si>
  <si>
    <t>Los Angeles</t>
  </si>
  <si>
    <t>714-487-9929</t>
  </si>
  <si>
    <t>Accountant</t>
  </si>
  <si>
    <t>632456</t>
  </si>
  <si>
    <t>Kayla Liu</t>
  </si>
  <si>
    <t>5434 Sunset Ave</t>
  </si>
  <si>
    <t>323-343-3456</t>
  </si>
  <si>
    <t>IT Support</t>
  </si>
  <si>
    <t>268943</t>
  </si>
  <si>
    <t>235 Westmninster Ave</t>
  </si>
  <si>
    <t>Irvine</t>
  </si>
  <si>
    <t>FL</t>
  </si>
  <si>
    <t>364-644-3576</t>
  </si>
  <si>
    <t>Designer</t>
  </si>
  <si>
    <t>358943</t>
  </si>
  <si>
    <t>2353 Olympic Ave</t>
  </si>
  <si>
    <t>GA</t>
  </si>
  <si>
    <t>714-453-5342</t>
  </si>
  <si>
    <t>Customer Service Assistant</t>
  </si>
  <si>
    <t>356332</t>
  </si>
  <si>
    <t>2343 Ward Street</t>
  </si>
  <si>
    <t>Omaha</t>
  </si>
  <si>
    <t>WA</t>
  </si>
  <si>
    <t>645-675-4676</t>
  </si>
  <si>
    <t>Ana Chung</t>
  </si>
  <si>
    <t>234 Sunset Ave</t>
  </si>
  <si>
    <t>Lincoln</t>
  </si>
  <si>
    <t>MA</t>
  </si>
  <si>
    <t>714-542-3543</t>
  </si>
  <si>
    <t>Mark Le</t>
  </si>
  <si>
    <t>3453 Beach Blvd</t>
  </si>
  <si>
    <t>Huntington Beach</t>
  </si>
  <si>
    <t>OH</t>
  </si>
  <si>
    <t>714-440-3544</t>
  </si>
  <si>
    <t>Supplies</t>
  </si>
  <si>
    <t>MaterialID</t>
  </si>
  <si>
    <t>MaterialName</t>
  </si>
  <si>
    <t>MaterialCost</t>
  </si>
  <si>
    <t>Stock</t>
  </si>
  <si>
    <t>Cotton</t>
  </si>
  <si>
    <t xml:space="preserve">Silk </t>
  </si>
  <si>
    <t>Linen</t>
  </si>
  <si>
    <t xml:space="preserve">Polyester </t>
  </si>
  <si>
    <t>Nylon</t>
  </si>
  <si>
    <t>suppliesline</t>
  </si>
  <si>
    <t>VendorID</t>
  </si>
  <si>
    <t>UnitPrice</t>
  </si>
  <si>
    <t>SuppliesLineQuantity</t>
  </si>
  <si>
    <t>DateRestock</t>
  </si>
  <si>
    <t>product</t>
  </si>
  <si>
    <t>ProductDescription</t>
  </si>
  <si>
    <t>ProductFinshedDate</t>
  </si>
  <si>
    <t>ProductPrice</t>
  </si>
  <si>
    <t xml:space="preserve">Gloria Scrunchie Brown </t>
  </si>
  <si>
    <t>2021-10-20</t>
  </si>
  <si>
    <t>Silky Set Green</t>
  </si>
  <si>
    <t>2021-10-23</t>
  </si>
  <si>
    <t>Hair Envy Curl Pack</t>
  </si>
  <si>
    <t>2021-11-23</t>
  </si>
  <si>
    <t>Cute Dino Hoodie</t>
  </si>
  <si>
    <t>2021-12-27</t>
  </si>
  <si>
    <t xml:space="preserve">Trendy Shirt </t>
  </si>
  <si>
    <t>2021-09-28</t>
  </si>
  <si>
    <t>vendor</t>
  </si>
  <si>
    <t>VendorName</t>
  </si>
  <si>
    <t>VendorAddress</t>
  </si>
  <si>
    <t>VendorCity</t>
  </si>
  <si>
    <t>VendorState</t>
  </si>
  <si>
    <t>VendorZipcode</t>
  </si>
  <si>
    <t>VendorCountry</t>
  </si>
  <si>
    <t>VendorPhoneNumber</t>
  </si>
  <si>
    <t xml:space="preserve">Sell Wholesale </t>
  </si>
  <si>
    <t>3165 Bellflower Blvd</t>
  </si>
  <si>
    <t>420-752-2354</t>
  </si>
  <si>
    <t xml:space="preserve">Supplyspace </t>
  </si>
  <si>
    <t>2590 Bellflower Blvd</t>
  </si>
  <si>
    <t>420-752-2355</t>
  </si>
  <si>
    <t>Bubble Distributing</t>
  </si>
  <si>
    <t>9652 Bellflower Blvd</t>
  </si>
  <si>
    <t>420-752-2356</t>
  </si>
  <si>
    <t>Charter Company</t>
  </si>
  <si>
    <t>2471Bellflower Blvd</t>
  </si>
  <si>
    <t>420-752-2357</t>
  </si>
  <si>
    <t xml:space="preserve">Future Energy </t>
  </si>
  <si>
    <t>7390 Bellflower Blvd</t>
  </si>
  <si>
    <t>420-752-2358</t>
  </si>
  <si>
    <t>manufacture</t>
  </si>
  <si>
    <t>ManufactureID</t>
  </si>
  <si>
    <t>ManufactureQuantity</t>
  </si>
  <si>
    <t>ManufactureStartDate</t>
  </si>
  <si>
    <t>ManufactureFinishedDate</t>
  </si>
  <si>
    <t>2021-05-02</t>
  </si>
  <si>
    <t>2021-08-20</t>
  </si>
  <si>
    <t>2021-06-03</t>
  </si>
  <si>
    <t>2021-07-24</t>
  </si>
  <si>
    <t>2021-03-20</t>
  </si>
  <si>
    <t>2021-05-05</t>
  </si>
  <si>
    <t>2021-04-16</t>
  </si>
  <si>
    <t>2021-06-13</t>
  </si>
  <si>
    <t>2021-12-31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</si>
</sst>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22222"/>
      <name val="Arial"/>
      <scheme val="minor"/>
    </font>
    <font>
      <sz val="11.0"/>
      <color rgb="FF222222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Font="1"/>
    <xf quotePrefix="1"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2" numFmtId="164" xfId="0" applyAlignment="1" applyFont="1" applyNumberFormat="1">
      <alignment horizontal="left" readingOrder="0"/>
    </xf>
    <xf borderId="0" fillId="3" fontId="2" numFmtId="0" xfId="0" applyAlignment="1" applyFill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4" fontId="5" numFmtId="0" xfId="0" applyFont="1"/>
    <xf borderId="0" fillId="0" fontId="2" numFmtId="49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1.63"/>
    <col customWidth="1" min="3" max="3" width="37.63"/>
    <col customWidth="1" min="4" max="4" width="27.13"/>
    <col customWidth="1" min="5" max="5" width="26.0"/>
    <col customWidth="1" min="6" max="6" width="51.25"/>
    <col customWidth="1" min="7" max="7" width="24.75"/>
    <col customWidth="1" min="8" max="8" width="25.88"/>
    <col customWidth="1" min="9" max="9" width="20.0"/>
    <col customWidth="1" min="10" max="10" width="36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10">
      <c r="A10" s="3" t="s">
        <v>7</v>
      </c>
      <c r="B10" s="1" t="s">
        <v>8</v>
      </c>
    </row>
    <row r="11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</row>
    <row r="12">
      <c r="A12" s="4" t="s">
        <v>20</v>
      </c>
      <c r="B12" s="5" t="s">
        <v>21</v>
      </c>
      <c r="C12" s="5" t="s">
        <v>22</v>
      </c>
      <c r="D12" s="5" t="s">
        <v>23</v>
      </c>
      <c r="E12" s="5" t="s">
        <v>24</v>
      </c>
      <c r="F12" s="5" t="s">
        <v>25</v>
      </c>
      <c r="G12" s="6" t="s">
        <v>26</v>
      </c>
      <c r="H12" s="5" t="s">
        <v>27</v>
      </c>
      <c r="I12" s="6" t="s">
        <v>28</v>
      </c>
      <c r="J12" s="7" t="str">
        <f t="shared" ref="J12:J19" si="1">CONCATENATE("INSERT INTO ", $A$10, "(",$A$11,",",$B$11,",",$C$11,",",$D$11,",",$E$11,",",$F$11,",",$G$11,",",$H$11,",",$I$11,")", " VALUES  (", A12,",","'", B12,"'",",","'",C12,"'",",","'",D12,"'",",","'",E12,"'",",","'",F12,"'",",","'",G12,"'",",","'",H12,"'",",","'",I12,"'",")",";")</f>
        <v>INSERT INTO customer(CustomerID,FirstName,LastName,CustomerAddress,CustomerCity,CustomerState,CustomerZipcode,CustomerCountry,CustomerPhoneNumber ) VALUES  (001,'Sarah ','Choi','3276 Yorkie Lane','Savannah','Georgia','31405','United States','662-399-4388');</v>
      </c>
    </row>
    <row r="13">
      <c r="A13" s="4" t="s">
        <v>29</v>
      </c>
      <c r="B13" s="5" t="s">
        <v>30</v>
      </c>
      <c r="C13" s="5" t="s">
        <v>31</v>
      </c>
      <c r="D13" s="5" t="s">
        <v>32</v>
      </c>
      <c r="E13" s="5" t="s">
        <v>33</v>
      </c>
      <c r="F13" s="5" t="s">
        <v>34</v>
      </c>
      <c r="G13" s="6" t="s">
        <v>35</v>
      </c>
      <c r="H13" s="5" t="s">
        <v>27</v>
      </c>
      <c r="I13" s="6" t="s">
        <v>36</v>
      </c>
      <c r="J13" s="7" t="str">
        <f t="shared" si="1"/>
        <v>INSERT INTO customer(CustomerID,FirstName,LastName,CustomerAddress,CustomerCity,CustomerState,CustomerZipcode,CustomerCountry,CustomerPhoneNumber ) VALUES  (002,'Minh ','Le','925 Nickel Road','Long Beach','California','90802','United States','902-303-5673');</v>
      </c>
    </row>
    <row r="14">
      <c r="A14" s="4" t="s">
        <v>37</v>
      </c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6" t="s">
        <v>43</v>
      </c>
      <c r="H14" s="5" t="s">
        <v>27</v>
      </c>
      <c r="I14" s="6" t="s">
        <v>44</v>
      </c>
      <c r="J14" s="7" t="str">
        <f t="shared" si="1"/>
        <v>INSERT INTO customer(CustomerID,FirstName,LastName,CustomerAddress,CustomerCity,CustomerState,CustomerZipcode,CustomerCountry,CustomerPhoneNumber ) VALUES  (003,'Kennard ','Cafer','477 Losh Lane','Pittsburgh','Pennsylvania','15222','United States','734-483-8628');</v>
      </c>
    </row>
    <row r="15">
      <c r="A15" s="4" t="s">
        <v>45</v>
      </c>
      <c r="B15" s="5" t="s">
        <v>46</v>
      </c>
      <c r="C15" s="5" t="s">
        <v>47</v>
      </c>
      <c r="D15" s="5" t="s">
        <v>48</v>
      </c>
      <c r="E15" s="5" t="s">
        <v>49</v>
      </c>
      <c r="F15" s="5" t="s">
        <v>50</v>
      </c>
      <c r="G15" s="6" t="s">
        <v>51</v>
      </c>
      <c r="H15" s="5" t="s">
        <v>27</v>
      </c>
      <c r="I15" s="6" t="s">
        <v>52</v>
      </c>
      <c r="J15" s="7" t="str">
        <f t="shared" si="1"/>
        <v>INSERT INTO customer(CustomerID,FirstName,LastName,CustomerAddress,CustomerCity,CustomerState,CustomerZipcode,CustomerCountry,CustomerPhoneNumber ) VALUES  (004,'Myra ','Yu','3704 Lake Road','Trenton','New Jersey','86080','United States','626-862-0236');</v>
      </c>
    </row>
    <row r="16">
      <c r="A16" s="4" t="s">
        <v>53</v>
      </c>
      <c r="B16" s="5" t="s">
        <v>54</v>
      </c>
      <c r="C16" s="5" t="s">
        <v>55</v>
      </c>
      <c r="D16" s="5" t="s">
        <v>56</v>
      </c>
      <c r="E16" s="5" t="s">
        <v>57</v>
      </c>
      <c r="F16" s="5" t="s">
        <v>58</v>
      </c>
      <c r="G16" s="6" t="s">
        <v>59</v>
      </c>
      <c r="H16" s="5" t="s">
        <v>27</v>
      </c>
      <c r="I16" s="6" t="s">
        <v>60</v>
      </c>
      <c r="J16" s="7" t="str">
        <f t="shared" si="1"/>
        <v>INSERT INTO customer(CustomerID,FirstName,LastName,CustomerAddress,CustomerCity,CustomerState,CustomerZipcode,CustomerCountry,CustomerPhoneNumber ) VALUES  (005,'Marcus','Kumar','2122 Clifford Street','San Leandro','California ','94578','United States','972-641-2457');</v>
      </c>
    </row>
    <row r="17">
      <c r="A17" s="4" t="s">
        <v>61</v>
      </c>
      <c r="B17" s="5" t="s">
        <v>62</v>
      </c>
      <c r="C17" s="5" t="s">
        <v>63</v>
      </c>
      <c r="D17" s="5" t="s">
        <v>64</v>
      </c>
      <c r="E17" s="5" t="s">
        <v>65</v>
      </c>
      <c r="F17" s="5" t="s">
        <v>66</v>
      </c>
      <c r="G17" s="6" t="s">
        <v>67</v>
      </c>
      <c r="H17" s="5" t="s">
        <v>27</v>
      </c>
      <c r="I17" s="6" t="s">
        <v>68</v>
      </c>
      <c r="J17" s="7" t="str">
        <f t="shared" si="1"/>
        <v>INSERT INTO customer(CustomerID,FirstName,LastName,CustomerAddress,CustomerCity,CustomerState,CustomerZipcode,CustomerCountry,CustomerPhoneNumber ) VALUES  (006,'Lisa ','Tran','1586 Woodside Circle','Perry','Florida','32347','United States','239-863-9023');</v>
      </c>
    </row>
    <row r="18">
      <c r="A18" s="4" t="s">
        <v>69</v>
      </c>
      <c r="B18" s="5" t="s">
        <v>70</v>
      </c>
      <c r="C18" s="5" t="s">
        <v>71</v>
      </c>
      <c r="D18" s="5" t="s">
        <v>72</v>
      </c>
      <c r="E18" s="5" t="s">
        <v>73</v>
      </c>
      <c r="F18" s="5" t="s">
        <v>34</v>
      </c>
      <c r="G18" s="6" t="s">
        <v>74</v>
      </c>
      <c r="H18" s="5" t="s">
        <v>27</v>
      </c>
      <c r="I18" s="6" t="s">
        <v>75</v>
      </c>
      <c r="J18" s="7" t="str">
        <f t="shared" si="1"/>
        <v>INSERT INTO customer(CustomerID,FirstName,LastName,CustomerAddress,CustomerCity,CustomerState,CustomerZipcode,CustomerCountry,CustomerPhoneNumber ) VALUES  (007,'Tiffany ','Bui','2781 Cherry St','Westminster','California','92687','United States','714-971-2256');</v>
      </c>
    </row>
    <row r="19">
      <c r="A19" s="4" t="s">
        <v>76</v>
      </c>
      <c r="B19" s="5" t="s">
        <v>77</v>
      </c>
      <c r="C19" s="5" t="s">
        <v>78</v>
      </c>
      <c r="D19" s="5" t="s">
        <v>79</v>
      </c>
      <c r="E19" s="5" t="s">
        <v>80</v>
      </c>
      <c r="F19" s="5" t="s">
        <v>80</v>
      </c>
      <c r="G19" s="6" t="s">
        <v>81</v>
      </c>
      <c r="H19" s="5" t="s">
        <v>27</v>
      </c>
      <c r="I19" s="6" t="s">
        <v>82</v>
      </c>
      <c r="J19" s="7" t="str">
        <f t="shared" si="1"/>
        <v>INSERT INTO customer(CustomerID,FirstName,LastName,CustomerAddress,CustomerCity,CustomerState,CustomerZipcode,CustomerCountry,CustomerPhoneNumber ) VALUES  (008,'Hayami','Chen','4920 Hoffman Avenue','New York','New York','10013','United States','919-853-1368');</v>
      </c>
    </row>
    <row r="22">
      <c r="A22" s="3" t="s">
        <v>83</v>
      </c>
      <c r="B22" s="1" t="s">
        <v>8</v>
      </c>
    </row>
    <row r="23">
      <c r="A23" s="2" t="s">
        <v>84</v>
      </c>
      <c r="B23" s="2" t="s">
        <v>9</v>
      </c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</row>
    <row r="24">
      <c r="A24" s="5">
        <v>10001.0</v>
      </c>
      <c r="B24" s="8" t="s">
        <v>20</v>
      </c>
      <c r="C24" s="9" t="s">
        <v>88</v>
      </c>
      <c r="D24" s="5" t="s">
        <v>89</v>
      </c>
      <c r="E24" s="10">
        <v>26.0</v>
      </c>
      <c r="F24" s="7" t="str">
        <f t="shared" ref="F24:F31" si="2">CONCATENATE("INSERT INTO"," ", $A$22," (",$A$23,",",$B$23,",",$C$23,",",$D$23,",",$E$23,")"," VALUES (","'",A24,"'",",","'",B24,"'",",","'",C24,"'",",","'",D24,"'",",","'",E24,"'",")",";")</f>
        <v>INSERT INTO transaction (OrderID,CustomerID,PaymentDate,PaymentType,Amount) VALUES ('10001','001','2022-04-27','Credit Card','26');</v>
      </c>
    </row>
    <row r="25">
      <c r="A25" s="5">
        <v>10002.0</v>
      </c>
      <c r="B25" s="8" t="s">
        <v>29</v>
      </c>
      <c r="C25" s="9" t="s">
        <v>90</v>
      </c>
      <c r="D25" s="5" t="s">
        <v>89</v>
      </c>
      <c r="E25" s="10">
        <v>67.0</v>
      </c>
      <c r="F25" s="7" t="str">
        <f t="shared" si="2"/>
        <v>INSERT INTO transaction (OrderID,CustomerID,PaymentDate,PaymentType,Amount) VALUES ('10002','002','2021-08-24','Credit Card','67');</v>
      </c>
    </row>
    <row r="26">
      <c r="A26" s="5">
        <v>10003.0</v>
      </c>
      <c r="B26" s="8" t="s">
        <v>37</v>
      </c>
      <c r="C26" s="9" t="s">
        <v>91</v>
      </c>
      <c r="D26" s="5" t="s">
        <v>92</v>
      </c>
      <c r="E26" s="10">
        <v>32.0</v>
      </c>
      <c r="F26" s="7" t="str">
        <f t="shared" si="2"/>
        <v>INSERT INTO transaction (OrderID,CustomerID,PaymentDate,PaymentType,Amount) VALUES ('10003','003','2021-01-19','Paypal','32');</v>
      </c>
    </row>
    <row r="27">
      <c r="A27" s="5">
        <v>10004.0</v>
      </c>
      <c r="B27" s="6" t="s">
        <v>45</v>
      </c>
      <c r="C27" s="9" t="s">
        <v>93</v>
      </c>
      <c r="D27" s="5" t="s">
        <v>89</v>
      </c>
      <c r="E27" s="10">
        <v>77.0</v>
      </c>
      <c r="F27" s="7" t="str">
        <f t="shared" si="2"/>
        <v>INSERT INTO transaction (OrderID,CustomerID,PaymentDate,PaymentType,Amount) VALUES ('10004','004','2021-11-05','Credit Card','77');</v>
      </c>
    </row>
    <row r="28">
      <c r="A28" s="5">
        <v>10005.0</v>
      </c>
      <c r="B28" s="8" t="s">
        <v>53</v>
      </c>
      <c r="C28" s="9" t="s">
        <v>94</v>
      </c>
      <c r="D28" s="5" t="s">
        <v>95</v>
      </c>
      <c r="E28" s="10">
        <v>15.0</v>
      </c>
      <c r="F28" s="7" t="str">
        <f t="shared" si="2"/>
        <v>INSERT INTO transaction (OrderID,CustomerID,PaymentDate,PaymentType,Amount) VALUES ('10005','005','2022-04-14','Venmo','15');</v>
      </c>
    </row>
    <row r="29">
      <c r="A29" s="5">
        <v>10006.0</v>
      </c>
      <c r="B29" s="8" t="s">
        <v>61</v>
      </c>
      <c r="C29" s="9" t="s">
        <v>96</v>
      </c>
      <c r="D29" s="5" t="s">
        <v>92</v>
      </c>
      <c r="E29" s="10">
        <v>45.0</v>
      </c>
      <c r="F29" s="7" t="str">
        <f t="shared" si="2"/>
        <v>INSERT INTO transaction (OrderID,CustomerID,PaymentDate,PaymentType,Amount) VALUES ('10006','006','2022-03-05','Paypal','45');</v>
      </c>
    </row>
    <row r="30">
      <c r="A30" s="5">
        <v>10007.0</v>
      </c>
      <c r="B30" s="8" t="s">
        <v>69</v>
      </c>
      <c r="C30" s="9" t="s">
        <v>97</v>
      </c>
      <c r="D30" s="5" t="s">
        <v>89</v>
      </c>
      <c r="E30" s="10">
        <v>101.0</v>
      </c>
      <c r="F30" s="7" t="str">
        <f t="shared" si="2"/>
        <v>INSERT INTO transaction (OrderID,CustomerID,PaymentDate,PaymentType,Amount) VALUES ('10007','007','2021-12-20','Credit Card','101');</v>
      </c>
    </row>
    <row r="31">
      <c r="A31" s="5">
        <v>10008.0</v>
      </c>
      <c r="B31" s="8" t="s">
        <v>76</v>
      </c>
      <c r="C31" s="9" t="s">
        <v>98</v>
      </c>
      <c r="D31" s="5" t="s">
        <v>89</v>
      </c>
      <c r="E31" s="10">
        <v>29.0</v>
      </c>
      <c r="F31" s="7" t="str">
        <f t="shared" si="2"/>
        <v>INSERT INTO transaction (OrderID,CustomerID,PaymentDate,PaymentType,Amount) VALUES ('10008','008','2021-10-28','Credit Card','29');</v>
      </c>
    </row>
    <row r="34">
      <c r="A34" s="3" t="s">
        <v>99</v>
      </c>
      <c r="B34" s="1" t="s">
        <v>8</v>
      </c>
    </row>
    <row r="35">
      <c r="A35" s="2" t="s">
        <v>84</v>
      </c>
      <c r="B35" s="2" t="s">
        <v>100</v>
      </c>
      <c r="C35" s="2" t="s">
        <v>101</v>
      </c>
      <c r="D35" s="2" t="s">
        <v>102</v>
      </c>
      <c r="F35" s="2" t="s">
        <v>18</v>
      </c>
      <c r="G35" s="2" t="s">
        <v>19</v>
      </c>
    </row>
    <row r="36">
      <c r="A36" s="5">
        <v>10001.0</v>
      </c>
      <c r="B36" s="5">
        <v>18622.0</v>
      </c>
      <c r="C36" s="9" t="s">
        <v>88</v>
      </c>
      <c r="D36" s="5">
        <v>8.0</v>
      </c>
      <c r="F36" s="7" t="str">
        <f t="shared" ref="F36:F43" si="3">CONCATENATE("INSERT INTO"," ", $A$34," (",$A$35,",",$B$35,",",$C$35,",",$D$35,")"," VALUES (","'",A36,"'",",","'",B36,"'",",","'",C36,"'",",","'",D36,"'",");")</f>
        <v>INSERT INTO order (OrderID,EmployeeID,OrderDate,OrderQuantity) VALUES ('10001','18622','2022-04-27','8');</v>
      </c>
    </row>
    <row r="37">
      <c r="A37" s="5">
        <v>10002.0</v>
      </c>
      <c r="B37" s="5">
        <v>24789.0</v>
      </c>
      <c r="C37" s="9" t="s">
        <v>90</v>
      </c>
      <c r="D37" s="5">
        <v>6.0</v>
      </c>
      <c r="F37" s="7" t="str">
        <f t="shared" si="3"/>
        <v>INSERT INTO order (OrderID,EmployeeID,OrderDate,OrderQuantity) VALUES ('10002','24789','2021-08-24','6');</v>
      </c>
    </row>
    <row r="38">
      <c r="A38" s="5">
        <v>10003.0</v>
      </c>
      <c r="B38" s="5">
        <v>23568.0</v>
      </c>
      <c r="C38" s="9" t="s">
        <v>91</v>
      </c>
      <c r="D38" s="5">
        <v>4.0</v>
      </c>
      <c r="F38" s="7" t="str">
        <f t="shared" si="3"/>
        <v>INSERT INTO order (OrderID,EmployeeID,OrderDate,OrderQuantity) VALUES ('10003','23568','2021-01-19','4');</v>
      </c>
    </row>
    <row r="39">
      <c r="A39" s="5">
        <v>10004.0</v>
      </c>
      <c r="B39" s="5">
        <v>18622.0</v>
      </c>
      <c r="C39" s="9" t="s">
        <v>93</v>
      </c>
      <c r="D39" s="5">
        <v>7.0</v>
      </c>
      <c r="F39" s="7" t="str">
        <f t="shared" si="3"/>
        <v>INSERT INTO order (OrderID,EmployeeID,OrderDate,OrderQuantity) VALUES ('10004','18622','2021-11-05','7');</v>
      </c>
    </row>
    <row r="40">
      <c r="A40" s="5">
        <v>10005.0</v>
      </c>
      <c r="B40" s="5">
        <v>18622.0</v>
      </c>
      <c r="C40" s="9" t="s">
        <v>94</v>
      </c>
      <c r="D40" s="5">
        <v>2.0</v>
      </c>
      <c r="F40" s="7" t="str">
        <f t="shared" si="3"/>
        <v>INSERT INTO order (OrderID,EmployeeID,OrderDate,OrderQuantity) VALUES ('10005','18622','2022-04-14','2');</v>
      </c>
    </row>
    <row r="41">
      <c r="A41" s="5">
        <v>10006.0</v>
      </c>
      <c r="B41" s="5">
        <v>24789.0</v>
      </c>
      <c r="C41" s="9" t="s">
        <v>96</v>
      </c>
      <c r="D41" s="5">
        <v>3.0</v>
      </c>
      <c r="F41" s="7" t="str">
        <f t="shared" si="3"/>
        <v>INSERT INTO order (OrderID,EmployeeID,OrderDate,OrderQuantity) VALUES ('10006','24789','2022-03-05','3');</v>
      </c>
    </row>
    <row r="42">
      <c r="A42" s="5">
        <v>10007.0</v>
      </c>
      <c r="B42" s="5">
        <v>24789.0</v>
      </c>
      <c r="C42" s="9" t="s">
        <v>97</v>
      </c>
      <c r="D42" s="5">
        <v>8.0</v>
      </c>
      <c r="F42" s="7" t="str">
        <f t="shared" si="3"/>
        <v>INSERT INTO order (OrderID,EmployeeID,OrderDate,OrderQuantity) VALUES ('10007','24789','2021-12-20','8');</v>
      </c>
    </row>
    <row r="43">
      <c r="A43" s="5">
        <v>10008.0</v>
      </c>
      <c r="B43" s="5">
        <v>23568.0</v>
      </c>
      <c r="C43" s="9" t="s">
        <v>98</v>
      </c>
      <c r="D43" s="5">
        <v>3.0</v>
      </c>
      <c r="F43" s="7" t="str">
        <f t="shared" si="3"/>
        <v>INSERT INTO order (OrderID,EmployeeID,OrderDate,OrderQuantity) VALUES ('10008','23568','2021-10-28','3');</v>
      </c>
    </row>
    <row r="46">
      <c r="A46" s="3" t="s">
        <v>103</v>
      </c>
      <c r="B46" s="1" t="s">
        <v>8</v>
      </c>
    </row>
    <row r="47">
      <c r="A47" s="2" t="s">
        <v>104</v>
      </c>
      <c r="B47" s="2" t="s">
        <v>84</v>
      </c>
      <c r="C47" s="2" t="s">
        <v>105</v>
      </c>
      <c r="D47" s="2" t="s">
        <v>106</v>
      </c>
      <c r="E47" s="2" t="s">
        <v>107</v>
      </c>
      <c r="F47" s="2" t="s">
        <v>108</v>
      </c>
      <c r="G47" s="2" t="s">
        <v>18</v>
      </c>
      <c r="H47" s="2" t="s">
        <v>19</v>
      </c>
    </row>
    <row r="48">
      <c r="A48" s="5">
        <v>33865.0</v>
      </c>
      <c r="B48" s="5">
        <v>10001.0</v>
      </c>
      <c r="C48" s="5" t="s">
        <v>109</v>
      </c>
      <c r="D48" s="5" t="s">
        <v>110</v>
      </c>
      <c r="E48" s="5">
        <v>0.0</v>
      </c>
      <c r="F48" s="5" t="s">
        <v>111</v>
      </c>
      <c r="G48" s="7" t="str">
        <f t="shared" ref="G48:G55" si="4">CONCATENATE("INSERT INTO"," ", $A$46," (",$A$47,",",$B$47,",",$C$47,",",$D$47,",",$E$47,",",$F$47,")"," VALUES (","'",A48,"'",",","'",B48,"'",",","'",C48,"'",",","'",D48,"'",",","'",E48,"'",",'",F48,"'",");")</f>
        <v>INSERT INTO ordertype (OrderTypeID,OrderID,OrderStatus,ReturnItems,ReturnQuantity,OrderTypeDescription ) VALUES ('33865','10001','Delivered','None','0','Signature Required ');</v>
      </c>
    </row>
    <row r="49">
      <c r="A49" s="5">
        <v>44328.0</v>
      </c>
      <c r="B49" s="5">
        <v>10002.0</v>
      </c>
      <c r="C49" s="5" t="s">
        <v>112</v>
      </c>
      <c r="D49" s="5" t="s">
        <v>110</v>
      </c>
      <c r="E49" s="5">
        <v>0.0</v>
      </c>
      <c r="F49" s="5" t="s">
        <v>113</v>
      </c>
      <c r="G49" s="7" t="str">
        <f t="shared" si="4"/>
        <v>INSERT INTO ordertype (OrderTypeID,OrderID,OrderStatus,ReturnItems,ReturnQuantity,OrderTypeDescription ) VALUES ('44328','10002','Shipped','None','0','Premium Shipping Delivery ');</v>
      </c>
    </row>
    <row r="50">
      <c r="A50" s="5">
        <v>44239.0</v>
      </c>
      <c r="B50" s="5">
        <v>10003.0</v>
      </c>
      <c r="C50" s="5" t="s">
        <v>114</v>
      </c>
      <c r="D50" s="5" t="s">
        <v>110</v>
      </c>
      <c r="E50" s="5">
        <v>0.0</v>
      </c>
      <c r="F50" s="5" t="s">
        <v>115</v>
      </c>
      <c r="G50" s="7" t="str">
        <f t="shared" si="4"/>
        <v>INSERT INTO ordertype (OrderTypeID,OrderID,OrderStatus,ReturnItems,ReturnQuantity,OrderTypeDescription ) VALUES ('44239','10003','Pending','None','0','Standard Shipping ');</v>
      </c>
    </row>
    <row r="51">
      <c r="A51" s="5">
        <v>22349.0</v>
      </c>
      <c r="B51" s="5">
        <v>10004.0</v>
      </c>
      <c r="C51" s="5" t="s">
        <v>112</v>
      </c>
      <c r="D51" s="5" t="s">
        <v>110</v>
      </c>
      <c r="E51" s="5">
        <v>0.0</v>
      </c>
      <c r="F51" s="5" t="s">
        <v>111</v>
      </c>
      <c r="G51" s="7" t="str">
        <f t="shared" si="4"/>
        <v>INSERT INTO ordertype (OrderTypeID,OrderID,OrderStatus,ReturnItems,ReturnQuantity,OrderTypeDescription ) VALUES ('22349','10004','Shipped','None','0','Signature Required ');</v>
      </c>
    </row>
    <row r="52">
      <c r="A52" s="5">
        <v>55226.0</v>
      </c>
      <c r="B52" s="5">
        <v>10005.0</v>
      </c>
      <c r="C52" s="5" t="s">
        <v>116</v>
      </c>
      <c r="D52" s="5" t="s">
        <v>117</v>
      </c>
      <c r="E52" s="5">
        <v>2.0</v>
      </c>
      <c r="F52" s="5" t="s">
        <v>118</v>
      </c>
      <c r="G52" s="7" t="str">
        <f t="shared" si="4"/>
        <v>INSERT INTO ordertype (OrderTypeID,OrderID,OrderStatus,ReturnItems,ReturnQuantity,OrderTypeDescription ) VALUES ('55226','10005','Returned','Yellow Floral Scrunchies','2','Returned on 05/10/2022');</v>
      </c>
    </row>
    <row r="53">
      <c r="A53" s="5">
        <v>22235.0</v>
      </c>
      <c r="B53" s="5">
        <v>10006.0</v>
      </c>
      <c r="C53" s="5" t="s">
        <v>112</v>
      </c>
      <c r="D53" s="5" t="s">
        <v>110</v>
      </c>
      <c r="E53" s="5">
        <v>0.0</v>
      </c>
      <c r="F53" s="5" t="s">
        <v>111</v>
      </c>
      <c r="G53" s="7" t="str">
        <f t="shared" si="4"/>
        <v>INSERT INTO ordertype (OrderTypeID,OrderID,OrderStatus,ReturnItems,ReturnQuantity,OrderTypeDescription ) VALUES ('22235','10006','Shipped','None','0','Signature Required ');</v>
      </c>
    </row>
    <row r="54">
      <c r="A54" s="5">
        <v>33213.0</v>
      </c>
      <c r="B54" s="5">
        <v>10007.0</v>
      </c>
      <c r="C54" s="5" t="s">
        <v>109</v>
      </c>
      <c r="D54" s="5" t="s">
        <v>110</v>
      </c>
      <c r="E54" s="5">
        <v>0.0</v>
      </c>
      <c r="F54" s="5" t="s">
        <v>111</v>
      </c>
      <c r="G54" s="7" t="str">
        <f t="shared" si="4"/>
        <v>INSERT INTO ordertype (OrderTypeID,OrderID,OrderStatus,ReturnItems,ReturnQuantity,OrderTypeDescription ) VALUES ('33213','10007','Delivered','None','0','Signature Required ');</v>
      </c>
    </row>
    <row r="55">
      <c r="A55" s="5">
        <v>22234.0</v>
      </c>
      <c r="B55" s="5">
        <v>10008.0</v>
      </c>
      <c r="C55" s="5" t="s">
        <v>112</v>
      </c>
      <c r="D55" s="5" t="s">
        <v>110</v>
      </c>
      <c r="E55" s="5">
        <v>0.0</v>
      </c>
      <c r="F55" s="5" t="s">
        <v>111</v>
      </c>
      <c r="G55" s="7" t="str">
        <f t="shared" si="4"/>
        <v>INSERT INTO ordertype (OrderTypeID,OrderID,OrderStatus,ReturnItems,ReturnQuantity,OrderTypeDescription ) VALUES ('22234','10008','Shipped','None','0','Signature Required ');</v>
      </c>
    </row>
    <row r="57">
      <c r="A57" s="3" t="s">
        <v>119</v>
      </c>
      <c r="B57" s="1" t="s">
        <v>8</v>
      </c>
    </row>
    <row r="58">
      <c r="A58" s="2" t="s">
        <v>84</v>
      </c>
      <c r="B58" s="2" t="s">
        <v>120</v>
      </c>
      <c r="C58" s="2" t="s">
        <v>121</v>
      </c>
      <c r="D58" s="2" t="s">
        <v>18</v>
      </c>
      <c r="E58" s="2" t="s">
        <v>19</v>
      </c>
    </row>
    <row r="59">
      <c r="A59" s="5">
        <v>10001.0</v>
      </c>
      <c r="B59" s="5">
        <v>47892.0</v>
      </c>
      <c r="C59" s="5">
        <v>8.0</v>
      </c>
      <c r="D59" s="7" t="str">
        <f t="shared" ref="D59:D66" si="5">CONCATENATE("INSERT INTO"," ", $A$57," (",$A$58,",",$B$58,",",$C$58,")"," VALUES (","'",A59,"'",",","'",B59,"'",",","'",C59,"'",");")</f>
        <v>INSERT INTO orderline (OrderID,ProductID,OrderLineQuantity) VALUES ('10001','47892','8');</v>
      </c>
    </row>
    <row r="60">
      <c r="A60" s="5">
        <v>10002.0</v>
      </c>
      <c r="B60" s="5">
        <v>31785.0</v>
      </c>
      <c r="C60" s="5">
        <v>6.0</v>
      </c>
      <c r="D60" s="7" t="str">
        <f t="shared" si="5"/>
        <v>INSERT INTO orderline (OrderID,ProductID,OrderLineQuantity) VALUES ('10002','31785','6');</v>
      </c>
    </row>
    <row r="61">
      <c r="A61" s="5">
        <v>10003.0</v>
      </c>
      <c r="B61" s="5">
        <v>64271.0</v>
      </c>
      <c r="C61" s="5">
        <v>4.0</v>
      </c>
      <c r="D61" s="7" t="str">
        <f t="shared" si="5"/>
        <v>INSERT INTO orderline (OrderID,ProductID,OrderLineQuantity) VALUES ('10003','64271','4');</v>
      </c>
    </row>
    <row r="62">
      <c r="A62" s="5">
        <v>10004.0</v>
      </c>
      <c r="B62" s="5">
        <v>64287.0</v>
      </c>
      <c r="C62" s="5">
        <v>7.0</v>
      </c>
      <c r="D62" s="7" t="str">
        <f t="shared" si="5"/>
        <v>INSERT INTO orderline (OrderID,ProductID,OrderLineQuantity) VALUES ('10004','64287','7');</v>
      </c>
    </row>
    <row r="63">
      <c r="A63" s="5">
        <v>10005.0</v>
      </c>
      <c r="B63" s="5">
        <v>35641.0</v>
      </c>
      <c r="C63" s="5">
        <v>2.0</v>
      </c>
      <c r="D63" s="7" t="str">
        <f t="shared" si="5"/>
        <v>INSERT INTO orderline (OrderID,ProductID,OrderLineQuantity) VALUES ('10005','35641','2');</v>
      </c>
    </row>
    <row r="64">
      <c r="A64" s="5">
        <v>10006.0</v>
      </c>
      <c r="B64" s="5">
        <v>31785.0</v>
      </c>
      <c r="C64" s="5">
        <v>3.0</v>
      </c>
      <c r="D64" s="7" t="str">
        <f t="shared" si="5"/>
        <v>INSERT INTO orderline (OrderID,ProductID,OrderLineQuantity) VALUES ('10006','31785','3');</v>
      </c>
    </row>
    <row r="65">
      <c r="A65" s="5">
        <v>10007.0</v>
      </c>
      <c r="B65" s="5">
        <v>64271.0</v>
      </c>
      <c r="C65" s="5">
        <v>8.0</v>
      </c>
      <c r="D65" s="7" t="str">
        <f t="shared" si="5"/>
        <v>INSERT INTO orderline (OrderID,ProductID,OrderLineQuantity) VALUES ('10007','64271','8');</v>
      </c>
    </row>
    <row r="66">
      <c r="A66" s="5">
        <v>10008.0</v>
      </c>
      <c r="B66" s="5">
        <v>64287.0</v>
      </c>
      <c r="C66" s="5">
        <v>3.0</v>
      </c>
      <c r="D66" s="7" t="str">
        <f t="shared" si="5"/>
        <v>INSERT INTO orderline (OrderID,ProductID,OrderLineQuantity) VALUES ('10008','64287','3');</v>
      </c>
    </row>
    <row r="68">
      <c r="A68" s="3" t="s">
        <v>122</v>
      </c>
      <c r="B68" s="1" t="s">
        <v>8</v>
      </c>
    </row>
    <row r="69">
      <c r="A69" s="2" t="s">
        <v>123</v>
      </c>
      <c r="B69" s="2" t="s">
        <v>84</v>
      </c>
      <c r="C69" s="2" t="s">
        <v>124</v>
      </c>
      <c r="D69" s="2" t="s">
        <v>125</v>
      </c>
      <c r="E69" s="2" t="s">
        <v>126</v>
      </c>
      <c r="F69" s="2" t="s">
        <v>127</v>
      </c>
      <c r="G69" s="2" t="s">
        <v>128</v>
      </c>
      <c r="H69" s="2" t="s">
        <v>18</v>
      </c>
      <c r="I69" s="2" t="s">
        <v>19</v>
      </c>
    </row>
    <row r="70">
      <c r="A70" s="5">
        <v>9.07875234E8</v>
      </c>
      <c r="B70" s="5">
        <v>10001.0</v>
      </c>
      <c r="C70" s="5">
        <v>980032.0</v>
      </c>
      <c r="D70" s="5">
        <v>23434.0</v>
      </c>
      <c r="E70" s="5" t="s">
        <v>109</v>
      </c>
      <c r="F70" s="9" t="s">
        <v>129</v>
      </c>
      <c r="G70" s="9" t="s">
        <v>130</v>
      </c>
      <c r="H70" s="7" t="str">
        <f t="shared" ref="H70:H77" si="6">CONCATENATE("INSERT INTO"," ", $A$68," (",$A$69,",",$B$69,",",$C$69,",",$D$69,",",$E$69,",",$F$69,",",$G$69,")"," VALUES (","'",A70,"'",",","'",B70,"'",",","'",C70,"'",",","'",D70,"'",",","'",E70,"'",",'",F70,"'",",","'",G70,"');")</f>
        <v>INSERT INTO shipment (TrackingNumber,OrderID,DeliveryCoID,DeliveryMethodID,ShipmentStatus,ShipDate,ExpectedArrival) VALUES ('907875234','10001','980032','23434','Delivered','2022-04-29','2022-05-10');</v>
      </c>
    </row>
    <row r="71">
      <c r="A71" s="5">
        <v>2.98638261E8</v>
      </c>
      <c r="B71" s="5">
        <v>10002.0</v>
      </c>
      <c r="C71" s="5">
        <v>782300.0</v>
      </c>
      <c r="D71" s="5">
        <v>24554.0</v>
      </c>
      <c r="E71" s="5" t="s">
        <v>131</v>
      </c>
      <c r="F71" s="9" t="s">
        <v>132</v>
      </c>
      <c r="G71" s="9" t="s">
        <v>133</v>
      </c>
      <c r="H71" s="7" t="str">
        <f t="shared" si="6"/>
        <v>INSERT INTO shipment (TrackingNumber,OrderID,DeliveryCoID,DeliveryMethodID,ShipmentStatus,ShipDate,ExpectedArrival) VALUES ('298638261','10002','782300','24554','On the way','2021-08-25','2021-08-27');</v>
      </c>
    </row>
    <row r="72">
      <c r="A72" s="5">
        <v>2.99425144E8</v>
      </c>
      <c r="B72" s="5">
        <v>10003.0</v>
      </c>
      <c r="C72" s="5">
        <v>345678.0</v>
      </c>
      <c r="D72" s="5">
        <v>64324.0</v>
      </c>
      <c r="E72" s="5" t="s">
        <v>114</v>
      </c>
      <c r="F72" s="9" t="s">
        <v>134</v>
      </c>
      <c r="G72" s="9" t="s">
        <v>135</v>
      </c>
      <c r="H72" s="7" t="str">
        <f t="shared" si="6"/>
        <v>INSERT INTO shipment (TrackingNumber,OrderID,DeliveryCoID,DeliveryMethodID,ShipmentStatus,ShipDate,ExpectedArrival) VALUES ('299425144','10003','345678','64324','Pending','2021-01-21','2021-01-27');</v>
      </c>
    </row>
    <row r="73">
      <c r="A73" s="5">
        <v>2.94752163E8</v>
      </c>
      <c r="B73" s="5">
        <v>10004.0</v>
      </c>
      <c r="C73" s="5">
        <v>982745.0</v>
      </c>
      <c r="D73" s="5">
        <v>64343.0</v>
      </c>
      <c r="E73" s="5" t="s">
        <v>131</v>
      </c>
      <c r="F73" s="9" t="s">
        <v>136</v>
      </c>
      <c r="G73" s="9" t="s">
        <v>137</v>
      </c>
      <c r="H73" s="7" t="str">
        <f t="shared" si="6"/>
        <v>INSERT INTO shipment (TrackingNumber,OrderID,DeliveryCoID,DeliveryMethodID,ShipmentStatus,ShipDate,ExpectedArrival) VALUES ('294752163','10004','982745','64343','On the way','2021-11-06','2021-11-12');</v>
      </c>
    </row>
    <row r="74">
      <c r="A74" s="5">
        <v>2.87638214E8</v>
      </c>
      <c r="B74" s="5">
        <v>10005.0</v>
      </c>
      <c r="C74" s="11">
        <v>245643.0</v>
      </c>
      <c r="D74" s="11">
        <v>67434.0</v>
      </c>
      <c r="E74" s="11" t="s">
        <v>116</v>
      </c>
      <c r="F74" s="9" t="s">
        <v>138</v>
      </c>
      <c r="G74" s="9" t="s">
        <v>139</v>
      </c>
      <c r="H74" s="7" t="str">
        <f t="shared" si="6"/>
        <v>INSERT INTO shipment (TrackingNumber,OrderID,DeliveryCoID,DeliveryMethodID,ShipmentStatus,ShipDate,ExpectedArrival) VALUES ('287638214','10005','245643','67434','Returned','2022-04-16','2022-04-21');</v>
      </c>
    </row>
    <row r="75">
      <c r="A75" s="5">
        <v>8.74023742E8</v>
      </c>
      <c r="B75" s="5">
        <v>10006.0</v>
      </c>
      <c r="C75" s="5">
        <v>432577.0</v>
      </c>
      <c r="D75" s="5">
        <v>53567.0</v>
      </c>
      <c r="E75" s="5" t="s">
        <v>131</v>
      </c>
      <c r="F75" s="9" t="s">
        <v>140</v>
      </c>
      <c r="G75" s="9" t="s">
        <v>141</v>
      </c>
      <c r="H75" s="7" t="str">
        <f t="shared" si="6"/>
        <v>INSERT INTO shipment (TrackingNumber,OrderID,DeliveryCoID,DeliveryMethodID,ShipmentStatus,ShipDate,ExpectedArrival) VALUES ('874023742','10006','432577','53567','On the way','2022-03-07','2022-03-15');</v>
      </c>
    </row>
    <row r="76">
      <c r="A76" s="5">
        <v>9.87325134E8</v>
      </c>
      <c r="B76" s="5">
        <v>10007.0</v>
      </c>
      <c r="C76" s="5">
        <v>257843.0</v>
      </c>
      <c r="D76" s="5">
        <v>24554.0</v>
      </c>
      <c r="E76" s="5" t="s">
        <v>109</v>
      </c>
      <c r="F76" s="9" t="s">
        <v>142</v>
      </c>
      <c r="G76" s="9" t="s">
        <v>143</v>
      </c>
      <c r="H76" s="7" t="str">
        <f t="shared" si="6"/>
        <v>INSERT INTO shipment (TrackingNumber,OrderID,DeliveryCoID,DeliveryMethodID,ShipmentStatus,ShipDate,ExpectedArrival) VALUES ('987325134','10007','257843','24554','Delivered','2021-12-21','2021-12-22');</v>
      </c>
    </row>
    <row r="77">
      <c r="A77" s="5">
        <v>8.7439561E8</v>
      </c>
      <c r="B77" s="5">
        <v>10008.0</v>
      </c>
      <c r="C77" s="5">
        <v>325788.0</v>
      </c>
      <c r="D77" s="5">
        <v>64324.0</v>
      </c>
      <c r="E77" s="5" t="s">
        <v>131</v>
      </c>
      <c r="F77" s="9" t="s">
        <v>144</v>
      </c>
      <c r="G77" s="9" t="s">
        <v>93</v>
      </c>
      <c r="H77" s="7" t="str">
        <f t="shared" si="6"/>
        <v>INSERT INTO shipment (TrackingNumber,OrderID,DeliveryCoID,DeliveryMethodID,ShipmentStatus,ShipDate,ExpectedArrival) VALUES ('874395610','10008','325788','64324','On the way','2021-10-29','2021-11-05');</v>
      </c>
    </row>
    <row r="78">
      <c r="C78" s="5"/>
    </row>
    <row r="80">
      <c r="A80" s="3" t="s">
        <v>145</v>
      </c>
      <c r="B80" s="1" t="s">
        <v>8</v>
      </c>
    </row>
    <row r="81">
      <c r="A81" s="2" t="s">
        <v>125</v>
      </c>
      <c r="B81" s="2" t="s">
        <v>146</v>
      </c>
      <c r="C81" s="2" t="s">
        <v>147</v>
      </c>
      <c r="D81" s="2" t="s">
        <v>18</v>
      </c>
      <c r="E81" s="2" t="s">
        <v>19</v>
      </c>
    </row>
    <row r="82">
      <c r="A82" s="5">
        <v>23434.0</v>
      </c>
      <c r="B82" s="5" t="s">
        <v>148</v>
      </c>
      <c r="C82" s="12">
        <v>15.0</v>
      </c>
      <c r="D82" s="7" t="str">
        <f t="shared" ref="D82:D87" si="7">CONCATENATE("INSERT INTO"," ", $A$80," (",$A$81,",",$B$81,",",$C$81,")"," VALUES (","'",A82,"'",",","'",B82,"'",",","'",C82,"');")</f>
        <v>INSERT INTO deliverymethod (DeliveryMethodID,ShippingMethod,ShippingCost) VALUES ('23434','2-day shpping','15');</v>
      </c>
    </row>
    <row r="83">
      <c r="A83" s="5">
        <v>24554.0</v>
      </c>
      <c r="B83" s="5" t="s">
        <v>149</v>
      </c>
      <c r="C83" s="12">
        <v>8.0</v>
      </c>
      <c r="D83" s="7" t="str">
        <f t="shared" si="7"/>
        <v>INSERT INTO deliverymethod (DeliveryMethodID,ShippingMethod,ShippingCost) VALUES ('24554','Ground','8');</v>
      </c>
    </row>
    <row r="84">
      <c r="A84" s="5">
        <v>64324.0</v>
      </c>
      <c r="B84" s="5" t="s">
        <v>149</v>
      </c>
      <c r="C84" s="12">
        <v>10.0</v>
      </c>
      <c r="D84" s="7" t="str">
        <f t="shared" si="7"/>
        <v>INSERT INTO deliverymethod (DeliveryMethodID,ShippingMethod,ShippingCost) VALUES ('64324','Ground','10');</v>
      </c>
    </row>
    <row r="85" ht="16.5" customHeight="1">
      <c r="A85" s="5">
        <v>64343.0</v>
      </c>
      <c r="B85" s="5" t="s">
        <v>149</v>
      </c>
      <c r="C85" s="12">
        <v>5.0</v>
      </c>
      <c r="D85" s="7" t="str">
        <f t="shared" si="7"/>
        <v>INSERT INTO deliverymethod (DeliveryMethodID,ShippingMethod,ShippingCost) VALUES ('64343','Ground','5');</v>
      </c>
    </row>
    <row r="86" ht="16.5" customHeight="1">
      <c r="A86" s="11">
        <v>67434.0</v>
      </c>
      <c r="B86" s="5" t="s">
        <v>150</v>
      </c>
      <c r="C86" s="12">
        <v>18.0</v>
      </c>
      <c r="D86" s="7" t="str">
        <f t="shared" si="7"/>
        <v>INSERT INTO deliverymethod (DeliveryMethodID,ShippingMethod,ShippingCost) VALUES ('67434','Expedited shipping','18');</v>
      </c>
    </row>
    <row r="87" ht="16.5" customHeight="1">
      <c r="A87" s="5">
        <v>53567.0</v>
      </c>
      <c r="B87" s="5" t="s">
        <v>151</v>
      </c>
      <c r="C87" s="12">
        <v>25.0</v>
      </c>
      <c r="D87" s="7" t="str">
        <f t="shared" si="7"/>
        <v>INSERT INTO deliverymethod (DeliveryMethodID,ShippingMethod,ShippingCost) VALUES ('53567','Overnight','25');</v>
      </c>
    </row>
    <row r="90">
      <c r="A90" s="3" t="s">
        <v>152</v>
      </c>
      <c r="B90" s="1" t="s">
        <v>8</v>
      </c>
    </row>
    <row r="91">
      <c r="A91" s="2" t="s">
        <v>124</v>
      </c>
      <c r="B91" s="2" t="s">
        <v>153</v>
      </c>
      <c r="C91" s="2" t="s">
        <v>154</v>
      </c>
      <c r="D91" s="2" t="s">
        <v>155</v>
      </c>
      <c r="E91" s="2" t="s">
        <v>156</v>
      </c>
      <c r="F91" s="2" t="s">
        <v>18</v>
      </c>
      <c r="G91" s="2" t="s">
        <v>19</v>
      </c>
    </row>
    <row r="92">
      <c r="A92" s="5">
        <v>980032.0</v>
      </c>
      <c r="B92" s="5" t="s">
        <v>157</v>
      </c>
      <c r="C92" s="13" t="s">
        <v>158</v>
      </c>
      <c r="D92" s="5" t="s">
        <v>159</v>
      </c>
      <c r="E92" s="5" t="s">
        <v>160</v>
      </c>
      <c r="F92" s="7" t="str">
        <f t="shared" ref="F92:F99" si="8">CONCATENATE("INSERT INTO"," ", $A$90," (",$A$91,",",$B$91,",",$C$91,",",$D$91,",",$E$91,")"," VALUES (","'",A92,"'",",","'",B92,"'",",","'",C92,"'",",","'",D92,"'",",","'",E92,"');")</f>
        <v>INSERT INTO deliveryco (DeliveryCoID,DeliveryCoName,DeliveryCoAddress,DeliveryCoNumber,DeliveryCoEmail) VALUES ('980032','UPS','16478 Beach Blvd, Westminster, CA 92683','424-672-3422','totaltrack@ups.com');</v>
      </c>
    </row>
    <row r="93">
      <c r="A93" s="5">
        <v>782300.0</v>
      </c>
      <c r="B93" s="5" t="s">
        <v>161</v>
      </c>
      <c r="C93" s="5" t="s">
        <v>162</v>
      </c>
      <c r="D93" s="5" t="s">
        <v>163</v>
      </c>
      <c r="E93" s="5" t="s">
        <v>164</v>
      </c>
      <c r="F93" s="7" t="str">
        <f t="shared" si="8"/>
        <v>INSERT INTO deliveryco (DeliveryCoID,DeliveryCoName,DeliveryCoAddress,DeliveryCoNumber,DeliveryCoEmail) VALUES ('782300','Fedex ','11542 Knott St Suite 4, Garden Grove, CA 92841','310-874-2346','ftn_us@fedex.com');</v>
      </c>
    </row>
    <row r="94">
      <c r="A94" s="5">
        <v>345678.0</v>
      </c>
      <c r="B94" s="5" t="s">
        <v>165</v>
      </c>
      <c r="C94" s="5" t="s">
        <v>166</v>
      </c>
      <c r="D94" s="5" t="s">
        <v>167</v>
      </c>
      <c r="E94" s="5" t="s">
        <v>168</v>
      </c>
      <c r="F94" s="7" t="str">
        <f t="shared" si="8"/>
        <v>INSERT INTO deliveryco (DeliveryCoID,DeliveryCoName,DeliveryCoAddress,DeliveryCoNumber,DeliveryCoEmail) VALUES ('345678','USPS','15030 Goldenwest Cir, Westminster, CA 92685','424-678-2934','Postalone@email.usps.gov');</v>
      </c>
    </row>
    <row r="95">
      <c r="A95" s="5">
        <v>982745.0</v>
      </c>
      <c r="B95" s="5" t="s">
        <v>165</v>
      </c>
      <c r="C95" s="5" t="s">
        <v>166</v>
      </c>
      <c r="D95" s="5" t="s">
        <v>169</v>
      </c>
      <c r="E95" s="5" t="s">
        <v>168</v>
      </c>
      <c r="F95" s="7" t="str">
        <f t="shared" si="8"/>
        <v>INSERT INTO deliveryco (DeliveryCoID,DeliveryCoName,DeliveryCoAddress,DeliveryCoNumber,DeliveryCoEmail) VALUES ('982745','USPS','15030 Goldenwest Cir, Westminster, CA 92685','310-235-2094','Postalone@email.usps.gov');</v>
      </c>
    </row>
    <row r="96">
      <c r="A96" s="11">
        <v>245643.0</v>
      </c>
      <c r="B96" s="5" t="s">
        <v>157</v>
      </c>
      <c r="C96" s="13" t="s">
        <v>158</v>
      </c>
      <c r="D96" s="5" t="s">
        <v>170</v>
      </c>
      <c r="E96" s="5" t="s">
        <v>171</v>
      </c>
      <c r="F96" s="7" t="str">
        <f t="shared" si="8"/>
        <v>INSERT INTO deliveryco (DeliveryCoID,DeliveryCoName,DeliveryCoAddress,DeliveryCoNumber,DeliveryCoEmail) VALUES ('245643','UPS','16478 Beach Blvd, Westminster, CA 92683','310-234-2463','totaltrack@ups.com.');</v>
      </c>
    </row>
    <row r="97">
      <c r="A97" s="5">
        <v>432577.0</v>
      </c>
      <c r="B97" s="5" t="s">
        <v>165</v>
      </c>
      <c r="C97" s="5" t="s">
        <v>166</v>
      </c>
      <c r="D97" s="5" t="s">
        <v>172</v>
      </c>
      <c r="E97" s="5" t="s">
        <v>168</v>
      </c>
      <c r="F97" s="7" t="str">
        <f t="shared" si="8"/>
        <v>INSERT INTO deliveryco (DeliveryCoID,DeliveryCoName,DeliveryCoAddress,DeliveryCoNumber,DeliveryCoEmail) VALUES ('432577','USPS','15030 Goldenwest Cir, Westminster, CA 92685','424-578-2846','Postalone@email.usps.gov');</v>
      </c>
    </row>
    <row r="98">
      <c r="A98" s="5">
        <v>257843.0</v>
      </c>
      <c r="B98" s="5" t="s">
        <v>161</v>
      </c>
      <c r="C98" s="5" t="s">
        <v>162</v>
      </c>
      <c r="D98" s="5" t="s">
        <v>173</v>
      </c>
      <c r="E98" s="5" t="s">
        <v>164</v>
      </c>
      <c r="F98" s="7" t="str">
        <f t="shared" si="8"/>
        <v>INSERT INTO deliveryco (DeliveryCoID,DeliveryCoName,DeliveryCoAddress,DeliveryCoNumber,DeliveryCoEmail) VALUES ('257843','Fedex ','11542 Knott St Suite 4, Garden Grove, CA 92841','424-626-8953','ftn_us@fedex.com');</v>
      </c>
    </row>
    <row r="99">
      <c r="A99" s="5">
        <v>325788.0</v>
      </c>
      <c r="B99" s="5" t="s">
        <v>157</v>
      </c>
      <c r="C99" s="14" t="s">
        <v>158</v>
      </c>
      <c r="D99" s="5" t="s">
        <v>174</v>
      </c>
      <c r="E99" s="5" t="s">
        <v>171</v>
      </c>
      <c r="F99" s="7" t="str">
        <f t="shared" si="8"/>
        <v>INSERT INTO deliveryco (DeliveryCoID,DeliveryCoName,DeliveryCoAddress,DeliveryCoNumber,DeliveryCoEmail) VALUES ('325788','UPS','16478 Beach Blvd, Westminster, CA 92683','310-247-2636','totaltrack@ups.com.');</v>
      </c>
    </row>
    <row r="100">
      <c r="A100" s="15"/>
      <c r="B100" s="2"/>
    </row>
    <row r="101">
      <c r="A101" s="3" t="s">
        <v>175</v>
      </c>
      <c r="B101" s="1" t="s">
        <v>8</v>
      </c>
    </row>
    <row r="102">
      <c r="A102" s="2" t="s">
        <v>100</v>
      </c>
      <c r="B102" s="2" t="s">
        <v>9</v>
      </c>
      <c r="C102" s="2" t="s">
        <v>176</v>
      </c>
      <c r="D102" s="2" t="s">
        <v>177</v>
      </c>
      <c r="E102" s="2" t="s">
        <v>178</v>
      </c>
      <c r="F102" s="2" t="s">
        <v>18</v>
      </c>
      <c r="G102" s="2" t="s">
        <v>19</v>
      </c>
    </row>
    <row r="103">
      <c r="A103" s="5">
        <v>18622.0</v>
      </c>
      <c r="B103" s="4" t="s">
        <v>20</v>
      </c>
      <c r="C103" s="9" t="s">
        <v>179</v>
      </c>
      <c r="D103" s="5" t="s">
        <v>110</v>
      </c>
      <c r="E103" s="5" t="s">
        <v>110</v>
      </c>
      <c r="F103" s="7" t="str">
        <f t="shared" ref="F103:F110" si="9">CONCATENATE("INSERT INTO"," ", $A$101," (",$A$102,",",$B$102,",",$C$102,",",$D$102,",",$E$102,")"," VALUES (","'",A103,"'",",","'",B103,"'",",","'",C103,"'",",","'",D103,"'",",","'",E103,"');")</f>
        <v>INSERT INTO customerservice (EmployeeID,CustomerID,FiledDate,CustomerServiceDescription,CaseStatus) VALUES ('18622','001','2022-04-28','None','None');</v>
      </c>
    </row>
    <row r="104">
      <c r="A104" s="5">
        <v>29873.0</v>
      </c>
      <c r="B104" s="4" t="s">
        <v>29</v>
      </c>
      <c r="C104" s="9" t="s">
        <v>180</v>
      </c>
      <c r="D104" s="5" t="s">
        <v>181</v>
      </c>
      <c r="E104" s="5" t="s">
        <v>182</v>
      </c>
      <c r="F104" s="7" t="str">
        <f t="shared" si="9"/>
        <v>INSERT INTO customerservice (EmployeeID,CustomerID,FiledDate,CustomerServiceDescription,CaseStatus) VALUES ('29873','002','2021-09-26','Customer have issue with payment','Problem Solved');</v>
      </c>
    </row>
    <row r="105">
      <c r="A105" s="5">
        <v>34455.0</v>
      </c>
      <c r="B105" s="4" t="s">
        <v>37</v>
      </c>
      <c r="C105" s="9" t="s">
        <v>183</v>
      </c>
      <c r="D105" s="5" t="s">
        <v>110</v>
      </c>
      <c r="E105" s="5" t="s">
        <v>110</v>
      </c>
      <c r="F105" s="7" t="str">
        <f t="shared" si="9"/>
        <v>INSERT INTO customerservice (EmployeeID,CustomerID,FiledDate,CustomerServiceDescription,CaseStatus) VALUES ('34455','003','2021-01-29','None','None');</v>
      </c>
    </row>
    <row r="106">
      <c r="A106" s="5">
        <v>19233.0</v>
      </c>
      <c r="B106" s="4" t="s">
        <v>45</v>
      </c>
      <c r="C106" s="9" t="s">
        <v>184</v>
      </c>
      <c r="D106" s="5" t="s">
        <v>110</v>
      </c>
      <c r="E106" s="5" t="s">
        <v>110</v>
      </c>
      <c r="F106" s="7" t="str">
        <f t="shared" si="9"/>
        <v>INSERT INTO customerservice (EmployeeID,CustomerID,FiledDate,CustomerServiceDescription,CaseStatus) VALUES ('19233','004','2021-12-05','None','None');</v>
      </c>
    </row>
    <row r="107">
      <c r="A107" s="5">
        <v>23344.0</v>
      </c>
      <c r="B107" s="4" t="s">
        <v>53</v>
      </c>
      <c r="C107" s="9" t="s">
        <v>185</v>
      </c>
      <c r="D107" s="5" t="s">
        <v>186</v>
      </c>
      <c r="E107" s="5" t="s">
        <v>182</v>
      </c>
      <c r="F107" s="7" t="str">
        <f t="shared" si="9"/>
        <v>INSERT INTO customerservice (EmployeeID,CustomerID,FiledDate,CustomerServiceDescription,CaseStatus) VALUES ('23344','005','2022-04-12','Customer wants to return the order','Problem Solved');</v>
      </c>
    </row>
    <row r="108">
      <c r="A108" s="5">
        <v>75455.0</v>
      </c>
      <c r="B108" s="4" t="s">
        <v>61</v>
      </c>
      <c r="C108" s="9" t="s">
        <v>187</v>
      </c>
      <c r="D108" s="5" t="s">
        <v>188</v>
      </c>
      <c r="E108" s="5" t="s">
        <v>114</v>
      </c>
      <c r="F108" s="7" t="str">
        <f t="shared" si="9"/>
        <v>INSERT INTO customerservice (EmployeeID,CustomerID,FiledDate,CustomerServiceDescription,CaseStatus) VALUES ('75455','006','2022-06-23','Order tracking issue','Pending');</v>
      </c>
    </row>
    <row r="109">
      <c r="A109" s="5">
        <v>24789.0</v>
      </c>
      <c r="B109" s="4" t="s">
        <v>69</v>
      </c>
      <c r="C109" s="9" t="s">
        <v>189</v>
      </c>
      <c r="D109" s="5" t="s">
        <v>110</v>
      </c>
      <c r="E109" s="5" t="s">
        <v>110</v>
      </c>
      <c r="F109" s="7" t="str">
        <f t="shared" si="9"/>
        <v>INSERT INTO customerservice (EmployeeID,CustomerID,FiledDate,CustomerServiceDescription,CaseStatus) VALUES ('24789','007','2021-12-25','None','None');</v>
      </c>
    </row>
    <row r="110">
      <c r="A110" s="5">
        <v>23568.0</v>
      </c>
      <c r="B110" s="4" t="s">
        <v>76</v>
      </c>
      <c r="C110" s="9" t="s">
        <v>190</v>
      </c>
      <c r="D110" s="5" t="s">
        <v>191</v>
      </c>
      <c r="E110" s="5" t="s">
        <v>114</v>
      </c>
      <c r="F110" s="7" t="str">
        <f t="shared" si="9"/>
        <v>INSERT INTO customerservice (EmployeeID,CustomerID,FiledDate,CustomerServiceDescription,CaseStatus) VALUES ('23568','008','2021-11-30','Requested Change Size ','Pending');</v>
      </c>
    </row>
    <row r="113">
      <c r="A113" s="3" t="s">
        <v>192</v>
      </c>
      <c r="B113" s="1" t="s">
        <v>8</v>
      </c>
    </row>
    <row r="114">
      <c r="A114" s="2" t="s">
        <v>193</v>
      </c>
      <c r="B114" s="2" t="s">
        <v>194</v>
      </c>
      <c r="C114" s="2" t="s">
        <v>195</v>
      </c>
      <c r="D114" s="2" t="s">
        <v>196</v>
      </c>
      <c r="E114" s="2" t="s">
        <v>18</v>
      </c>
      <c r="F114" s="2" t="s">
        <v>19</v>
      </c>
    </row>
    <row r="115">
      <c r="A115" s="5">
        <v>234222.0</v>
      </c>
      <c r="B115" s="5" t="s">
        <v>197</v>
      </c>
      <c r="C115" s="5" t="s">
        <v>198</v>
      </c>
      <c r="D115" s="5">
        <v>3.0</v>
      </c>
      <c r="E115" s="16" t="str">
        <f t="shared" ref="E115:E119" si="10">CONCATENATE("INSERT INTO"," ", $A$113," (",$A$114,",",$B$114,",",$C$114,",",$D$114, ")"," VALUES (","'",A115,"'",",","'",B115,"'",",","'",C115,"'",",","'",D115,"'",")",";")</f>
        <v>INSERT INTO department (DepartmentID,DepartmentName,DepartmentDescription,DepartmentCount) VALUES ('234222','Manufacturing','Product Promotion','3');</v>
      </c>
    </row>
    <row r="116">
      <c r="A116" s="5">
        <v>356332.0</v>
      </c>
      <c r="B116" s="5" t="s">
        <v>199</v>
      </c>
      <c r="C116" s="5" t="s">
        <v>200</v>
      </c>
      <c r="D116" s="5">
        <v>2.0</v>
      </c>
      <c r="E116" s="16" t="str">
        <f t="shared" si="10"/>
        <v>INSERT INTO department (DepartmentID,DepartmentName,DepartmentDescription,DepartmentCount) VALUES ('356332','Customer Service ','Order processing and Solve issue orders ','2');</v>
      </c>
    </row>
    <row r="117">
      <c r="A117" s="5">
        <v>632456.0</v>
      </c>
      <c r="B117" s="5" t="s">
        <v>201</v>
      </c>
      <c r="C117" s="5" t="s">
        <v>202</v>
      </c>
      <c r="D117" s="5">
        <v>1.0</v>
      </c>
      <c r="E117" s="16" t="str">
        <f t="shared" si="10"/>
        <v>INSERT INTO department (DepartmentID,DepartmentName,DepartmentDescription,DepartmentCount) VALUES ('632456','Accounting','Manage accounts and Auditing','1');</v>
      </c>
    </row>
    <row r="118">
      <c r="A118" s="5">
        <v>268943.0</v>
      </c>
      <c r="B118" s="5" t="s">
        <v>203</v>
      </c>
      <c r="C118" s="5" t="s">
        <v>204</v>
      </c>
      <c r="D118" s="5">
        <v>1.0</v>
      </c>
      <c r="E118" s="16" t="str">
        <f t="shared" si="10"/>
        <v>INSERT INTO department (DepartmentID,DepartmentName,DepartmentDescription,DepartmentCount) VALUES ('268943','IT','Support technical issues','1');</v>
      </c>
    </row>
    <row r="119">
      <c r="A119" s="5">
        <v>358943.0</v>
      </c>
      <c r="B119" s="5" t="s">
        <v>205</v>
      </c>
      <c r="C119" s="5" t="s">
        <v>206</v>
      </c>
      <c r="D119" s="5">
        <v>1.0</v>
      </c>
      <c r="E119" s="16" t="str">
        <f t="shared" si="10"/>
        <v>INSERT INTO department (DepartmentID,DepartmentName,DepartmentDescription,DepartmentCount) VALUES ('358943','Design','Design new products','1');</v>
      </c>
    </row>
    <row r="125">
      <c r="A125" s="2" t="s">
        <v>207</v>
      </c>
      <c r="B125" s="1" t="s">
        <v>8</v>
      </c>
    </row>
    <row r="126">
      <c r="A126" s="2" t="s">
        <v>100</v>
      </c>
      <c r="B126" s="2" t="s">
        <v>208</v>
      </c>
      <c r="C126" s="2" t="s">
        <v>209</v>
      </c>
      <c r="D126" s="2" t="s">
        <v>210</v>
      </c>
      <c r="E126" s="2" t="s">
        <v>211</v>
      </c>
      <c r="F126" s="2" t="s">
        <v>212</v>
      </c>
      <c r="G126" s="2" t="s">
        <v>213</v>
      </c>
      <c r="H126" s="2" t="s">
        <v>214</v>
      </c>
      <c r="I126" s="2" t="s">
        <v>215</v>
      </c>
      <c r="J126" s="2" t="s">
        <v>193</v>
      </c>
      <c r="K126" s="2" t="s">
        <v>18</v>
      </c>
      <c r="L126" s="2" t="s">
        <v>19</v>
      </c>
    </row>
    <row r="127">
      <c r="A127" s="5">
        <v>18622.0</v>
      </c>
      <c r="B127" s="5" t="s">
        <v>216</v>
      </c>
      <c r="C127" s="5" t="s">
        <v>217</v>
      </c>
      <c r="D127" s="5" t="s">
        <v>218</v>
      </c>
      <c r="E127" s="5" t="s">
        <v>219</v>
      </c>
      <c r="F127" s="5">
        <v>24204.0</v>
      </c>
      <c r="G127" s="5" t="s">
        <v>27</v>
      </c>
      <c r="H127" s="5" t="s">
        <v>220</v>
      </c>
      <c r="I127" s="5" t="s">
        <v>221</v>
      </c>
      <c r="J127" s="6" t="s">
        <v>222</v>
      </c>
      <c r="K127" s="16" t="str">
        <f t="shared" ref="K127:K134" si="11">CONCATENATE("INSERT INTO ", $A$125, "(",$A$126,",",$B$126,",",$C$126,",",$D$126,",",$E$126,",",$F$126,",",$G$126,",",$H$126,",",$I$126,,",",$J$126,")", " VALUES (", A127,",","'", B127,"'",",","'",C127,"'",",","'",D127,"'",",","'",E127,"'",",","'",F127,"'",",","'",G127,"'",",","'",H127,"'",",","'",I127,"'",",","'",J127,"'",")",";")</f>
        <v>INSERT INTO employee(EmployeeID,EmployeeName,EmployeeAddress,EmployeeCity,EmployeeState,EmployeeZipCode,EmployeeCountry,EmployeePhoneNumber,EmployeePosition,DepartmentID) VALUES (18622,'Julie Nguyen','2143 Edinger Ave','Newport Beach','CA','24204','United States','423-245-3556','Worker','234222');</v>
      </c>
    </row>
    <row r="128">
      <c r="A128" s="5">
        <v>29873.0</v>
      </c>
      <c r="B128" s="5" t="s">
        <v>2</v>
      </c>
      <c r="C128" s="5" t="s">
        <v>223</v>
      </c>
      <c r="D128" s="5" t="s">
        <v>224</v>
      </c>
      <c r="E128" s="5" t="s">
        <v>219</v>
      </c>
      <c r="F128" s="5">
        <v>35320.0</v>
      </c>
      <c r="G128" s="5" t="s">
        <v>27</v>
      </c>
      <c r="H128" s="5" t="s">
        <v>225</v>
      </c>
      <c r="I128" s="5" t="s">
        <v>226</v>
      </c>
      <c r="J128" s="6" t="s">
        <v>227</v>
      </c>
      <c r="K128" s="16" t="str">
        <f t="shared" si="11"/>
        <v>INSERT INTO employee(EmployeeID,EmployeeName,EmployeeAddress,EmployeeCity,EmployeeState,EmployeeZipCode,EmployeeCountry,EmployeePhoneNumber,EmployeePosition,DepartmentID) VALUES (29873,'Ngoc Tang','2222 Beach Blvd','Los Angeles','CA','35320','United States','714-487-9929','Accountant','632456');</v>
      </c>
    </row>
    <row r="129">
      <c r="A129" s="5">
        <v>34455.0</v>
      </c>
      <c r="B129" s="5" t="s">
        <v>228</v>
      </c>
      <c r="C129" s="5" t="s">
        <v>229</v>
      </c>
      <c r="D129" s="5" t="s">
        <v>73</v>
      </c>
      <c r="E129" s="5" t="s">
        <v>219</v>
      </c>
      <c r="F129" s="5">
        <v>23450.0</v>
      </c>
      <c r="G129" s="5" t="s">
        <v>27</v>
      </c>
      <c r="H129" s="5" t="s">
        <v>230</v>
      </c>
      <c r="I129" s="5" t="s">
        <v>231</v>
      </c>
      <c r="J129" s="17" t="s">
        <v>232</v>
      </c>
      <c r="K129" s="16" t="str">
        <f t="shared" si="11"/>
        <v>INSERT INTO employee(EmployeeID,EmployeeName,EmployeeAddress,EmployeeCity,EmployeeState,EmployeeZipCode,EmployeeCountry,EmployeePhoneNumber,EmployeePosition,DepartmentID) VALUES (34455,'Kayla Liu','5434 Sunset Ave','Westminster','CA','23450','United States','323-343-3456','IT Support','268943');</v>
      </c>
    </row>
    <row r="130">
      <c r="A130" s="5">
        <v>19233.0</v>
      </c>
      <c r="B130" s="5" t="s">
        <v>4</v>
      </c>
      <c r="C130" s="5" t="s">
        <v>233</v>
      </c>
      <c r="D130" s="5" t="s">
        <v>234</v>
      </c>
      <c r="E130" s="5" t="s">
        <v>235</v>
      </c>
      <c r="F130" s="5">
        <v>45670.0</v>
      </c>
      <c r="G130" s="5" t="s">
        <v>27</v>
      </c>
      <c r="H130" s="5" t="s">
        <v>236</v>
      </c>
      <c r="I130" s="5" t="s">
        <v>237</v>
      </c>
      <c r="J130" s="17" t="s">
        <v>238</v>
      </c>
      <c r="K130" s="16" t="str">
        <f t="shared" si="11"/>
        <v>INSERT INTO employee(EmployeeID,EmployeeName,EmployeeAddress,EmployeeCity,EmployeeState,EmployeeZipCode,EmployeeCountry,EmployeePhoneNumber,EmployeePosition,DepartmentID) VALUES (19233,'Ninh Nguyen','235 Westmninster Ave','Irvine','FL','45670','United States','364-644-3576','Designer','358943');</v>
      </c>
    </row>
    <row r="131">
      <c r="A131" s="5">
        <v>23344.0</v>
      </c>
      <c r="B131" s="5" t="s">
        <v>5</v>
      </c>
      <c r="C131" s="5" t="s">
        <v>239</v>
      </c>
      <c r="D131" s="5" t="s">
        <v>33</v>
      </c>
      <c r="E131" s="5" t="s">
        <v>240</v>
      </c>
      <c r="F131" s="5">
        <v>57800.0</v>
      </c>
      <c r="G131" s="5" t="s">
        <v>27</v>
      </c>
      <c r="H131" s="5" t="s">
        <v>241</v>
      </c>
      <c r="I131" s="5" t="s">
        <v>242</v>
      </c>
      <c r="J131" s="17" t="s">
        <v>243</v>
      </c>
      <c r="K131" s="16" t="str">
        <f t="shared" si="11"/>
        <v>INSERT INTO employee(EmployeeID,EmployeeName,EmployeeAddress,EmployeeCity,EmployeeState,EmployeeZipCode,EmployeeCountry,EmployeePhoneNumber,EmployeePosition,DepartmentID) VALUES (23344,'Andrew Lee','2353 Olympic Ave','Long Beach','GA','57800','United States','714-453-5342','Customer Service Assistant','356332');</v>
      </c>
    </row>
    <row r="132">
      <c r="A132" s="5">
        <v>75455.0</v>
      </c>
      <c r="B132" s="5" t="s">
        <v>6</v>
      </c>
      <c r="C132" s="5" t="s">
        <v>244</v>
      </c>
      <c r="D132" s="5" t="s">
        <v>245</v>
      </c>
      <c r="E132" s="5" t="s">
        <v>246</v>
      </c>
      <c r="F132" s="5">
        <v>70896.0</v>
      </c>
      <c r="G132" s="5" t="s">
        <v>27</v>
      </c>
      <c r="H132" s="5" t="s">
        <v>247</v>
      </c>
      <c r="I132" s="5" t="s">
        <v>242</v>
      </c>
      <c r="J132" s="17" t="s">
        <v>243</v>
      </c>
      <c r="K132" s="16" t="str">
        <f t="shared" si="11"/>
        <v>INSERT INTO employee(EmployeeID,EmployeeName,EmployeeAddress,EmployeeCity,EmployeeState,EmployeeZipCode,EmployeeCountry,EmployeePhoneNumber,EmployeePosition,DepartmentID) VALUES (75455,'Justin Huang','2343 Ward Street','Omaha','WA','70896','United States','645-675-4676','Customer Service Assistant','356332');</v>
      </c>
    </row>
    <row r="133">
      <c r="A133" s="5">
        <v>24789.0</v>
      </c>
      <c r="B133" s="5" t="s">
        <v>248</v>
      </c>
      <c r="C133" s="5" t="s">
        <v>249</v>
      </c>
      <c r="D133" s="5" t="s">
        <v>250</v>
      </c>
      <c r="E133" s="5" t="s">
        <v>251</v>
      </c>
      <c r="F133" s="5">
        <v>68700.0</v>
      </c>
      <c r="G133" s="5" t="s">
        <v>27</v>
      </c>
      <c r="H133" s="5" t="s">
        <v>252</v>
      </c>
      <c r="I133" s="5" t="s">
        <v>221</v>
      </c>
      <c r="J133" s="6" t="s">
        <v>222</v>
      </c>
      <c r="K133" s="16" t="str">
        <f t="shared" si="11"/>
        <v>INSERT INTO employee(EmployeeID,EmployeeName,EmployeeAddress,EmployeeCity,EmployeeState,EmployeeZipCode,EmployeeCountry,EmployeePhoneNumber,EmployeePosition,DepartmentID) VALUES (24789,'Ana Chung','234 Sunset Ave','Lincoln','MA','68700','United States','714-542-3543','Worker','234222');</v>
      </c>
    </row>
    <row r="134">
      <c r="A134" s="5">
        <v>23568.0</v>
      </c>
      <c r="B134" s="5" t="s">
        <v>253</v>
      </c>
      <c r="C134" s="5" t="s">
        <v>254</v>
      </c>
      <c r="D134" s="5" t="s">
        <v>255</v>
      </c>
      <c r="E134" s="5" t="s">
        <v>256</v>
      </c>
      <c r="F134" s="5">
        <v>69786.0</v>
      </c>
      <c r="G134" s="5" t="s">
        <v>27</v>
      </c>
      <c r="H134" s="5" t="s">
        <v>257</v>
      </c>
      <c r="I134" s="5" t="s">
        <v>221</v>
      </c>
      <c r="J134" s="6" t="s">
        <v>222</v>
      </c>
      <c r="K134" s="16" t="str">
        <f t="shared" si="11"/>
        <v>INSERT INTO employee(EmployeeID,EmployeeName,EmployeeAddress,EmployeeCity,EmployeeState,EmployeeZipCode,EmployeeCountry,EmployeePhoneNumber,EmployeePosition,DepartmentID) VALUES (23568,'Mark Le','3453 Beach Blvd','Huntington Beach','OH','69786','United States','714-440-3544','Worker','234222');</v>
      </c>
    </row>
    <row r="138">
      <c r="A138" s="2" t="s">
        <v>258</v>
      </c>
      <c r="B138" s="1" t="s">
        <v>8</v>
      </c>
    </row>
    <row r="139">
      <c r="A139" s="2" t="s">
        <v>259</v>
      </c>
      <c r="B139" s="2" t="s">
        <v>260</v>
      </c>
      <c r="C139" s="2" t="s">
        <v>261</v>
      </c>
      <c r="D139" s="2" t="s">
        <v>262</v>
      </c>
      <c r="E139" s="2" t="s">
        <v>18</v>
      </c>
      <c r="F139" s="2" t="s">
        <v>19</v>
      </c>
    </row>
    <row r="140">
      <c r="A140" s="5">
        <v>13579.0</v>
      </c>
      <c r="B140" s="5" t="s">
        <v>263</v>
      </c>
      <c r="C140" s="12">
        <f t="shared" ref="C140:C144" si="12">C152*D152</f>
        <v>630</v>
      </c>
      <c r="D140" s="5">
        <v>100.0</v>
      </c>
      <c r="E140" s="16" t="str">
        <f t="shared" ref="E140:E144" si="13">CONCATENATE("INSERT INTO"," ", $A$138," (",$A$139,",",$B$139,",",$C$139,",",$D$139,")"," VALUES (","'",A140,"'",",","'",B140,"'",",","'",C140,"'",",","'",D140,"'",");")</f>
        <v>INSERT INTO Supplies (MaterialID,MaterialName,MaterialCost,Stock) VALUES ('13579','Cotton','630','100');</v>
      </c>
    </row>
    <row r="141">
      <c r="A141" s="5">
        <v>24687.0</v>
      </c>
      <c r="B141" s="5" t="s">
        <v>264</v>
      </c>
      <c r="C141" s="12">
        <f t="shared" si="12"/>
        <v>735</v>
      </c>
      <c r="D141" s="5">
        <v>78.0</v>
      </c>
      <c r="E141" s="16" t="str">
        <f t="shared" si="13"/>
        <v>INSERT INTO Supplies (MaterialID,MaterialName,MaterialCost,Stock) VALUES ('24687','Silk ','735','78');</v>
      </c>
    </row>
    <row r="142">
      <c r="A142" s="5">
        <v>47896.0</v>
      </c>
      <c r="B142" s="5" t="s">
        <v>265</v>
      </c>
      <c r="C142" s="12">
        <f t="shared" si="12"/>
        <v>870</v>
      </c>
      <c r="D142" s="5">
        <v>35.0</v>
      </c>
      <c r="E142" s="16" t="str">
        <f t="shared" si="13"/>
        <v>INSERT INTO Supplies (MaterialID,MaterialName,MaterialCost,Stock) VALUES ('47896','Linen','870','35');</v>
      </c>
    </row>
    <row r="143">
      <c r="A143" s="5">
        <v>76511.0</v>
      </c>
      <c r="B143" s="5" t="s">
        <v>266</v>
      </c>
      <c r="C143" s="12">
        <f t="shared" si="12"/>
        <v>624</v>
      </c>
      <c r="D143" s="5">
        <v>24.0</v>
      </c>
      <c r="E143" s="16" t="str">
        <f t="shared" si="13"/>
        <v>INSERT INTO Supplies (MaterialID,MaterialName,MaterialCost,Stock) VALUES ('76511','Polyester ','624','24');</v>
      </c>
    </row>
    <row r="144">
      <c r="A144" s="5">
        <v>45378.0</v>
      </c>
      <c r="B144" s="5" t="s">
        <v>267</v>
      </c>
      <c r="C144" s="12">
        <f t="shared" si="12"/>
        <v>1460</v>
      </c>
      <c r="D144" s="5">
        <v>67.0</v>
      </c>
      <c r="E144" s="16" t="str">
        <f t="shared" si="13"/>
        <v>INSERT INTO Supplies (MaterialID,MaterialName,MaterialCost,Stock) VALUES ('45378','Nylon','1460','67');</v>
      </c>
    </row>
    <row r="150">
      <c r="A150" s="2" t="s">
        <v>268</v>
      </c>
      <c r="B150" s="1" t="s">
        <v>8</v>
      </c>
    </row>
    <row r="151">
      <c r="A151" s="2" t="s">
        <v>259</v>
      </c>
      <c r="B151" s="2" t="s">
        <v>269</v>
      </c>
      <c r="C151" s="2" t="s">
        <v>270</v>
      </c>
      <c r="D151" s="2" t="s">
        <v>271</v>
      </c>
      <c r="E151" s="2" t="s">
        <v>272</v>
      </c>
      <c r="F151" s="2" t="s">
        <v>18</v>
      </c>
      <c r="G151" s="2" t="s">
        <v>19</v>
      </c>
    </row>
    <row r="152">
      <c r="A152" s="5">
        <v>13579.0</v>
      </c>
      <c r="B152" s="5">
        <v>96486.0</v>
      </c>
      <c r="C152" s="12">
        <v>2.0</v>
      </c>
      <c r="D152" s="5">
        <v>315.0</v>
      </c>
      <c r="E152" s="9" t="s">
        <v>91</v>
      </c>
      <c r="F152" s="7" t="str">
        <f t="shared" ref="F152:F156" si="14">CONCATENATE("INSERT INTO"," ", $A$150," (",$A$151,",",$B$151,",",$C$151,",",$D$151,",",$E$151,")"," VALUES (","'",A152,"'",",","'",B152,"'",",","'",C152,"'",",","'",D152,"'",",","'",E152,"');")</f>
        <v>INSERT INTO suppliesline (MaterialID,VendorID,UnitPrice,SuppliesLineQuantity,DateRestock) VALUES ('13579','96486','2','315','2021-01-19');</v>
      </c>
    </row>
    <row r="153">
      <c r="A153" s="5">
        <v>24687.0</v>
      </c>
      <c r="B153" s="5">
        <v>35216.0</v>
      </c>
      <c r="C153" s="12">
        <v>3.0</v>
      </c>
      <c r="D153" s="5">
        <v>245.0</v>
      </c>
      <c r="E153" s="9" t="s">
        <v>93</v>
      </c>
      <c r="F153" s="7" t="str">
        <f t="shared" si="14"/>
        <v>INSERT INTO suppliesline (MaterialID,VendorID,UnitPrice,SuppliesLineQuantity,DateRestock) VALUES ('24687','35216','3','245','2021-11-05');</v>
      </c>
    </row>
    <row r="154">
      <c r="A154" s="5">
        <v>47896.0</v>
      </c>
      <c r="B154" s="5">
        <v>54687.0</v>
      </c>
      <c r="C154" s="12">
        <v>6.0</v>
      </c>
      <c r="D154" s="5">
        <v>145.0</v>
      </c>
      <c r="E154" s="9" t="s">
        <v>94</v>
      </c>
      <c r="F154" s="7" t="str">
        <f t="shared" si="14"/>
        <v>INSERT INTO suppliesline (MaterialID,VendorID,UnitPrice,SuppliesLineQuantity,DateRestock) VALUES ('47896','54687','6','145','2022-04-14');</v>
      </c>
    </row>
    <row r="155">
      <c r="A155" s="5">
        <v>76511.0</v>
      </c>
      <c r="B155" s="5">
        <v>25422.0</v>
      </c>
      <c r="C155" s="12">
        <v>2.0</v>
      </c>
      <c r="D155" s="5">
        <v>312.0</v>
      </c>
      <c r="E155" s="9" t="s">
        <v>96</v>
      </c>
      <c r="F155" s="7" t="str">
        <f t="shared" si="14"/>
        <v>INSERT INTO suppliesline (MaterialID,VendorID,UnitPrice,SuppliesLineQuantity,DateRestock) VALUES ('76511','25422','2','312','2022-03-05');</v>
      </c>
    </row>
    <row r="156">
      <c r="A156" s="5">
        <v>45378.0</v>
      </c>
      <c r="B156" s="5">
        <v>31546.0</v>
      </c>
      <c r="C156" s="12">
        <v>4.0</v>
      </c>
      <c r="D156" s="5">
        <v>365.0</v>
      </c>
      <c r="E156" s="9" t="s">
        <v>97</v>
      </c>
      <c r="F156" s="7" t="str">
        <f t="shared" si="14"/>
        <v>INSERT INTO suppliesline (MaterialID,VendorID,UnitPrice,SuppliesLineQuantity,DateRestock) VALUES ('45378','31546','4','365','2021-12-20');</v>
      </c>
    </row>
    <row r="160">
      <c r="A160" s="2" t="s">
        <v>273</v>
      </c>
      <c r="B160" s="1" t="s">
        <v>8</v>
      </c>
    </row>
    <row r="161">
      <c r="A161" s="2" t="s">
        <v>120</v>
      </c>
      <c r="B161" s="2" t="s">
        <v>274</v>
      </c>
      <c r="C161" s="2" t="s">
        <v>275</v>
      </c>
      <c r="D161" s="2" t="s">
        <v>276</v>
      </c>
      <c r="E161" s="2" t="s">
        <v>18</v>
      </c>
      <c r="F161" s="2" t="s">
        <v>19</v>
      </c>
    </row>
    <row r="162">
      <c r="A162" s="5">
        <v>47892.0</v>
      </c>
      <c r="B162" s="2" t="s">
        <v>277</v>
      </c>
      <c r="C162" s="18" t="s">
        <v>278</v>
      </c>
      <c r="D162" s="12">
        <v>25.0</v>
      </c>
      <c r="E162" s="7" t="str">
        <f t="shared" ref="E162:E166" si="15">CONCATENATE("INSERT INTO"," ", $A$160," (",$A$161,",",$B$161,",",$C$161,",",$D$161, ")"," VALUES (","'",A162,"'",",","'",B162,"'",",","'",C162,"'",",","'",D162,"'",")",";")</f>
        <v>INSERT INTO product (ProductID,ProductDescription,ProductFinshedDate,ProductPrice) VALUES ('47892','Gloria Scrunchie Brown ','2021-10-20','25');</v>
      </c>
    </row>
    <row r="163">
      <c r="A163" s="5">
        <v>31785.0</v>
      </c>
      <c r="B163" s="2" t="s">
        <v>279</v>
      </c>
      <c r="C163" s="18" t="s">
        <v>280</v>
      </c>
      <c r="D163" s="12">
        <v>37.0</v>
      </c>
      <c r="E163" s="7" t="str">
        <f t="shared" si="15"/>
        <v>INSERT INTO product (ProductID,ProductDescription,ProductFinshedDate,ProductPrice) VALUES ('31785','Silky Set Green','2021-10-23','37');</v>
      </c>
    </row>
    <row r="164">
      <c r="A164" s="5">
        <v>64271.0</v>
      </c>
      <c r="B164" s="2" t="s">
        <v>281</v>
      </c>
      <c r="C164" s="18" t="s">
        <v>282</v>
      </c>
      <c r="D164" s="12">
        <v>18.0</v>
      </c>
      <c r="E164" s="7" t="str">
        <f t="shared" si="15"/>
        <v>INSERT INTO product (ProductID,ProductDescription,ProductFinshedDate,ProductPrice) VALUES ('64271','Hair Envy Curl Pack','2021-11-23','18');</v>
      </c>
    </row>
    <row r="165">
      <c r="A165" s="5">
        <v>64287.0</v>
      </c>
      <c r="B165" s="2" t="s">
        <v>283</v>
      </c>
      <c r="C165" s="18" t="s">
        <v>284</v>
      </c>
      <c r="D165" s="12">
        <v>60.0</v>
      </c>
      <c r="E165" s="7" t="str">
        <f t="shared" si="15"/>
        <v>INSERT INTO product (ProductID,ProductDescription,ProductFinshedDate,ProductPrice) VALUES ('64287','Cute Dino Hoodie','2021-12-27','60');</v>
      </c>
    </row>
    <row r="166">
      <c r="A166" s="5">
        <v>35641.0</v>
      </c>
      <c r="B166" s="2" t="s">
        <v>285</v>
      </c>
      <c r="C166" s="18" t="s">
        <v>286</v>
      </c>
      <c r="D166" s="12">
        <v>55.0</v>
      </c>
      <c r="E166" s="7" t="str">
        <f t="shared" si="15"/>
        <v>INSERT INTO product (ProductID,ProductDescription,ProductFinshedDate,ProductPrice) VALUES ('35641','Trendy Shirt ','2021-09-28','55');</v>
      </c>
    </row>
    <row r="170">
      <c r="A170" s="2" t="s">
        <v>287</v>
      </c>
      <c r="B170" s="1" t="s">
        <v>8</v>
      </c>
    </row>
    <row r="171">
      <c r="A171" s="2" t="s">
        <v>269</v>
      </c>
      <c r="B171" s="2" t="s">
        <v>288</v>
      </c>
      <c r="C171" s="2" t="s">
        <v>289</v>
      </c>
      <c r="D171" s="2" t="s">
        <v>290</v>
      </c>
      <c r="E171" s="2" t="s">
        <v>291</v>
      </c>
      <c r="F171" s="2" t="s">
        <v>292</v>
      </c>
      <c r="G171" s="2" t="s">
        <v>293</v>
      </c>
      <c r="H171" s="2" t="s">
        <v>294</v>
      </c>
      <c r="I171" s="2" t="s">
        <v>18</v>
      </c>
      <c r="J171" s="2" t="s">
        <v>19</v>
      </c>
    </row>
    <row r="172">
      <c r="A172" s="5">
        <v>96486.0</v>
      </c>
      <c r="B172" s="2" t="s">
        <v>295</v>
      </c>
      <c r="C172" s="2" t="s">
        <v>296</v>
      </c>
      <c r="D172" s="2" t="s">
        <v>33</v>
      </c>
      <c r="E172" s="2" t="s">
        <v>219</v>
      </c>
      <c r="F172" s="5">
        <v>90840.0</v>
      </c>
      <c r="G172" s="2" t="s">
        <v>27</v>
      </c>
      <c r="H172" s="17" t="s">
        <v>297</v>
      </c>
      <c r="I172" s="7" t="str">
        <f t="shared" ref="I172:I176" si="16">CONCATENATE("INSERT INTO ", $A$170, "(",$A$171,",",$B$171,",",$C$171,",",$D$171,",",$E$171,",",$F$171,",",$G$171,",",$H$171,")", " VALUES  (", A172,",","'", B172,"'",",","'",C172,"'",",","'",D172,"'",",","'",E172,"'",",","'",F172,"'",",","'",G172,"'",",","'",H172,"'",");")</f>
        <v>INSERT INTO vendor(VendorID,VendorName,VendorAddress,VendorCity,VendorState,VendorZipcode,VendorCountry,VendorPhoneNumber) VALUES  (96486,'Sell Wholesale ','3165 Bellflower Blvd','Long Beach','CA','90840','United States','420-752-2354');</v>
      </c>
    </row>
    <row r="173">
      <c r="A173" s="5">
        <v>35216.0</v>
      </c>
      <c r="B173" s="2" t="s">
        <v>298</v>
      </c>
      <c r="C173" s="2" t="s">
        <v>299</v>
      </c>
      <c r="D173" s="2" t="s">
        <v>33</v>
      </c>
      <c r="E173" s="2" t="s">
        <v>219</v>
      </c>
      <c r="F173" s="5">
        <v>90840.0</v>
      </c>
      <c r="G173" s="2" t="s">
        <v>27</v>
      </c>
      <c r="H173" s="17" t="s">
        <v>300</v>
      </c>
      <c r="I173" s="7" t="str">
        <f t="shared" si="16"/>
        <v>INSERT INTO vendor(VendorID,VendorName,VendorAddress,VendorCity,VendorState,VendorZipcode,VendorCountry,VendorPhoneNumber) VALUES  (35216,'Supplyspace ','2590 Bellflower Blvd','Long Beach','CA','90840','United States','420-752-2355');</v>
      </c>
    </row>
    <row r="174">
      <c r="A174" s="5">
        <v>54687.0</v>
      </c>
      <c r="B174" s="2" t="s">
        <v>301</v>
      </c>
      <c r="C174" s="2" t="s">
        <v>302</v>
      </c>
      <c r="D174" s="2" t="s">
        <v>33</v>
      </c>
      <c r="E174" s="2" t="s">
        <v>219</v>
      </c>
      <c r="F174" s="5">
        <v>90840.0</v>
      </c>
      <c r="G174" s="2" t="s">
        <v>27</v>
      </c>
      <c r="H174" s="17" t="s">
        <v>303</v>
      </c>
      <c r="I174" s="7" t="str">
        <f t="shared" si="16"/>
        <v>INSERT INTO vendor(VendorID,VendorName,VendorAddress,VendorCity,VendorState,VendorZipcode,VendorCountry,VendorPhoneNumber) VALUES  (54687,'Bubble Distributing','9652 Bellflower Blvd','Long Beach','CA','90840','United States','420-752-2356');</v>
      </c>
    </row>
    <row r="175">
      <c r="A175" s="5">
        <v>25422.0</v>
      </c>
      <c r="B175" s="2" t="s">
        <v>304</v>
      </c>
      <c r="C175" s="2" t="s">
        <v>305</v>
      </c>
      <c r="D175" s="2" t="s">
        <v>33</v>
      </c>
      <c r="E175" s="2" t="s">
        <v>219</v>
      </c>
      <c r="F175" s="5">
        <v>90840.0</v>
      </c>
      <c r="G175" s="2" t="s">
        <v>27</v>
      </c>
      <c r="H175" s="17" t="s">
        <v>306</v>
      </c>
      <c r="I175" s="7" t="str">
        <f t="shared" si="16"/>
        <v>INSERT INTO vendor(VendorID,VendorName,VendorAddress,VendorCity,VendorState,VendorZipcode,VendorCountry,VendorPhoneNumber) VALUES  (25422,'Charter Company','2471Bellflower Blvd','Long Beach','CA','90840','United States','420-752-2357');</v>
      </c>
    </row>
    <row r="176">
      <c r="A176" s="5">
        <v>31546.0</v>
      </c>
      <c r="B176" s="2" t="s">
        <v>307</v>
      </c>
      <c r="C176" s="2" t="s">
        <v>308</v>
      </c>
      <c r="D176" s="2" t="s">
        <v>33</v>
      </c>
      <c r="E176" s="2" t="s">
        <v>219</v>
      </c>
      <c r="F176" s="5">
        <v>90840.0</v>
      </c>
      <c r="G176" s="2" t="s">
        <v>27</v>
      </c>
      <c r="H176" s="17" t="s">
        <v>309</v>
      </c>
      <c r="I176" s="7" t="str">
        <f t="shared" si="16"/>
        <v>INSERT INTO vendor(VendorID,VendorName,VendorAddress,VendorCity,VendorState,VendorZipcode,VendorCountry,VendorPhoneNumber) VALUES  (31546,'Future Energy ','7390 Bellflower Blvd','Long Beach','CA','90840','United States','420-752-2358');</v>
      </c>
    </row>
    <row r="182">
      <c r="A182" s="2" t="s">
        <v>310</v>
      </c>
      <c r="B182" s="1" t="s">
        <v>8</v>
      </c>
    </row>
    <row r="183">
      <c r="A183" s="2" t="s">
        <v>311</v>
      </c>
      <c r="B183" s="2" t="s">
        <v>100</v>
      </c>
      <c r="C183" s="2" t="s">
        <v>259</v>
      </c>
      <c r="D183" s="2" t="s">
        <v>120</v>
      </c>
      <c r="E183" s="2" t="s">
        <v>312</v>
      </c>
      <c r="F183" s="2" t="s">
        <v>313</v>
      </c>
      <c r="G183" s="2" t="s">
        <v>314</v>
      </c>
      <c r="H183" s="2" t="s">
        <v>18</v>
      </c>
      <c r="I183" s="2" t="s">
        <v>19</v>
      </c>
    </row>
    <row r="184">
      <c r="A184" s="5">
        <v>34617.0</v>
      </c>
      <c r="B184" s="5">
        <v>18622.0</v>
      </c>
      <c r="C184" s="5">
        <v>13579.0</v>
      </c>
      <c r="D184" s="5">
        <v>47892.0</v>
      </c>
      <c r="E184" s="5">
        <v>543.0</v>
      </c>
      <c r="F184" s="18" t="s">
        <v>315</v>
      </c>
      <c r="G184" s="18" t="s">
        <v>316</v>
      </c>
      <c r="H184" s="7" t="str">
        <f t="shared" ref="H184:H188" si="17">CONCATENATE("INSERT INTO ", $A$182, "(",$A$183,",",$B$183,",",$C$183,",",$D$183,",",$E$183,",",$F$183,",",$G$183,")", " VALUES  (", A184,",","'", B184,"'",",","'",C184,"'",",","'",D184,"'",",","'",E184,"'",",","'",F184,"'",",","'",G184,"'",")",";")</f>
        <v>INSERT INTO manufacture(ManufactureID,EmployeeID,MaterialID,ProductID,ManufactureQuantity,ManufactureStartDate,ManufactureFinishedDate) VALUES  (34617,'18622','13579','47892','543','2021-05-02','2021-08-20');</v>
      </c>
    </row>
    <row r="185">
      <c r="A185" s="5">
        <v>86521.0</v>
      </c>
      <c r="B185" s="5">
        <v>29873.0</v>
      </c>
      <c r="C185" s="5">
        <v>24687.0</v>
      </c>
      <c r="D185" s="5">
        <v>31785.0</v>
      </c>
      <c r="E185" s="5">
        <v>342.0</v>
      </c>
      <c r="F185" s="18" t="s">
        <v>317</v>
      </c>
      <c r="G185" s="18" t="s">
        <v>318</v>
      </c>
      <c r="H185" s="7" t="str">
        <f t="shared" si="17"/>
        <v>INSERT INTO manufacture(ManufactureID,EmployeeID,MaterialID,ProductID,ManufactureQuantity,ManufactureStartDate,ManufactureFinishedDate) VALUES  (86521,'29873','24687','31785','342','2021-06-03','2021-07-24');</v>
      </c>
    </row>
    <row r="186">
      <c r="A186" s="5">
        <v>55647.0</v>
      </c>
      <c r="B186" s="5">
        <v>34455.0</v>
      </c>
      <c r="C186" s="5">
        <v>47896.0</v>
      </c>
      <c r="D186" s="5">
        <v>64271.0</v>
      </c>
      <c r="E186" s="5">
        <v>677.0</v>
      </c>
      <c r="F186" s="18" t="s">
        <v>319</v>
      </c>
      <c r="G186" s="18" t="s">
        <v>320</v>
      </c>
      <c r="H186" s="7" t="str">
        <f t="shared" si="17"/>
        <v>INSERT INTO manufacture(ManufactureID,EmployeeID,MaterialID,ProductID,ManufactureQuantity,ManufactureStartDate,ManufactureFinishedDate) VALUES  (55647,'34455','47896','64271','677','2021-03-20','2021-05-05');</v>
      </c>
    </row>
    <row r="187">
      <c r="A187" s="5">
        <v>34688.0</v>
      </c>
      <c r="B187" s="5">
        <v>19233.0</v>
      </c>
      <c r="C187" s="5">
        <v>76511.0</v>
      </c>
      <c r="D187" s="5">
        <v>64287.0</v>
      </c>
      <c r="E187" s="5">
        <v>441.0</v>
      </c>
      <c r="F187" s="18" t="s">
        <v>321</v>
      </c>
      <c r="G187" s="18" t="s">
        <v>322</v>
      </c>
      <c r="H187" s="7" t="str">
        <f t="shared" si="17"/>
        <v>INSERT INTO manufacture(ManufactureID,EmployeeID,MaterialID,ProductID,ManufactureQuantity,ManufactureStartDate,ManufactureFinishedDate) VALUES  (34688,'19233','76511','64287','441','2021-04-16','2021-06-13');</v>
      </c>
    </row>
    <row r="188">
      <c r="A188" s="5">
        <v>12589.0</v>
      </c>
      <c r="B188" s="5">
        <v>23344.0</v>
      </c>
      <c r="C188" s="5">
        <v>45378.0</v>
      </c>
      <c r="D188" s="5">
        <v>35641.0</v>
      </c>
      <c r="E188" s="5">
        <v>203.0</v>
      </c>
      <c r="F188" s="18" t="s">
        <v>316</v>
      </c>
      <c r="G188" s="18" t="s">
        <v>323</v>
      </c>
      <c r="H188" s="7" t="str">
        <f t="shared" si="17"/>
        <v>INSERT INTO manufacture(ManufactureID,EmployeeID,MaterialID,ProductID,ManufactureQuantity,ManufactureStartDate,ManufactureFinishedDate) VALUES  (12589,'23344','45378','35641','203','2021-08-20','2021-12-31');</v>
      </c>
    </row>
  </sheetData>
  <drawing r:id="rId1"/>
</worksheet>
</file>