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3yjeCr6mSDRxJNjrmkvkeI6KEcQ=="/>
    </ext>
  </extLst>
</workbook>
</file>

<file path=xl/comments1.xml><?xml version="1.0" encoding="utf-8"?>
<comments xmlns:r="http://schemas.openxmlformats.org/officeDocument/2006/relationships" xmlns="http://schemas.openxmlformats.org/spreadsheetml/2006/main">
  <authors>
    <author/>
  </authors>
  <commentList>
    <comment authorId="0" ref="C43">
      <text>
        <t xml:space="preserve">======
ID#AAAAMCAgKAE
tc={8F01BF35-E3DE-4A84-A95F-7D8AEC669EEC}    (2021-04-12 19:46:03)
[Threaded comment]
Your version of Excel allows you to read this threaded comment; however, any edits to it will get removed if the file is opened in a newer version of Excel. Learn more: https://go.microsoft.com/fwlink/?linkid=870924
Comment:
    doubler 11mg pour vegan</t>
      </text>
    </comment>
  </commentList>
  <extLst>
    <ext uri="GoogleSheetsCustomDataVersion1">
      <go:sheetsCustomData xmlns:go="http://customooxmlschemas.google.com/" r:id="rId1" roundtripDataSignature="AMtx7mg47lpEqLdktaAorQZ66LIuhRBHQg=="/>
    </ext>
  </extLst>
</comments>
</file>

<file path=xl/sharedStrings.xml><?xml version="1.0" encoding="utf-8"?>
<sst xmlns="http://schemas.openxmlformats.org/spreadsheetml/2006/main" count="169" uniqueCount="99">
  <si>
    <t>needed</t>
  </si>
  <si>
    <t>spiruline</t>
  </si>
  <si>
    <t>chlorella</t>
  </si>
  <si>
    <t>mix</t>
  </si>
  <si>
    <t>units</t>
  </si>
  <si>
    <t>spiruline fermented</t>
  </si>
  <si>
    <t>recommended</t>
  </si>
  <si>
    <t>max</t>
  </si>
  <si>
    <t>for 100g</t>
  </si>
  <si>
    <t>for 87g</t>
  </si>
  <si>
    <t xml:space="preserve">for </t>
  </si>
  <si>
    <t>quantité</t>
  </si>
  <si>
    <t>dried</t>
  </si>
  <si>
    <t>g</t>
  </si>
  <si>
    <t>Calories</t>
  </si>
  <si>
    <t>kcal</t>
  </si>
  <si>
    <t>Protein</t>
  </si>
  <si>
    <t>carbs</t>
  </si>
  <si>
    <t>fat</t>
  </si>
  <si>
    <t>wet</t>
  </si>
  <si>
    <t>water content</t>
  </si>
  <si>
    <t>Vtamin A</t>
  </si>
  <si>
    <t>retinol 0.3mcg/IU</t>
  </si>
  <si>
    <t>mcg</t>
  </si>
  <si>
    <t>beta-carotene 0.6mcg/IU</t>
  </si>
  <si>
    <t>Vitamin B1</t>
  </si>
  <si>
    <t>Thiamine</t>
  </si>
  <si>
    <t>mg</t>
  </si>
  <si>
    <t>Vitamin B2</t>
  </si>
  <si>
    <t>Riboflavin</t>
  </si>
  <si>
    <t>RF is among the most widely studied compounds in terms of photostability and degradation in aqueous and organic solvents. It shows strong absorption at 223, 267, 373 and 444 nm in the UV and visible regions in aqueous solution and is</t>
  </si>
  <si>
    <t>Vitamin B3</t>
  </si>
  <si>
    <t>Niacin, Niacinamide, Nicotinamide riboside</t>
  </si>
  <si>
    <t>Vitamin B5</t>
  </si>
  <si>
    <t>Pantothenic acid</t>
  </si>
  <si>
    <t>Vitamin B6</t>
  </si>
  <si>
    <t>Pyridoxine, Pyridoxamine, Pyridoxal</t>
  </si>
  <si>
    <t>Vitamin B7</t>
  </si>
  <si>
    <t>Biotin</t>
  </si>
  <si>
    <t>Vitamin B9</t>
  </si>
  <si>
    <t>Folates, Folic acid</t>
  </si>
  <si>
    <t>Vitamin B12</t>
  </si>
  <si>
    <t>Cyanocobalamin, Hydroxocobalamin, Methylcobalamin, Adenosylcobalamin</t>
  </si>
  <si>
    <t>Vitamin C</t>
  </si>
  <si>
    <t>Ascorbic acid</t>
  </si>
  <si>
    <t>Vitamin D</t>
  </si>
  <si>
    <t>Cholecalciferol (D3), Ergocalciferol (D2)</t>
  </si>
  <si>
    <t>Vitamin E</t>
  </si>
  <si>
    <t>Tocopherols, Tocotrienols</t>
  </si>
  <si>
    <t>Vitamin K</t>
  </si>
  <si>
    <t>Phylloquinone, Menaquinones</t>
  </si>
  <si>
    <t>Potassium</t>
  </si>
  <si>
    <t>Chlorine</t>
  </si>
  <si>
    <t>Sodium</t>
  </si>
  <si>
    <t>Calcium</t>
  </si>
  <si>
    <t>Phosphorus</t>
  </si>
  <si>
    <t>Magnesium</t>
  </si>
  <si>
    <t>Fluoride</t>
  </si>
  <si>
    <t>Iron</t>
  </si>
  <si>
    <t>Zinc</t>
  </si>
  <si>
    <t>Manganese</t>
  </si>
  <si>
    <t>Copper</t>
  </si>
  <si>
    <t>Iodine</t>
  </si>
  <si>
    <t>Chromium</t>
  </si>
  <si>
    <t>Molybdenum</t>
  </si>
  <si>
    <t>Selenium</t>
  </si>
  <si>
    <t>Essential Amino Acids</t>
  </si>
  <si>
    <t>Required per 100 g of protein</t>
  </si>
  <si>
    <t>Required for 50g daily</t>
  </si>
  <si>
    <t>for 100gof prots</t>
  </si>
  <si>
    <t>for indicated prots</t>
  </si>
  <si>
    <t>for 100g of prots</t>
  </si>
  <si>
    <t xml:space="preserve">for 50g of prots </t>
  </si>
  <si>
    <t>Histidine</t>
  </si>
  <si>
    <t>Isoleucine**</t>
  </si>
  <si>
    <t>Leucine**</t>
  </si>
  <si>
    <t>Lysine</t>
  </si>
  <si>
    <r>
      <rPr>
        <rFont val="Arial"/>
        <color rgb="FF0B0080"/>
        <sz val="11.0"/>
      </rPr>
      <t>Meth</t>
    </r>
    <r>
      <rPr>
        <rFont val="Arial"/>
        <color rgb="FF202122"/>
        <sz val="11.0"/>
      </rPr>
      <t> + </t>
    </r>
    <r>
      <rPr>
        <rFont val="Arial"/>
        <color rgb="FF0B0080"/>
        <sz val="11.0"/>
      </rPr>
      <t>Cyst</t>
    </r>
  </si>
  <si>
    <r>
      <rPr>
        <rFont val="Arial"/>
        <color rgb="FF0B0080"/>
        <sz val="11.0"/>
      </rPr>
      <t>Phen</t>
    </r>
    <r>
      <rPr>
        <rFont val="Arial"/>
        <color rgb="FF202122"/>
        <sz val="11.0"/>
      </rPr>
      <t> + </t>
    </r>
    <r>
      <rPr>
        <rFont val="Arial"/>
        <color rgb="FF0B0080"/>
        <sz val="11.0"/>
      </rPr>
      <t>Tyr</t>
    </r>
  </si>
  <si>
    <t>Threonine</t>
  </si>
  <si>
    <t>Tryptophan</t>
  </si>
  <si>
    <t>Valine**</t>
  </si>
  <si>
    <t xml:space="preserve">solving caloric issue </t>
  </si>
  <si>
    <t>https://youtu.be/jb7f3EUiO9I</t>
  </si>
  <si>
    <t>Minerals</t>
  </si>
  <si>
    <r>
      <rPr>
        <rFont val="Arial"/>
        <b/>
        <color rgb="FF000000"/>
        <sz val="9.0"/>
      </rPr>
      <t>Quantity%DV</t>
    </r>
    <r>
      <rPr>
        <rFont val="Arial"/>
        <b val="0"/>
        <color rgb="FF000000"/>
        <sz val="7.0"/>
        <vertAlign val="superscript"/>
      </rPr>
      <t>†</t>
    </r>
  </si>
  <si>
    <r>
      <rPr>
        <rFont val="Arial"/>
        <b/>
        <color rgb="FF000000"/>
        <sz val="9.0"/>
      </rPr>
      <t>Quantity%DV</t>
    </r>
    <r>
      <rPr>
        <rFont val="Arial"/>
        <b val="0"/>
        <color rgb="FF000000"/>
        <sz val="7.0"/>
        <vertAlign val="superscript"/>
      </rPr>
      <t>†</t>
    </r>
  </si>
  <si>
    <t>120 mg</t>
  </si>
  <si>
    <t>28.5 mg</t>
  </si>
  <si>
    <t>195 mg</t>
  </si>
  <si>
    <t>1.9 mg</t>
  </si>
  <si>
    <t>118 mg</t>
  </si>
  <si>
    <t>1363 mg</t>
  </si>
  <si>
    <t>1048 mg</t>
  </si>
  <si>
    <t>2 mg</t>
  </si>
  <si>
    <t>Other constituents</t>
  </si>
  <si>
    <t>Quantity</t>
  </si>
  <si>
    <t>Water</t>
  </si>
  <si>
    <t>4.68 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</si>
</sst>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1.0"/>
      <color theme="1"/>
      <name val="Calibri"/>
    </font>
    <font/>
    <font>
      <sz val="13.0"/>
      <color rgb="FF212121"/>
      <name val="Source Sans Pro"/>
    </font>
    <font>
      <sz val="9.0"/>
      <color rgb="FF000000"/>
      <name val="Arial"/>
    </font>
    <font>
      <sz val="14.0"/>
      <color rgb="FF000000"/>
      <name val="Times"/>
    </font>
    <font>
      <b/>
      <sz val="9.0"/>
      <color rgb="FF202122"/>
      <name val="Arial"/>
    </font>
    <font>
      <b/>
      <sz val="9.0"/>
      <color rgb="FF0B0080"/>
      <name val="Arial"/>
    </font>
    <font>
      <sz val="11.0"/>
      <color rgb="FF202122"/>
      <name val="Arial"/>
    </font>
    <font>
      <sz val="11.0"/>
      <color rgb="FF0B0080"/>
      <name val="Arial"/>
    </font>
    <font>
      <b/>
      <u/>
      <sz val="9.0"/>
      <color rgb="FF202122"/>
      <name val="Arial"/>
    </font>
    <font>
      <b/>
      <sz val="9.0"/>
      <color rgb="FF000000"/>
      <name val="Arial"/>
    </font>
  </fonts>
  <fills count="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rgb="FFEAECF0"/>
        <bgColor rgb="FFEAECF0"/>
      </patternFill>
    </fill>
    <fill>
      <patternFill patternType="solid">
        <fgColor rgb="FFFFC0CB"/>
        <bgColor rgb="FFFFC0CB"/>
      </patternFill>
    </fill>
    <fill>
      <patternFill patternType="solid">
        <fgColor rgb="FFFF7F7F"/>
        <bgColor rgb="FFFF7F7F"/>
      </patternFill>
    </fill>
    <fill>
      <patternFill patternType="solid">
        <fgColor rgb="FFFF0000"/>
        <bgColor rgb="FFFF0000"/>
      </patternFill>
    </fill>
  </fills>
  <borders count="12">
    <border/>
    <border>
      <left style="thin">
        <color rgb="FF000000"/>
      </left>
      <top style="thin">
        <color rgb="FF000000"/>
      </top>
      <bottom/>
    </border>
    <border>
      <righ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right/>
      <top/>
      <bottom/>
    </border>
    <border>
      <left/>
      <right/>
      <top/>
      <bottom/>
    </border>
    <border>
      <left/>
      <right style="thin">
        <color rgb="FF000000"/>
      </right>
      <top/>
      <bottom/>
    </border>
    <border>
      <left style="thin">
        <color rgb="FF000000"/>
      </lef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horizontal="center" shrinkToFit="0" wrapText="1"/>
    </xf>
    <xf borderId="2" fillId="0" fontId="2" numFmtId="0" xfId="0" applyBorder="1" applyFont="1"/>
    <xf borderId="1" fillId="3" fontId="1" numFmtId="0" xfId="0" applyAlignment="1" applyBorder="1" applyFill="1" applyFont="1">
      <alignment horizontal="center" shrinkToFit="0" wrapText="1"/>
    </xf>
    <xf borderId="3" fillId="0" fontId="2" numFmtId="0" xfId="0" applyBorder="1" applyFont="1"/>
    <xf borderId="4" fillId="0" fontId="2" numFmtId="0" xfId="0" applyBorder="1" applyFont="1"/>
    <xf borderId="5" fillId="0" fontId="1" numFmtId="0" xfId="0" applyAlignment="1" applyBorder="1" applyFont="1">
      <alignment horizontal="center" shrinkToFit="0" wrapText="1"/>
    </xf>
    <xf borderId="0" fillId="0" fontId="1" numFmtId="0" xfId="0" applyAlignment="1" applyFont="1">
      <alignment horizontal="center" shrinkToFit="0" wrapText="1"/>
    </xf>
    <xf borderId="6" fillId="2" fontId="1" numFmtId="0" xfId="0" applyAlignment="1" applyBorder="1" applyFont="1">
      <alignment horizontal="center" shrinkToFit="0" wrapText="1"/>
    </xf>
    <xf borderId="7" fillId="2" fontId="1" numFmtId="0" xfId="0" applyAlignment="1" applyBorder="1" applyFont="1">
      <alignment horizontal="center" shrinkToFit="0" wrapText="1"/>
    </xf>
    <xf borderId="6" fillId="3" fontId="1" numFmtId="0" xfId="0" applyAlignment="1" applyBorder="1" applyFont="1">
      <alignment horizontal="center" shrinkToFit="0" wrapText="1"/>
    </xf>
    <xf borderId="7" fillId="3" fontId="1" numFmtId="0" xfId="0" applyAlignment="1" applyBorder="1" applyFont="1">
      <alignment horizontal="center" shrinkToFit="0" wrapText="1"/>
    </xf>
    <xf borderId="7" fillId="3" fontId="1" numFmtId="0" xfId="0" applyAlignment="1" applyBorder="1" applyFont="1">
      <alignment shrinkToFit="0" wrapText="1"/>
    </xf>
    <xf borderId="8" fillId="3" fontId="1" numFmtId="0" xfId="0" applyAlignment="1" applyBorder="1" applyFont="1">
      <alignment shrinkToFit="0" wrapText="1"/>
    </xf>
    <xf borderId="7" fillId="2" fontId="1" numFmtId="0" xfId="0" applyAlignment="1" applyBorder="1" applyFont="1">
      <alignment shrinkToFit="0" wrapText="1"/>
    </xf>
    <xf borderId="8" fillId="2" fontId="1" numFmtId="0" xfId="0" applyAlignment="1" applyBorder="1" applyFont="1">
      <alignment shrinkToFit="0" wrapText="1"/>
    </xf>
    <xf borderId="6" fillId="2" fontId="1" numFmtId="0" xfId="0" applyAlignment="1" applyBorder="1" applyFont="1">
      <alignment horizontal="right" shrinkToFit="0" wrapText="1"/>
    </xf>
    <xf borderId="7" fillId="2" fontId="1" numFmtId="0" xfId="0" applyAlignment="1" applyBorder="1" applyFont="1">
      <alignment horizontal="right" shrinkToFit="0" wrapText="1"/>
    </xf>
    <xf borderId="6" fillId="3" fontId="1" numFmtId="0" xfId="0" applyAlignment="1" applyBorder="1" applyFont="1">
      <alignment horizontal="right" shrinkToFit="0" wrapText="1"/>
    </xf>
    <xf borderId="7" fillId="3" fontId="1" numFmtId="0" xfId="0" applyAlignment="1" applyBorder="1" applyFont="1">
      <alignment horizontal="right" shrinkToFit="0" wrapText="1"/>
    </xf>
    <xf borderId="7" fillId="3" fontId="0" numFmtId="0" xfId="0" applyAlignment="1" applyBorder="1" applyFont="1">
      <alignment readingOrder="0" shrinkToFit="0" wrapText="1"/>
    </xf>
    <xf borderId="8" fillId="3" fontId="0" numFmtId="0" xfId="0" applyAlignment="1" applyBorder="1" applyFont="1">
      <alignment shrinkToFit="0" wrapText="1"/>
    </xf>
    <xf borderId="7" fillId="2" fontId="1" numFmtId="9" xfId="0" applyAlignment="1" applyBorder="1" applyFont="1" applyNumberFormat="1">
      <alignment horizontal="right" shrinkToFit="0" wrapText="1"/>
    </xf>
    <xf borderId="7" fillId="2" fontId="1" numFmtId="0" xfId="0" applyAlignment="1" applyBorder="1" applyFont="1">
      <alignment readingOrder="0" shrinkToFit="0" wrapText="1"/>
    </xf>
    <xf borderId="7" fillId="3" fontId="1" numFmtId="0" xfId="0" applyAlignment="1" applyBorder="1" applyFont="1">
      <alignment readingOrder="0" shrinkToFit="0" wrapText="1"/>
    </xf>
    <xf borderId="6" fillId="2" fontId="1" numFmtId="0" xfId="0" applyAlignment="1" applyBorder="1" applyFont="1">
      <alignment shrinkToFit="0" wrapText="1"/>
    </xf>
    <xf borderId="6" fillId="3" fontId="1" numFmtId="0" xfId="0" applyAlignment="1" applyBorder="1" applyFont="1">
      <alignment shrinkToFit="0" wrapText="1"/>
    </xf>
    <xf borderId="8" fillId="3" fontId="1" numFmtId="9" xfId="0" applyAlignment="1" applyBorder="1" applyFont="1" applyNumberFormat="1">
      <alignment shrinkToFit="0" wrapText="1"/>
    </xf>
    <xf borderId="7" fillId="3" fontId="1" numFmtId="2" xfId="0" applyAlignment="1" applyBorder="1" applyFont="1" applyNumberFormat="1">
      <alignment shrinkToFit="0" wrapText="1"/>
    </xf>
    <xf borderId="7" fillId="3" fontId="0" numFmtId="2" xfId="0" applyAlignment="1" applyBorder="1" applyFont="1" applyNumberFormat="1">
      <alignment shrinkToFit="0" wrapText="1"/>
    </xf>
    <xf borderId="0" fillId="0" fontId="0" numFmtId="0" xfId="0" applyAlignment="1" applyFont="1">
      <alignment shrinkToFit="0" vertical="center" wrapText="1"/>
    </xf>
    <xf borderId="8" fillId="2" fontId="1" numFmtId="0" xfId="0" applyAlignment="1" applyBorder="1" applyFont="1">
      <alignment horizontal="right" shrinkToFit="0" wrapText="1"/>
    </xf>
    <xf borderId="6" fillId="3" fontId="0" numFmtId="0" xfId="0" applyAlignment="1" applyBorder="1" applyFont="1">
      <alignment horizontal="right" shrinkToFit="0" vertical="center" wrapText="1"/>
    </xf>
    <xf borderId="7" fillId="3" fontId="0" numFmtId="9" xfId="0" applyAlignment="1" applyBorder="1" applyFont="1" applyNumberFormat="1">
      <alignment horizontal="right" shrinkToFit="0" vertical="center" wrapText="1"/>
    </xf>
    <xf borderId="0" fillId="0" fontId="1" numFmtId="9" xfId="0" applyAlignment="1" applyFont="1" applyNumberFormat="1">
      <alignment shrinkToFit="0" wrapText="1"/>
    </xf>
    <xf borderId="6" fillId="2" fontId="3" numFmtId="0" xfId="0" applyAlignment="1" applyBorder="1" applyFont="1">
      <alignment horizontal="right" shrinkToFit="0" wrapText="1"/>
    </xf>
    <xf borderId="0" fillId="0" fontId="1" numFmtId="2" xfId="0" applyAlignment="1" applyFont="1" applyNumberFormat="1">
      <alignment shrinkToFit="0" wrapText="1"/>
    </xf>
    <xf borderId="6" fillId="3" fontId="4" numFmtId="0" xfId="0" applyAlignment="1" applyBorder="1" applyFont="1">
      <alignment horizontal="right" shrinkToFit="0" vertical="center" wrapText="1"/>
    </xf>
    <xf borderId="0" fillId="0" fontId="1" numFmtId="0" xfId="0" applyAlignment="1" applyFont="1">
      <alignment shrinkToFit="0" vertical="center" wrapText="1"/>
    </xf>
    <xf borderId="6" fillId="2" fontId="0" numFmtId="0" xfId="0" applyAlignment="1" applyBorder="1" applyFont="1">
      <alignment horizontal="right" shrinkToFit="0" vertical="center" wrapText="1"/>
    </xf>
    <xf borderId="7" fillId="4" fontId="5" numFmtId="0" xfId="0" applyBorder="1" applyFill="1" applyFont="1"/>
    <xf borderId="6" fillId="2" fontId="1" numFmtId="9" xfId="0" applyAlignment="1" applyBorder="1" applyFont="1" applyNumberFormat="1">
      <alignment horizontal="right" shrinkToFit="0" wrapText="1"/>
    </xf>
    <xf borderId="0" fillId="0" fontId="3" numFmtId="0" xfId="0" applyAlignment="1" applyFont="1">
      <alignment shrinkToFit="0" vertical="top" wrapText="1"/>
    </xf>
    <xf borderId="0" fillId="0" fontId="0" numFmtId="2" xfId="0" applyAlignment="1" applyFont="1" applyNumberFormat="1">
      <alignment horizontal="left" shrinkToFit="0" vertical="center" wrapText="1"/>
    </xf>
    <xf borderId="0" fillId="0" fontId="0" numFmtId="2" xfId="0" applyAlignment="1" applyFont="1" applyNumberFormat="1">
      <alignment shrinkToFit="0" vertical="center" wrapText="1"/>
    </xf>
    <xf borderId="7" fillId="2" fontId="0" numFmtId="0" xfId="0" applyAlignment="1" applyBorder="1" applyFont="1">
      <alignment horizontal="right" shrinkToFit="0" vertical="center" wrapText="1"/>
    </xf>
    <xf borderId="7" fillId="5" fontId="6" numFmtId="0" xfId="0" applyAlignment="1" applyBorder="1" applyFill="1" applyFont="1">
      <alignment shrinkToFit="0" vertical="center" wrapText="1"/>
    </xf>
    <xf borderId="8" fillId="5" fontId="6" numFmtId="0" xfId="0" applyAlignment="1" applyBorder="1" applyFont="1">
      <alignment shrinkToFit="0" vertical="center" wrapText="1"/>
    </xf>
    <xf borderId="6" fillId="2" fontId="6" numFmtId="0" xfId="0" applyAlignment="1" applyBorder="1" applyFont="1">
      <alignment horizontal="center" shrinkToFit="0" vertical="center" wrapText="1"/>
    </xf>
    <xf borderId="6" fillId="3" fontId="7" numFmtId="0" xfId="0" applyAlignment="1" applyBorder="1" applyFont="1">
      <alignment shrinkToFit="0" vertical="center" wrapText="1"/>
    </xf>
    <xf borderId="6" fillId="2" fontId="7" numFmtId="0" xfId="0" applyAlignment="1" applyBorder="1" applyFont="1">
      <alignment shrinkToFit="0" vertical="center" wrapText="1"/>
    </xf>
    <xf borderId="0" fillId="0" fontId="7" numFmtId="0" xfId="0" applyAlignment="1" applyFont="1">
      <alignment shrinkToFit="0" vertical="center" wrapText="1"/>
    </xf>
    <xf borderId="9" fillId="0" fontId="1" numFmtId="0" xfId="0" applyAlignment="1" applyBorder="1" applyFont="1">
      <alignment shrinkToFit="0" wrapText="1"/>
    </xf>
    <xf borderId="10" fillId="0" fontId="1" numFmtId="0" xfId="0" applyAlignment="1" applyBorder="1" applyFont="1">
      <alignment shrinkToFit="0" wrapText="1"/>
    </xf>
    <xf borderId="6" fillId="2" fontId="8" numFmtId="0" xfId="0" applyAlignment="1" applyBorder="1" applyFont="1">
      <alignment shrinkToFit="0" vertical="center" wrapText="1"/>
    </xf>
    <xf borderId="6" fillId="6" fontId="8" numFmtId="0" xfId="0" applyAlignment="1" applyBorder="1" applyFill="1" applyFont="1">
      <alignment shrinkToFit="0" vertical="center" wrapText="1"/>
    </xf>
    <xf borderId="0" fillId="0" fontId="8" numFmtId="2" xfId="0" applyAlignment="1" applyFont="1" applyNumberFormat="1">
      <alignment shrinkToFit="0" vertical="center" wrapText="1"/>
    </xf>
    <xf borderId="5" fillId="0" fontId="1" numFmtId="0" xfId="0" applyAlignment="1" applyBorder="1" applyFont="1">
      <alignment shrinkToFit="0" wrapText="1"/>
    </xf>
    <xf borderId="11" fillId="0" fontId="1" numFmtId="0" xfId="0" applyAlignment="1" applyBorder="1" applyFont="1">
      <alignment shrinkToFit="0" wrapText="1"/>
    </xf>
    <xf borderId="6" fillId="3" fontId="8" numFmtId="0" xfId="0" applyAlignment="1" applyBorder="1" applyFont="1">
      <alignment shrinkToFit="0" vertical="center" wrapText="1"/>
    </xf>
    <xf borderId="6" fillId="7" fontId="8" numFmtId="0" xfId="0" applyAlignment="1" applyBorder="1" applyFill="1" applyFont="1">
      <alignment shrinkToFit="0" vertical="center" wrapText="1"/>
    </xf>
    <xf borderId="5" fillId="0" fontId="9" numFmtId="0" xfId="0" applyAlignment="1" applyBorder="1" applyFont="1">
      <alignment shrinkToFit="0" vertical="center" wrapText="1"/>
    </xf>
    <xf borderId="6" fillId="8" fontId="8" numFmtId="0" xfId="0" applyAlignment="1" applyBorder="1" applyFill="1" applyFont="1">
      <alignment shrinkToFit="0" vertical="center" wrapText="1"/>
    </xf>
    <xf borderId="0" fillId="0" fontId="6" numFmtId="0" xfId="0" applyAlignment="1" applyFont="1">
      <alignment shrinkToFit="0" vertical="center" wrapText="1"/>
    </xf>
    <xf borderId="0" fillId="0" fontId="6"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horizontal="left" shrinkToFit="0" vertical="center" wrapText="1"/>
    </xf>
    <xf borderId="0" fillId="0" fontId="4" numFmtId="0" xfId="0" applyAlignment="1" applyFont="1">
      <alignment shrinkToFit="0" vertical="top" wrapText="1"/>
    </xf>
    <xf borderId="0" fillId="0" fontId="4" numFmtId="0" xfId="0" applyAlignment="1" applyFont="1">
      <alignment horizontal="left" shrinkToFit="0" vertical="center" wrapText="1"/>
    </xf>
    <xf borderId="0" fillId="0" fontId="4" numFmtId="9" xfId="0" applyAlignment="1" applyFont="1" applyNumberFormat="1">
      <alignment horizontal="left" shrinkToFit="0" vertical="center" wrapText="1"/>
    </xf>
    <xf borderId="0" fillId="0" fontId="11" numFmtId="0" xfId="0" applyAlignment="1" applyFont="1">
      <alignment horizontal="left" shrinkToFit="0" vertical="top" wrapText="1"/>
    </xf>
    <xf borderId="0" fillId="0" fontId="4" numFmtId="0" xfId="0" applyAlignment="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419100</xdr:colOff>
      <xdr:row>6</xdr:row>
      <xdr:rowOff>0</xdr:rowOff>
    </xdr:from>
    <xdr:ext cx="2038350" cy="2219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youtu.be/jb7f3EUiO9I"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13"/>
    <col customWidth="1" min="3" max="3" width="11.75"/>
    <col customWidth="1" min="4" max="4" width="10.5"/>
    <col customWidth="1" min="5" max="5" width="9.88"/>
    <col customWidth="1" min="6" max="6" width="9.75"/>
    <col customWidth="1" min="7" max="7" width="8.5"/>
    <col customWidth="1" min="8" max="8" width="8.0"/>
    <col customWidth="1" min="9" max="9" width="9.63"/>
    <col customWidth="1" min="10" max="10" width="10.0"/>
    <col customWidth="1" min="11" max="11" width="10.38"/>
    <col customWidth="1" min="12" max="12" width="8.88"/>
    <col customWidth="1" min="13" max="13" width="8.0"/>
    <col customWidth="1" min="14" max="14" width="11.63"/>
    <col customWidth="1" min="15" max="15" width="7.63"/>
    <col customWidth="1" min="16" max="17" width="8.0"/>
    <col customWidth="1" min="18" max="18" width="9.88"/>
    <col customWidth="1" min="19" max="19" width="9.75"/>
    <col customWidth="1" min="20" max="20" width="8.5"/>
    <col customWidth="1" min="21" max="21" width="14.88"/>
    <col customWidth="1" min="22" max="26" width="7.63"/>
  </cols>
  <sheetData>
    <row r="1">
      <c r="A1" s="1"/>
      <c r="B1" s="1"/>
      <c r="C1" s="2" t="s">
        <v>0</v>
      </c>
      <c r="D1" s="3"/>
      <c r="E1" s="4" t="s">
        <v>1</v>
      </c>
      <c r="F1" s="5"/>
      <c r="G1" s="5"/>
      <c r="H1" s="6"/>
      <c r="I1" s="2" t="s">
        <v>2</v>
      </c>
      <c r="J1" s="5"/>
      <c r="K1" s="5"/>
      <c r="L1" s="6"/>
      <c r="M1" s="7" t="s">
        <v>3</v>
      </c>
      <c r="O1" s="1"/>
      <c r="P1" s="8" t="s">
        <v>4</v>
      </c>
      <c r="Q1" s="1"/>
      <c r="R1" s="4" t="s">
        <v>5</v>
      </c>
      <c r="S1" s="5"/>
      <c r="T1" s="5"/>
      <c r="U1" s="6"/>
      <c r="V1" s="1"/>
      <c r="W1" s="1"/>
      <c r="X1" s="1"/>
      <c r="Y1" s="1"/>
      <c r="Z1" s="1"/>
    </row>
    <row r="2">
      <c r="A2" s="1"/>
      <c r="B2" s="1"/>
      <c r="C2" s="9" t="s">
        <v>6</v>
      </c>
      <c r="D2" s="10" t="s">
        <v>7</v>
      </c>
      <c r="E2" s="11" t="s">
        <v>8</v>
      </c>
      <c r="F2" s="12"/>
      <c r="G2" s="13" t="s">
        <v>9</v>
      </c>
      <c r="H2" s="14"/>
      <c r="I2" s="9" t="s">
        <v>8</v>
      </c>
      <c r="J2" s="10"/>
      <c r="K2" s="15" t="s">
        <v>10</v>
      </c>
      <c r="L2" s="16"/>
      <c r="M2" s="1"/>
      <c r="N2" s="1"/>
      <c r="O2" s="1"/>
      <c r="P2" s="1"/>
      <c r="Q2" s="1"/>
      <c r="R2" s="11" t="s">
        <v>8</v>
      </c>
      <c r="S2" s="12"/>
      <c r="T2" s="13" t="s">
        <v>9</v>
      </c>
      <c r="U2" s="14"/>
      <c r="V2" s="1"/>
      <c r="W2" s="1"/>
      <c r="X2" s="1"/>
      <c r="Y2" s="1"/>
      <c r="Z2" s="1"/>
    </row>
    <row r="3">
      <c r="A3" s="1" t="s">
        <v>11</v>
      </c>
      <c r="B3" s="1"/>
      <c r="C3" s="17"/>
      <c r="D3" s="18"/>
      <c r="E3" s="19">
        <v>100.0</v>
      </c>
      <c r="F3" s="20"/>
      <c r="G3" s="21">
        <v>40.0</v>
      </c>
      <c r="H3" s="22" t="s">
        <v>12</v>
      </c>
      <c r="I3" s="17">
        <v>100.0</v>
      </c>
      <c r="J3" s="23"/>
      <c r="K3" s="24">
        <v>20.0</v>
      </c>
      <c r="L3" s="16"/>
      <c r="M3" s="1"/>
      <c r="N3" s="1"/>
      <c r="O3" s="1"/>
      <c r="P3" s="1" t="s">
        <v>13</v>
      </c>
      <c r="Q3" s="1"/>
      <c r="R3" s="19"/>
      <c r="S3" s="20"/>
      <c r="T3" s="25">
        <v>20.0</v>
      </c>
      <c r="U3" s="14"/>
      <c r="V3" s="1"/>
      <c r="W3" s="1"/>
      <c r="X3" s="1"/>
      <c r="Y3" s="1"/>
      <c r="Z3" s="1"/>
    </row>
    <row r="4">
      <c r="A4" s="1" t="s">
        <v>14</v>
      </c>
      <c r="B4" s="1"/>
      <c r="C4" s="26">
        <v>2000.0</v>
      </c>
      <c r="D4" s="16"/>
      <c r="E4" s="27">
        <f>81/28*E3</f>
        <v>289.2857143</v>
      </c>
      <c r="F4" s="13"/>
      <c r="G4" s="13">
        <f>81/28*G3</f>
        <v>115.7142857</v>
      </c>
      <c r="H4" s="28">
        <f t="shared" ref="H4:H5" si="1">G4/C4</f>
        <v>0.05785714286</v>
      </c>
      <c r="I4" s="26">
        <f>115/28*I3</f>
        <v>410.7142857</v>
      </c>
      <c r="J4" s="15"/>
      <c r="K4" s="15">
        <f>115/28*K3</f>
        <v>82.14285714</v>
      </c>
      <c r="L4" s="16"/>
      <c r="M4" s="1"/>
      <c r="N4" s="1"/>
      <c r="O4" s="1"/>
      <c r="P4" s="1" t="s">
        <v>15</v>
      </c>
      <c r="Q4" s="1"/>
      <c r="R4" s="27">
        <v>28.0</v>
      </c>
      <c r="S4" s="13"/>
      <c r="T4" s="13">
        <v>300.0</v>
      </c>
      <c r="U4" s="14"/>
      <c r="V4" s="1"/>
      <c r="W4" s="1"/>
      <c r="X4" s="1"/>
      <c r="Y4" s="1"/>
      <c r="Z4" s="1"/>
    </row>
    <row r="5">
      <c r="A5" s="1" t="s">
        <v>16</v>
      </c>
      <c r="B5" s="1"/>
      <c r="C5" s="26">
        <v>50.0</v>
      </c>
      <c r="D5" s="16"/>
      <c r="E5" s="27">
        <f>16/28*E3</f>
        <v>57.14285714</v>
      </c>
      <c r="F5" s="13"/>
      <c r="G5" s="29">
        <f>16/28*G3</f>
        <v>22.85714286</v>
      </c>
      <c r="H5" s="28">
        <f t="shared" si="1"/>
        <v>0.4571428571</v>
      </c>
      <c r="I5" s="26">
        <f>16/28*I3</f>
        <v>57.14285714</v>
      </c>
      <c r="J5" s="15"/>
      <c r="K5" s="15">
        <f>16/28*K3</f>
        <v>11.42857143</v>
      </c>
      <c r="L5" s="16"/>
      <c r="M5" s="1"/>
      <c r="N5" s="1"/>
      <c r="O5" s="1"/>
      <c r="P5" s="1"/>
      <c r="Q5" s="1"/>
      <c r="R5" s="27">
        <v>5.74</v>
      </c>
      <c r="S5" s="13"/>
      <c r="T5" s="29">
        <f>16/28*T3</f>
        <v>11.42857143</v>
      </c>
      <c r="U5" s="14"/>
      <c r="V5" s="1"/>
      <c r="W5" s="1"/>
      <c r="X5" s="1"/>
      <c r="Y5" s="1"/>
      <c r="Z5" s="1"/>
    </row>
    <row r="6">
      <c r="A6" s="1" t="s">
        <v>17</v>
      </c>
      <c r="B6" s="1"/>
      <c r="C6" s="26">
        <v>260.0</v>
      </c>
      <c r="D6" s="16"/>
      <c r="E6" s="27"/>
      <c r="F6" s="13"/>
      <c r="G6" s="29"/>
      <c r="H6" s="14"/>
      <c r="I6" s="26"/>
      <c r="J6" s="15"/>
      <c r="K6" s="15"/>
      <c r="L6" s="16"/>
      <c r="M6" s="1"/>
      <c r="N6" s="1"/>
      <c r="O6" s="1"/>
      <c r="P6" s="1"/>
      <c r="Q6" s="1"/>
      <c r="R6" s="27">
        <v>2.39</v>
      </c>
      <c r="S6" s="13"/>
      <c r="T6" s="29"/>
      <c r="U6" s="14"/>
      <c r="V6" s="1"/>
      <c r="W6" s="1"/>
      <c r="X6" s="1"/>
      <c r="Y6" s="1"/>
      <c r="Z6" s="1"/>
    </row>
    <row r="7">
      <c r="A7" s="1" t="s">
        <v>18</v>
      </c>
      <c r="B7" s="1"/>
      <c r="C7" s="26">
        <v>60.0</v>
      </c>
      <c r="D7" s="16">
        <v>70.0</v>
      </c>
      <c r="E7" s="27"/>
      <c r="F7" s="13"/>
      <c r="G7" s="29"/>
      <c r="H7" s="14"/>
      <c r="I7" s="26"/>
      <c r="J7" s="15"/>
      <c r="K7" s="15"/>
      <c r="L7" s="16"/>
      <c r="M7" s="1"/>
      <c r="N7" s="1"/>
      <c r="O7" s="1"/>
      <c r="P7" s="1" t="s">
        <v>13</v>
      </c>
      <c r="Q7" s="1"/>
      <c r="R7" s="27">
        <v>0.772</v>
      </c>
      <c r="S7" s="13"/>
      <c r="T7" s="29"/>
      <c r="U7" s="14"/>
      <c r="V7" s="1"/>
      <c r="W7" s="1"/>
      <c r="X7" s="1"/>
      <c r="Y7" s="1"/>
      <c r="Z7" s="1"/>
    </row>
    <row r="8">
      <c r="A8" s="1"/>
      <c r="B8" s="1"/>
      <c r="C8" s="26"/>
      <c r="D8" s="16"/>
      <c r="E8" s="27"/>
      <c r="F8" s="13"/>
      <c r="G8" s="29">
        <f>G3/(1-0.8)</f>
        <v>200</v>
      </c>
      <c r="H8" s="22" t="s">
        <v>19</v>
      </c>
      <c r="I8" s="26"/>
      <c r="J8" s="15"/>
      <c r="K8" s="15"/>
      <c r="L8" s="16"/>
      <c r="M8" s="1"/>
      <c r="N8" s="1"/>
      <c r="O8" s="1"/>
      <c r="P8" s="1"/>
      <c r="Q8" s="1"/>
      <c r="R8" s="27"/>
      <c r="S8" s="13"/>
      <c r="T8" s="29"/>
      <c r="U8" s="14"/>
      <c r="V8" s="1"/>
      <c r="W8" s="1"/>
      <c r="X8" s="1"/>
      <c r="Y8" s="1"/>
      <c r="Z8" s="1"/>
    </row>
    <row r="9">
      <c r="A9" s="1"/>
      <c r="B9" s="1"/>
      <c r="C9" s="26"/>
      <c r="D9" s="16"/>
      <c r="E9" s="27"/>
      <c r="F9" s="13"/>
      <c r="G9" s="29">
        <f>G8-G3</f>
        <v>160</v>
      </c>
      <c r="H9" s="22" t="s">
        <v>20</v>
      </c>
      <c r="I9" s="26"/>
      <c r="J9" s="15"/>
      <c r="K9" s="15"/>
      <c r="L9" s="16"/>
      <c r="M9" s="1"/>
      <c r="N9" s="1"/>
      <c r="O9" s="1"/>
      <c r="P9" s="1"/>
      <c r="Q9" s="1"/>
      <c r="R9" s="27"/>
      <c r="S9" s="13"/>
      <c r="T9" s="29"/>
      <c r="U9" s="14"/>
      <c r="V9" s="1"/>
      <c r="W9" s="1"/>
      <c r="X9" s="1"/>
      <c r="Y9" s="1"/>
      <c r="Z9" s="1"/>
    </row>
    <row r="10">
      <c r="A10" s="1"/>
      <c r="B10" s="1"/>
      <c r="C10" s="26"/>
      <c r="D10" s="16"/>
      <c r="E10" s="27"/>
      <c r="F10" s="13"/>
      <c r="G10" s="30"/>
      <c r="H10" s="14"/>
      <c r="I10" s="26"/>
      <c r="J10" s="15"/>
      <c r="K10" s="15"/>
      <c r="L10" s="16"/>
      <c r="M10" s="1"/>
      <c r="N10" s="1"/>
      <c r="O10" s="1"/>
      <c r="P10" s="1"/>
      <c r="Q10" s="1"/>
      <c r="R10" s="27"/>
      <c r="S10" s="13"/>
      <c r="T10" s="29"/>
      <c r="U10" s="14"/>
      <c r="V10" s="1"/>
      <c r="W10" s="1"/>
      <c r="X10" s="1"/>
      <c r="Y10" s="1"/>
      <c r="Z10" s="1"/>
    </row>
    <row r="11">
      <c r="A11" s="1"/>
      <c r="B11" s="1"/>
      <c r="C11" s="26"/>
      <c r="D11" s="16"/>
      <c r="E11" s="27"/>
      <c r="F11" s="13"/>
      <c r="G11" s="29"/>
      <c r="H11" s="14"/>
      <c r="I11" s="26"/>
      <c r="J11" s="15"/>
      <c r="K11" s="15"/>
      <c r="L11" s="16"/>
      <c r="M11" s="1"/>
      <c r="N11" s="1"/>
      <c r="O11" s="1"/>
      <c r="P11" s="1"/>
      <c r="Q11" s="1"/>
      <c r="R11" s="27"/>
      <c r="S11" s="13"/>
      <c r="T11" s="29"/>
      <c r="U11" s="14"/>
      <c r="V11" s="1"/>
      <c r="W11" s="1"/>
      <c r="X11" s="1"/>
      <c r="Y11" s="1"/>
      <c r="Z11" s="1"/>
    </row>
    <row r="12">
      <c r="A12" s="1"/>
      <c r="B12" s="1"/>
      <c r="C12" s="26"/>
      <c r="D12" s="16"/>
      <c r="E12" s="27"/>
      <c r="F12" s="13"/>
      <c r="G12" s="29"/>
      <c r="H12" s="14"/>
      <c r="I12" s="26"/>
      <c r="J12" s="15"/>
      <c r="K12" s="15"/>
      <c r="L12" s="16"/>
      <c r="M12" s="1"/>
      <c r="N12" s="1"/>
      <c r="O12" s="1"/>
      <c r="P12" s="1"/>
      <c r="Q12" s="1"/>
      <c r="R12" s="27"/>
      <c r="S12" s="13"/>
      <c r="T12" s="29"/>
      <c r="U12" s="14"/>
      <c r="V12" s="1"/>
      <c r="W12" s="1"/>
      <c r="X12" s="1"/>
      <c r="Y12" s="1"/>
      <c r="Z12" s="1"/>
    </row>
    <row r="13">
      <c r="A13" s="1"/>
      <c r="B13" s="1"/>
      <c r="C13" s="26"/>
      <c r="D13" s="16"/>
      <c r="E13" s="27"/>
      <c r="F13" s="13"/>
      <c r="G13" s="29"/>
      <c r="H13" s="14"/>
      <c r="I13" s="26"/>
      <c r="J13" s="15"/>
      <c r="K13" s="15"/>
      <c r="L13" s="16"/>
      <c r="M13" s="1"/>
      <c r="N13" s="1"/>
      <c r="O13" s="1"/>
      <c r="P13" s="1"/>
      <c r="Q13" s="1"/>
      <c r="R13" s="27"/>
      <c r="S13" s="13"/>
      <c r="T13" s="29"/>
      <c r="U13" s="14"/>
      <c r="V13" s="1"/>
      <c r="W13" s="1"/>
      <c r="X13" s="1"/>
      <c r="Y13" s="1"/>
      <c r="Z13" s="1"/>
    </row>
    <row r="14">
      <c r="A14" s="1"/>
      <c r="B14" s="1"/>
      <c r="C14" s="26"/>
      <c r="D14" s="16"/>
      <c r="E14" s="27"/>
      <c r="F14" s="13"/>
      <c r="G14" s="29"/>
      <c r="H14" s="14"/>
      <c r="I14" s="26"/>
      <c r="J14" s="15"/>
      <c r="K14" s="15"/>
      <c r="L14" s="16"/>
      <c r="M14" s="1"/>
      <c r="N14" s="1"/>
      <c r="O14" s="1"/>
      <c r="P14" s="1"/>
      <c r="Q14" s="1"/>
      <c r="R14" s="27"/>
      <c r="S14" s="13"/>
      <c r="T14" s="29"/>
      <c r="U14" s="14"/>
      <c r="V14" s="1"/>
      <c r="W14" s="1"/>
      <c r="X14" s="1"/>
      <c r="Y14" s="1"/>
      <c r="Z14" s="1"/>
    </row>
    <row r="15">
      <c r="A15" s="1"/>
      <c r="B15" s="1"/>
      <c r="C15" s="26"/>
      <c r="D15" s="16"/>
      <c r="E15" s="27"/>
      <c r="F15" s="13"/>
      <c r="G15" s="29"/>
      <c r="H15" s="14"/>
      <c r="I15" s="26"/>
      <c r="J15" s="15"/>
      <c r="K15" s="15"/>
      <c r="L15" s="16"/>
      <c r="M15" s="1"/>
      <c r="N15" s="1"/>
      <c r="O15" s="1"/>
      <c r="P15" s="1"/>
      <c r="Q15" s="1"/>
      <c r="R15" s="27"/>
      <c r="S15" s="13"/>
      <c r="T15" s="29"/>
      <c r="U15" s="14"/>
      <c r="V15" s="1"/>
      <c r="W15" s="1"/>
      <c r="X15" s="1"/>
      <c r="Y15" s="1"/>
      <c r="Z15" s="1"/>
    </row>
    <row r="16">
      <c r="A16" s="1"/>
      <c r="B16" s="1"/>
      <c r="C16" s="26"/>
      <c r="D16" s="16"/>
      <c r="E16" s="27"/>
      <c r="F16" s="13"/>
      <c r="G16" s="29"/>
      <c r="H16" s="14"/>
      <c r="I16" s="26"/>
      <c r="J16" s="15"/>
      <c r="K16" s="15"/>
      <c r="L16" s="16"/>
      <c r="M16" s="1"/>
      <c r="N16" s="1"/>
      <c r="O16" s="1"/>
      <c r="P16" s="1"/>
      <c r="Q16" s="1"/>
      <c r="R16" s="27"/>
      <c r="S16" s="13"/>
      <c r="T16" s="29"/>
      <c r="U16" s="14"/>
      <c r="V16" s="1"/>
      <c r="W16" s="1"/>
      <c r="X16" s="1"/>
      <c r="Y16" s="1"/>
      <c r="Z16" s="1"/>
    </row>
    <row r="17">
      <c r="A17" s="1"/>
      <c r="B17" s="1"/>
      <c r="C17" s="26"/>
      <c r="D17" s="16"/>
      <c r="E17" s="27"/>
      <c r="F17" s="13"/>
      <c r="G17" s="29"/>
      <c r="H17" s="14"/>
      <c r="I17" s="26"/>
      <c r="J17" s="15"/>
      <c r="K17" s="15"/>
      <c r="L17" s="16"/>
      <c r="M17" s="1"/>
      <c r="N17" s="1"/>
      <c r="O17" s="1"/>
      <c r="P17" s="8"/>
      <c r="Q17" s="1"/>
      <c r="R17" s="27"/>
      <c r="S17" s="13"/>
      <c r="T17" s="29"/>
      <c r="U17" s="14"/>
      <c r="V17" s="1"/>
      <c r="W17" s="1"/>
      <c r="X17" s="1"/>
      <c r="Y17" s="1"/>
      <c r="Z17" s="1"/>
    </row>
    <row r="18">
      <c r="A18" s="1"/>
      <c r="B18" s="1"/>
      <c r="C18" s="26"/>
      <c r="D18" s="16"/>
      <c r="E18" s="27"/>
      <c r="F18" s="13"/>
      <c r="G18" s="29"/>
      <c r="H18" s="14"/>
      <c r="I18" s="26"/>
      <c r="J18" s="15"/>
      <c r="K18" s="15"/>
      <c r="L18" s="16"/>
      <c r="M18" s="1"/>
      <c r="N18" s="1"/>
      <c r="O18" s="1"/>
      <c r="P18" s="1"/>
      <c r="Q18" s="1"/>
      <c r="R18" s="27"/>
      <c r="S18" s="13"/>
      <c r="T18" s="29"/>
      <c r="U18" s="14"/>
      <c r="V18" s="1"/>
      <c r="W18" s="1"/>
      <c r="X18" s="1"/>
      <c r="Y18" s="1"/>
      <c r="Z18" s="1"/>
    </row>
    <row r="19" ht="25.5" customHeight="1">
      <c r="A19" s="1" t="s">
        <v>21</v>
      </c>
      <c r="B19" s="31" t="s">
        <v>22</v>
      </c>
      <c r="C19" s="17">
        <v>900.0</v>
      </c>
      <c r="D19" s="32">
        <v>3000.0</v>
      </c>
      <c r="E19" s="33">
        <v>342.0</v>
      </c>
      <c r="F19" s="34">
        <f t="shared" ref="F19:F20" si="2">E19/C19</f>
        <v>0.38</v>
      </c>
      <c r="G19" s="29">
        <f t="shared" ref="G19:G20" si="3">$G$3/$E$3*E19</f>
        <v>136.8</v>
      </c>
      <c r="H19" s="35">
        <f t="shared" ref="H19:H20" si="4">G19/C19</f>
        <v>0.152</v>
      </c>
      <c r="I19" s="36">
        <f>58331/0.6</f>
        <v>97218.33333</v>
      </c>
      <c r="J19" s="23">
        <f t="shared" ref="J19:J20" si="5">I19/C19</f>
        <v>108.0203704</v>
      </c>
      <c r="K19" s="15">
        <f t="shared" ref="K19:K20" si="6">$K$3/$I$3*I19</f>
        <v>19443.66667</v>
      </c>
      <c r="L19" s="35">
        <f t="shared" ref="L19:L20" si="7">K19/C19</f>
        <v>21.60407407</v>
      </c>
      <c r="M19" s="37">
        <f t="shared" ref="M19:M33" si="8">G19+K19</f>
        <v>19580.46667</v>
      </c>
      <c r="N19" s="35">
        <f t="shared" ref="N19:N33" si="9">M19/C19</f>
        <v>21.75607407</v>
      </c>
      <c r="O19" s="1"/>
      <c r="P19" s="31" t="s">
        <v>23</v>
      </c>
      <c r="Q19" s="1"/>
      <c r="R19" s="33">
        <v>5.7</v>
      </c>
      <c r="S19" s="34">
        <f t="shared" ref="S19:S20" si="10">R19/D19</f>
        <v>0.0019</v>
      </c>
      <c r="T19" s="29">
        <f t="shared" ref="T19:T49" si="11">T$4/R$4*R19</f>
        <v>61.07142857</v>
      </c>
      <c r="U19" s="35">
        <f>T19/C19</f>
        <v>0.06785714286</v>
      </c>
      <c r="V19" s="1"/>
      <c r="W19" s="1"/>
      <c r="X19" s="1"/>
      <c r="Y19" s="1"/>
      <c r="Z19" s="1"/>
    </row>
    <row r="20" ht="25.5" customHeight="1">
      <c r="B20" s="31" t="s">
        <v>24</v>
      </c>
      <c r="C20" s="17"/>
      <c r="D20" s="18"/>
      <c r="E20" s="38"/>
      <c r="F20" s="34" t="str">
        <f t="shared" si="2"/>
        <v>#DIV/0!</v>
      </c>
      <c r="G20" s="29">
        <f t="shared" si="3"/>
        <v>0</v>
      </c>
      <c r="H20" s="35" t="str">
        <f t="shared" si="4"/>
        <v>#DIV/0!</v>
      </c>
      <c r="I20" s="17"/>
      <c r="J20" s="23" t="str">
        <f t="shared" si="5"/>
        <v>#DIV/0!</v>
      </c>
      <c r="K20" s="15">
        <f t="shared" si="6"/>
        <v>0</v>
      </c>
      <c r="L20" s="35" t="str">
        <f t="shared" si="7"/>
        <v>#DIV/0!</v>
      </c>
      <c r="M20" s="37">
        <f t="shared" si="8"/>
        <v>0</v>
      </c>
      <c r="N20" s="35" t="str">
        <f t="shared" si="9"/>
        <v>#DIV/0!</v>
      </c>
      <c r="O20" s="1"/>
      <c r="P20" s="31"/>
      <c r="Q20" s="1"/>
      <c r="R20" s="38"/>
      <c r="S20" s="34" t="str">
        <f t="shared" si="10"/>
        <v>#DIV/0!</v>
      </c>
      <c r="T20" s="29">
        <f t="shared" si="11"/>
        <v>0</v>
      </c>
      <c r="U20" s="35" t="str">
        <f>T20/P20</f>
        <v>#DIV/0!</v>
      </c>
      <c r="V20" s="1"/>
      <c r="W20" s="1"/>
      <c r="X20" s="1"/>
      <c r="Y20" s="1"/>
      <c r="Z20" s="1"/>
    </row>
    <row r="21" ht="25.5" customHeight="1">
      <c r="B21" s="1"/>
      <c r="C21" s="17"/>
      <c r="D21" s="18"/>
      <c r="E21" s="38"/>
      <c r="F21" s="34"/>
      <c r="G21" s="29"/>
      <c r="H21" s="35"/>
      <c r="I21" s="17"/>
      <c r="J21" s="23"/>
      <c r="K21" s="15"/>
      <c r="L21" s="35"/>
      <c r="M21" s="37">
        <f t="shared" si="8"/>
        <v>0</v>
      </c>
      <c r="N21" s="35" t="str">
        <f t="shared" si="9"/>
        <v>#DIV/0!</v>
      </c>
      <c r="O21" s="1"/>
      <c r="P21" s="39"/>
      <c r="Q21" s="1"/>
      <c r="R21" s="38"/>
      <c r="S21" s="34"/>
      <c r="T21" s="29">
        <f t="shared" si="11"/>
        <v>0</v>
      </c>
      <c r="U21" s="35"/>
      <c r="V21" s="1"/>
      <c r="W21" s="1"/>
      <c r="X21" s="1"/>
      <c r="Y21" s="1"/>
      <c r="Z21" s="1"/>
    </row>
    <row r="22" ht="25.5" customHeight="1">
      <c r="A22" s="1" t="s">
        <v>25</v>
      </c>
      <c r="B22" s="1" t="s">
        <v>26</v>
      </c>
      <c r="C22" s="17">
        <v>1.2</v>
      </c>
      <c r="D22" s="18"/>
      <c r="E22" s="38">
        <v>2.38</v>
      </c>
      <c r="F22" s="34">
        <f t="shared" ref="F22:F33" si="12">E22/C22</f>
        <v>1.983333333</v>
      </c>
      <c r="G22" s="29">
        <f t="shared" ref="G22:G33" si="13">$G$3/$E$3*E22</f>
        <v>0.952</v>
      </c>
      <c r="H22" s="35">
        <f t="shared" ref="H22:H33" si="14">G22/C22</f>
        <v>0.7933333333</v>
      </c>
      <c r="I22" s="17">
        <v>2.0</v>
      </c>
      <c r="J22" s="23">
        <f t="shared" ref="J22:J33" si="15">I22/C22</f>
        <v>1.666666667</v>
      </c>
      <c r="K22" s="15">
        <f t="shared" ref="K22:K33" si="16">$K$3/$I$3*I22</f>
        <v>0.4</v>
      </c>
      <c r="L22" s="35">
        <f t="shared" ref="L22:L33" si="17">K22/C22</f>
        <v>0.3333333333</v>
      </c>
      <c r="M22" s="37">
        <f t="shared" si="8"/>
        <v>1.352</v>
      </c>
      <c r="N22" s="35">
        <f t="shared" si="9"/>
        <v>1.126666667</v>
      </c>
      <c r="O22" s="1"/>
      <c r="P22" s="31" t="s">
        <v>27</v>
      </c>
      <c r="Q22" s="1"/>
      <c r="R22" s="38">
        <v>0.238</v>
      </c>
      <c r="S22" s="34">
        <f t="shared" ref="S22:S33" si="18">R22/C22</f>
        <v>0.1983333333</v>
      </c>
      <c r="T22" s="29">
        <f t="shared" si="11"/>
        <v>2.55</v>
      </c>
      <c r="U22" s="35">
        <f t="shared" ref="U22:U59" si="19">T22/C22</f>
        <v>2.125</v>
      </c>
      <c r="V22" s="1"/>
      <c r="W22" s="1"/>
      <c r="X22" s="1"/>
      <c r="Y22" s="1"/>
      <c r="Z22" s="1"/>
    </row>
    <row r="23" ht="25.5" customHeight="1">
      <c r="A23" s="1" t="s">
        <v>28</v>
      </c>
      <c r="B23" s="1" t="s">
        <v>29</v>
      </c>
      <c r="C23" s="17">
        <v>1.3</v>
      </c>
      <c r="D23" s="18"/>
      <c r="E23" s="38">
        <v>3.67</v>
      </c>
      <c r="F23" s="34">
        <f t="shared" si="12"/>
        <v>2.823076923</v>
      </c>
      <c r="G23" s="29">
        <f t="shared" si="13"/>
        <v>1.468</v>
      </c>
      <c r="H23" s="35">
        <f t="shared" si="14"/>
        <v>1.129230769</v>
      </c>
      <c r="I23" s="40">
        <v>4.533</v>
      </c>
      <c r="J23" s="23">
        <f t="shared" si="15"/>
        <v>3.486923077</v>
      </c>
      <c r="K23" s="15">
        <f t="shared" si="16"/>
        <v>0.9066</v>
      </c>
      <c r="L23" s="35">
        <f t="shared" si="17"/>
        <v>0.6973846154</v>
      </c>
      <c r="M23" s="37">
        <f t="shared" si="8"/>
        <v>2.3746</v>
      </c>
      <c r="N23" s="35">
        <f t="shared" si="9"/>
        <v>1.826615385</v>
      </c>
      <c r="O23" s="1"/>
      <c r="P23" s="31" t="s">
        <v>27</v>
      </c>
      <c r="Q23" s="1"/>
      <c r="R23" s="38">
        <v>0.367</v>
      </c>
      <c r="S23" s="34">
        <f t="shared" si="18"/>
        <v>0.2823076923</v>
      </c>
      <c r="T23" s="29">
        <f t="shared" si="11"/>
        <v>3.932142857</v>
      </c>
      <c r="U23" s="35">
        <f t="shared" si="19"/>
        <v>3.024725275</v>
      </c>
      <c r="V23" s="1"/>
      <c r="W23" s="1"/>
      <c r="X23" s="41" t="s">
        <v>30</v>
      </c>
      <c r="Y23" s="1"/>
      <c r="Z23" s="1"/>
    </row>
    <row r="24" ht="25.5" customHeight="1">
      <c r="A24" s="1" t="s">
        <v>31</v>
      </c>
      <c r="B24" s="31" t="s">
        <v>32</v>
      </c>
      <c r="C24" s="17">
        <v>16.0</v>
      </c>
      <c r="D24" s="18"/>
      <c r="E24" s="38">
        <v>12.82</v>
      </c>
      <c r="F24" s="34">
        <f t="shared" si="12"/>
        <v>0.80125</v>
      </c>
      <c r="G24" s="29">
        <f t="shared" si="13"/>
        <v>5.128</v>
      </c>
      <c r="H24" s="35">
        <f t="shared" si="14"/>
        <v>0.3205</v>
      </c>
      <c r="I24" s="40">
        <v>26.667</v>
      </c>
      <c r="J24" s="23">
        <f t="shared" si="15"/>
        <v>1.6666875</v>
      </c>
      <c r="K24" s="15">
        <f t="shared" si="16"/>
        <v>5.3334</v>
      </c>
      <c r="L24" s="35">
        <f t="shared" si="17"/>
        <v>0.3333375</v>
      </c>
      <c r="M24" s="37">
        <f t="shared" si="8"/>
        <v>10.4614</v>
      </c>
      <c r="N24" s="35">
        <f t="shared" si="9"/>
        <v>0.6538375</v>
      </c>
      <c r="O24" s="1"/>
      <c r="P24" s="31" t="s">
        <v>27</v>
      </c>
      <c r="Q24" s="1"/>
      <c r="R24" s="38">
        <v>1.28</v>
      </c>
      <c r="S24" s="34">
        <f t="shared" si="18"/>
        <v>0.08</v>
      </c>
      <c r="T24" s="29">
        <f t="shared" si="11"/>
        <v>13.71428571</v>
      </c>
      <c r="U24" s="35">
        <f t="shared" si="19"/>
        <v>0.8571428571</v>
      </c>
      <c r="V24" s="1"/>
      <c r="W24" s="1"/>
      <c r="X24" s="1"/>
      <c r="Y24" s="1"/>
      <c r="Z24" s="1"/>
    </row>
    <row r="25" ht="25.5" customHeight="1">
      <c r="A25" s="1" t="s">
        <v>33</v>
      </c>
      <c r="B25" s="1" t="s">
        <v>34</v>
      </c>
      <c r="C25" s="17">
        <v>5.0</v>
      </c>
      <c r="D25" s="18"/>
      <c r="E25" s="38">
        <v>3.48</v>
      </c>
      <c r="F25" s="34">
        <f t="shared" si="12"/>
        <v>0.696</v>
      </c>
      <c r="G25" s="29">
        <f t="shared" si="13"/>
        <v>1.392</v>
      </c>
      <c r="H25" s="35">
        <f t="shared" si="14"/>
        <v>0.2784</v>
      </c>
      <c r="I25" s="17"/>
      <c r="J25" s="23">
        <f t="shared" si="15"/>
        <v>0</v>
      </c>
      <c r="K25" s="15">
        <f t="shared" si="16"/>
        <v>0</v>
      </c>
      <c r="L25" s="35">
        <f t="shared" si="17"/>
        <v>0</v>
      </c>
      <c r="M25" s="37">
        <f t="shared" si="8"/>
        <v>1.392</v>
      </c>
      <c r="N25" s="35">
        <f t="shared" si="9"/>
        <v>0.2784</v>
      </c>
      <c r="O25" s="1"/>
      <c r="P25" s="31" t="s">
        <v>27</v>
      </c>
      <c r="Q25" s="1"/>
      <c r="R25" s="38"/>
      <c r="S25" s="34">
        <f t="shared" si="18"/>
        <v>0</v>
      </c>
      <c r="T25" s="29">
        <f t="shared" si="11"/>
        <v>0</v>
      </c>
      <c r="U25" s="35">
        <f t="shared" si="19"/>
        <v>0</v>
      </c>
      <c r="V25" s="1"/>
      <c r="W25" s="1"/>
      <c r="X25" s="1"/>
      <c r="Y25" s="1"/>
      <c r="Z25" s="1"/>
    </row>
    <row r="26" ht="25.5" customHeight="1">
      <c r="A26" s="1" t="s">
        <v>35</v>
      </c>
      <c r="B26" s="31" t="s">
        <v>36</v>
      </c>
      <c r="C26" s="17">
        <v>1.3</v>
      </c>
      <c r="D26" s="18"/>
      <c r="E26" s="38">
        <v>0.364</v>
      </c>
      <c r="F26" s="34">
        <f t="shared" si="12"/>
        <v>0.28</v>
      </c>
      <c r="G26" s="29">
        <f t="shared" si="13"/>
        <v>0.1456</v>
      </c>
      <c r="H26" s="35">
        <f t="shared" si="14"/>
        <v>0.112</v>
      </c>
      <c r="I26" s="17"/>
      <c r="J26" s="23">
        <f t="shared" si="15"/>
        <v>0</v>
      </c>
      <c r="K26" s="15">
        <f t="shared" si="16"/>
        <v>0</v>
      </c>
      <c r="L26" s="35">
        <f t="shared" si="17"/>
        <v>0</v>
      </c>
      <c r="M26" s="37">
        <f t="shared" si="8"/>
        <v>0.1456</v>
      </c>
      <c r="N26" s="35">
        <f t="shared" si="9"/>
        <v>0.112</v>
      </c>
      <c r="O26" s="1"/>
      <c r="P26" s="31" t="s">
        <v>27</v>
      </c>
      <c r="Q26" s="1"/>
      <c r="R26" s="38">
        <v>0.0364</v>
      </c>
      <c r="S26" s="34">
        <f t="shared" si="18"/>
        <v>0.028</v>
      </c>
      <c r="T26" s="29">
        <f t="shared" si="11"/>
        <v>0.39</v>
      </c>
      <c r="U26" s="35">
        <f t="shared" si="19"/>
        <v>0.3</v>
      </c>
      <c r="V26" s="1"/>
      <c r="W26" s="1"/>
      <c r="X26" s="1"/>
      <c r="Y26" s="1"/>
      <c r="Z26" s="1"/>
    </row>
    <row r="27" ht="25.5" customHeight="1">
      <c r="A27" s="1" t="s">
        <v>37</v>
      </c>
      <c r="B27" s="1" t="s">
        <v>38</v>
      </c>
      <c r="C27" s="17">
        <v>30.0</v>
      </c>
      <c r="D27" s="18"/>
      <c r="E27" s="38">
        <v>94.0</v>
      </c>
      <c r="F27" s="34">
        <f t="shared" si="12"/>
        <v>3.133333333</v>
      </c>
      <c r="G27" s="29">
        <f t="shared" si="13"/>
        <v>37.6</v>
      </c>
      <c r="H27" s="35">
        <f t="shared" si="14"/>
        <v>1.253333333</v>
      </c>
      <c r="I27" s="17"/>
      <c r="J27" s="23">
        <f t="shared" si="15"/>
        <v>0</v>
      </c>
      <c r="K27" s="15">
        <f t="shared" si="16"/>
        <v>0</v>
      </c>
      <c r="L27" s="35">
        <f t="shared" si="17"/>
        <v>0</v>
      </c>
      <c r="M27" s="37">
        <f t="shared" si="8"/>
        <v>37.6</v>
      </c>
      <c r="N27" s="35">
        <f t="shared" si="9"/>
        <v>1.253333333</v>
      </c>
      <c r="O27" s="1"/>
      <c r="P27" s="31" t="s">
        <v>23</v>
      </c>
      <c r="Q27" s="1"/>
      <c r="R27" s="38"/>
      <c r="S27" s="34">
        <f t="shared" si="18"/>
        <v>0</v>
      </c>
      <c r="T27" s="29">
        <f t="shared" si="11"/>
        <v>0</v>
      </c>
      <c r="U27" s="35">
        <f t="shared" si="19"/>
        <v>0</v>
      </c>
      <c r="V27" s="1"/>
      <c r="W27" s="1"/>
      <c r="X27" s="1"/>
      <c r="Y27" s="1"/>
      <c r="Z27" s="1"/>
    </row>
    <row r="28" ht="25.5" customHeight="1">
      <c r="A28" s="1" t="s">
        <v>39</v>
      </c>
      <c r="B28" s="31" t="s">
        <v>40</v>
      </c>
      <c r="C28" s="17">
        <v>400.0</v>
      </c>
      <c r="D28" s="18">
        <v>1000.0</v>
      </c>
      <c r="E28" s="38">
        <v>0.0</v>
      </c>
      <c r="F28" s="34">
        <f t="shared" si="12"/>
        <v>0</v>
      </c>
      <c r="G28" s="29">
        <f t="shared" si="13"/>
        <v>0</v>
      </c>
      <c r="H28" s="35">
        <f t="shared" si="14"/>
        <v>0</v>
      </c>
      <c r="I28" s="42"/>
      <c r="J28" s="23">
        <f t="shared" si="15"/>
        <v>0</v>
      </c>
      <c r="K28" s="15">
        <f t="shared" si="16"/>
        <v>0</v>
      </c>
      <c r="L28" s="35">
        <f t="shared" si="17"/>
        <v>0</v>
      </c>
      <c r="M28" s="37">
        <f t="shared" si="8"/>
        <v>0</v>
      </c>
      <c r="N28" s="35">
        <f t="shared" si="9"/>
        <v>0</v>
      </c>
      <c r="O28" s="1"/>
      <c r="P28" s="31" t="s">
        <v>23</v>
      </c>
      <c r="Q28" s="1"/>
      <c r="R28" s="38">
        <v>9.4</v>
      </c>
      <c r="S28" s="34">
        <f t="shared" si="18"/>
        <v>0.0235</v>
      </c>
      <c r="T28" s="29">
        <f t="shared" si="11"/>
        <v>100.7142857</v>
      </c>
      <c r="U28" s="35">
        <f t="shared" si="19"/>
        <v>0.2517857143</v>
      </c>
      <c r="V28" s="1"/>
      <c r="W28" s="1"/>
      <c r="X28" s="1"/>
      <c r="Y28" s="1"/>
      <c r="Z28" s="1"/>
    </row>
    <row r="29" ht="25.5" customHeight="1">
      <c r="A29" s="1" t="s">
        <v>41</v>
      </c>
      <c r="B29" s="31" t="s">
        <v>42</v>
      </c>
      <c r="C29" s="17">
        <v>2.4</v>
      </c>
      <c r="D29" s="18"/>
      <c r="E29" s="38">
        <v>66.0</v>
      </c>
      <c r="F29" s="34">
        <f t="shared" si="12"/>
        <v>27.5</v>
      </c>
      <c r="G29" s="29">
        <f t="shared" si="13"/>
        <v>26.4</v>
      </c>
      <c r="H29" s="35">
        <f t="shared" si="14"/>
        <v>11</v>
      </c>
      <c r="I29" s="17">
        <v>300.0</v>
      </c>
      <c r="J29" s="23">
        <f t="shared" si="15"/>
        <v>125</v>
      </c>
      <c r="K29" s="15">
        <f t="shared" si="16"/>
        <v>60</v>
      </c>
      <c r="L29" s="35">
        <f t="shared" si="17"/>
        <v>25</v>
      </c>
      <c r="M29" s="37">
        <f t="shared" si="8"/>
        <v>86.4</v>
      </c>
      <c r="N29" s="35">
        <f t="shared" si="9"/>
        <v>36</v>
      </c>
      <c r="O29" s="1"/>
      <c r="P29" s="43" t="s">
        <v>23</v>
      </c>
      <c r="Q29" s="1"/>
      <c r="R29" s="38">
        <v>0.0</v>
      </c>
      <c r="S29" s="34">
        <f t="shared" si="18"/>
        <v>0</v>
      </c>
      <c r="T29" s="29">
        <f t="shared" si="11"/>
        <v>0</v>
      </c>
      <c r="U29" s="35">
        <f t="shared" si="19"/>
        <v>0</v>
      </c>
      <c r="V29" s="1"/>
      <c r="W29" s="1"/>
      <c r="X29" s="1"/>
      <c r="Y29" s="1"/>
      <c r="Z29" s="1"/>
    </row>
    <row r="30" ht="25.5" customHeight="1">
      <c r="A30" s="1" t="s">
        <v>43</v>
      </c>
      <c r="B30" s="1" t="s">
        <v>44</v>
      </c>
      <c r="C30" s="17">
        <v>90.0</v>
      </c>
      <c r="D30" s="18"/>
      <c r="E30" s="38">
        <v>10.1</v>
      </c>
      <c r="F30" s="34">
        <f t="shared" si="12"/>
        <v>0.1122222222</v>
      </c>
      <c r="G30" s="29">
        <f t="shared" si="13"/>
        <v>4.04</v>
      </c>
      <c r="H30" s="35">
        <f t="shared" si="14"/>
        <v>0.04488888889</v>
      </c>
      <c r="I30" s="17">
        <v>20.0</v>
      </c>
      <c r="J30" s="23">
        <f t="shared" si="15"/>
        <v>0.2222222222</v>
      </c>
      <c r="K30" s="15">
        <f t="shared" si="16"/>
        <v>4</v>
      </c>
      <c r="L30" s="35">
        <f t="shared" si="17"/>
        <v>0.04444444444</v>
      </c>
      <c r="M30" s="37">
        <f t="shared" si="8"/>
        <v>8.04</v>
      </c>
      <c r="N30" s="35">
        <f t="shared" si="9"/>
        <v>0.08933333333</v>
      </c>
      <c r="O30" s="1"/>
      <c r="P30" s="43" t="s">
        <v>27</v>
      </c>
      <c r="Q30" s="1"/>
      <c r="R30" s="38">
        <v>1.01</v>
      </c>
      <c r="S30" s="34">
        <f t="shared" si="18"/>
        <v>0.01122222222</v>
      </c>
      <c r="T30" s="29">
        <f t="shared" si="11"/>
        <v>10.82142857</v>
      </c>
      <c r="U30" s="35">
        <f t="shared" si="19"/>
        <v>0.1202380952</v>
      </c>
      <c r="V30" s="1"/>
      <c r="W30" s="1"/>
      <c r="X30" s="1"/>
      <c r="Y30" s="1"/>
      <c r="Z30" s="1"/>
    </row>
    <row r="31" ht="25.5" customHeight="1">
      <c r="A31" s="1" t="s">
        <v>45</v>
      </c>
      <c r="B31" s="31" t="s">
        <v>46</v>
      </c>
      <c r="C31" s="17">
        <v>15.0</v>
      </c>
      <c r="D31" s="18">
        <v>50.0</v>
      </c>
      <c r="E31" s="38">
        <v>0.0</v>
      </c>
      <c r="F31" s="34">
        <f t="shared" si="12"/>
        <v>0</v>
      </c>
      <c r="G31" s="29">
        <f t="shared" si="13"/>
        <v>0</v>
      </c>
      <c r="H31" s="35">
        <f t="shared" si="14"/>
        <v>0</v>
      </c>
      <c r="I31" s="17"/>
      <c r="J31" s="23">
        <f t="shared" si="15"/>
        <v>0</v>
      </c>
      <c r="K31" s="15">
        <f t="shared" si="16"/>
        <v>0</v>
      </c>
      <c r="L31" s="35">
        <f t="shared" si="17"/>
        <v>0</v>
      </c>
      <c r="M31" s="37">
        <f t="shared" si="8"/>
        <v>0</v>
      </c>
      <c r="N31" s="35">
        <f t="shared" si="9"/>
        <v>0</v>
      </c>
      <c r="O31" s="1"/>
      <c r="P31" s="31" t="s">
        <v>23</v>
      </c>
      <c r="Q31" s="1"/>
      <c r="R31" s="38">
        <v>0.0</v>
      </c>
      <c r="S31" s="34">
        <f t="shared" si="18"/>
        <v>0</v>
      </c>
      <c r="T31" s="29">
        <f t="shared" si="11"/>
        <v>0</v>
      </c>
      <c r="U31" s="35">
        <f t="shared" si="19"/>
        <v>0</v>
      </c>
      <c r="V31" s="1"/>
      <c r="W31" s="1"/>
      <c r="X31" s="1"/>
      <c r="Y31" s="1"/>
      <c r="Z31" s="1"/>
    </row>
    <row r="32" ht="25.5" customHeight="1">
      <c r="A32" s="1" t="s">
        <v>47</v>
      </c>
      <c r="B32" s="31" t="s">
        <v>48</v>
      </c>
      <c r="C32" s="17">
        <v>15.0</v>
      </c>
      <c r="D32" s="18"/>
      <c r="E32" s="38">
        <v>5.0</v>
      </c>
      <c r="F32" s="34">
        <f t="shared" si="12"/>
        <v>0.3333333333</v>
      </c>
      <c r="G32" s="29">
        <f t="shared" si="13"/>
        <v>2</v>
      </c>
      <c r="H32" s="35">
        <f t="shared" si="14"/>
        <v>0.1333333333</v>
      </c>
      <c r="I32" s="17"/>
      <c r="J32" s="23">
        <f t="shared" si="15"/>
        <v>0</v>
      </c>
      <c r="K32" s="15">
        <f t="shared" si="16"/>
        <v>0</v>
      </c>
      <c r="L32" s="35">
        <f t="shared" si="17"/>
        <v>0</v>
      </c>
      <c r="M32" s="37">
        <f t="shared" si="8"/>
        <v>2</v>
      </c>
      <c r="N32" s="35">
        <f t="shared" si="9"/>
        <v>0.1333333333</v>
      </c>
      <c r="O32" s="1"/>
      <c r="P32" s="31" t="s">
        <v>27</v>
      </c>
      <c r="Q32" s="1"/>
      <c r="R32" s="38">
        <v>0.675</v>
      </c>
      <c r="S32" s="34">
        <f t="shared" si="18"/>
        <v>0.045</v>
      </c>
      <c r="T32" s="29">
        <f t="shared" si="11"/>
        <v>7.232142857</v>
      </c>
      <c r="U32" s="35">
        <f t="shared" si="19"/>
        <v>0.4821428571</v>
      </c>
      <c r="V32" s="1"/>
      <c r="W32" s="1"/>
      <c r="X32" s="1"/>
      <c r="Y32" s="1"/>
      <c r="Z32" s="1"/>
    </row>
    <row r="33" ht="25.5" customHeight="1">
      <c r="A33" s="1" t="s">
        <v>49</v>
      </c>
      <c r="B33" s="31" t="s">
        <v>50</v>
      </c>
      <c r="C33" s="17">
        <v>120.0</v>
      </c>
      <c r="D33" s="18"/>
      <c r="E33" s="38">
        <v>25.5</v>
      </c>
      <c r="F33" s="34">
        <f t="shared" si="12"/>
        <v>0.2125</v>
      </c>
      <c r="G33" s="29">
        <f t="shared" si="13"/>
        <v>10.2</v>
      </c>
      <c r="H33" s="35">
        <f t="shared" si="14"/>
        <v>0.085</v>
      </c>
      <c r="I33" s="17"/>
      <c r="J33" s="23">
        <f t="shared" si="15"/>
        <v>0</v>
      </c>
      <c r="K33" s="15">
        <f t="shared" si="16"/>
        <v>0</v>
      </c>
      <c r="L33" s="35">
        <f t="shared" si="17"/>
        <v>0</v>
      </c>
      <c r="M33" s="37">
        <f t="shared" si="8"/>
        <v>10.2</v>
      </c>
      <c r="N33" s="35">
        <f t="shared" si="9"/>
        <v>0.085</v>
      </c>
      <c r="O33" s="1"/>
      <c r="P33" s="31" t="s">
        <v>23</v>
      </c>
      <c r="Q33" s="1"/>
      <c r="R33" s="38"/>
      <c r="S33" s="34">
        <f t="shared" si="18"/>
        <v>0</v>
      </c>
      <c r="T33" s="29">
        <f t="shared" si="11"/>
        <v>0</v>
      </c>
      <c r="U33" s="35">
        <f t="shared" si="19"/>
        <v>0</v>
      </c>
      <c r="V33" s="1"/>
      <c r="W33" s="1"/>
      <c r="X33" s="1"/>
      <c r="Y33" s="1"/>
      <c r="Z33" s="1"/>
    </row>
    <row r="34" ht="15.75" customHeight="1">
      <c r="A34" s="1"/>
      <c r="B34" s="1"/>
      <c r="C34" s="17"/>
      <c r="D34" s="18"/>
      <c r="E34" s="19"/>
      <c r="F34" s="34"/>
      <c r="G34" s="29"/>
      <c r="H34" s="35"/>
      <c r="I34" s="17"/>
      <c r="J34" s="23"/>
      <c r="K34" s="15"/>
      <c r="L34" s="35"/>
      <c r="M34" s="37"/>
      <c r="N34" s="35"/>
      <c r="O34" s="1"/>
      <c r="P34" s="1"/>
      <c r="Q34" s="1"/>
      <c r="R34" s="19"/>
      <c r="S34" s="34"/>
      <c r="T34" s="29">
        <f t="shared" si="11"/>
        <v>0</v>
      </c>
      <c r="U34" s="35" t="str">
        <f t="shared" si="19"/>
        <v>#DIV/0!</v>
      </c>
      <c r="V34" s="1"/>
      <c r="W34" s="1"/>
      <c r="X34" s="1"/>
      <c r="Y34" s="1"/>
      <c r="Z34" s="1"/>
    </row>
    <row r="35" ht="20.25" customHeight="1">
      <c r="A35" s="1" t="s">
        <v>51</v>
      </c>
      <c r="B35" s="44"/>
      <c r="C35" s="17">
        <v>4.7</v>
      </c>
      <c r="D35" s="18"/>
      <c r="E35" s="33"/>
      <c r="F35" s="34">
        <f t="shared" ref="F35:F49" si="20">E35/C35</f>
        <v>0</v>
      </c>
      <c r="G35" s="29">
        <f t="shared" ref="G35:G49" si="21">$G$3/$E$3*E35</f>
        <v>0</v>
      </c>
      <c r="H35" s="35">
        <f t="shared" ref="H35:H49" si="22">G35/C35</f>
        <v>0</v>
      </c>
      <c r="I35" s="17"/>
      <c r="J35" s="23">
        <f t="shared" ref="J35:J49" si="23">I35/C35</f>
        <v>0</v>
      </c>
      <c r="K35" s="15">
        <f t="shared" ref="K35:K49" si="24">$K$3/$I$3*I35</f>
        <v>0</v>
      </c>
      <c r="L35" s="35">
        <f t="shared" ref="L35:L49" si="25">K35/C35</f>
        <v>0</v>
      </c>
      <c r="M35" s="37">
        <f t="shared" ref="M35:M49" si="26">G35+K35</f>
        <v>0</v>
      </c>
      <c r="N35" s="35">
        <f t="shared" ref="N35:N49" si="27">M35/C35</f>
        <v>0</v>
      </c>
      <c r="O35" s="1"/>
      <c r="P35" s="1" t="s">
        <v>13</v>
      </c>
      <c r="Q35" s="1"/>
      <c r="R35" s="33">
        <v>0.136</v>
      </c>
      <c r="S35" s="34" t="str">
        <f t="shared" ref="S35:S49" si="28">R35/P35</f>
        <v>#VALUE!</v>
      </c>
      <c r="T35" s="29">
        <f t="shared" si="11"/>
        <v>1.457142857</v>
      </c>
      <c r="U35" s="35">
        <f t="shared" si="19"/>
        <v>0.3100303951</v>
      </c>
      <c r="V35" s="1"/>
      <c r="W35" s="1"/>
      <c r="X35" s="1"/>
      <c r="Y35" s="1"/>
      <c r="Z35" s="1"/>
    </row>
    <row r="36" ht="20.25" customHeight="1">
      <c r="A36" s="1" t="s">
        <v>52</v>
      </c>
      <c r="B36" s="44"/>
      <c r="C36" s="17">
        <v>2.3</v>
      </c>
      <c r="D36" s="18"/>
      <c r="E36" s="33"/>
      <c r="F36" s="34">
        <f t="shared" si="20"/>
        <v>0</v>
      </c>
      <c r="G36" s="29">
        <f t="shared" si="21"/>
        <v>0</v>
      </c>
      <c r="H36" s="35">
        <f t="shared" si="22"/>
        <v>0</v>
      </c>
      <c r="I36" s="17"/>
      <c r="J36" s="23">
        <f t="shared" si="23"/>
        <v>0</v>
      </c>
      <c r="K36" s="15">
        <f t="shared" si="24"/>
        <v>0</v>
      </c>
      <c r="L36" s="35">
        <f t="shared" si="25"/>
        <v>0</v>
      </c>
      <c r="M36" s="37">
        <f t="shared" si="26"/>
        <v>0</v>
      </c>
      <c r="N36" s="35">
        <f t="shared" si="27"/>
        <v>0</v>
      </c>
      <c r="O36" s="1"/>
      <c r="P36" s="1" t="s">
        <v>13</v>
      </c>
      <c r="Q36" s="1"/>
      <c r="R36" s="33"/>
      <c r="S36" s="34" t="str">
        <f t="shared" si="28"/>
        <v>#VALUE!</v>
      </c>
      <c r="T36" s="29">
        <f t="shared" si="11"/>
        <v>0</v>
      </c>
      <c r="U36" s="35">
        <f t="shared" si="19"/>
        <v>0</v>
      </c>
      <c r="V36" s="1"/>
      <c r="W36" s="1"/>
      <c r="X36" s="1"/>
      <c r="Y36" s="1"/>
      <c r="Z36" s="1"/>
    </row>
    <row r="37" ht="20.25" customHeight="1">
      <c r="A37" s="1" t="s">
        <v>53</v>
      </c>
      <c r="B37" s="44"/>
      <c r="C37" s="17">
        <v>2300.0</v>
      </c>
      <c r="D37" s="18">
        <v>6000.0</v>
      </c>
      <c r="E37" s="33"/>
      <c r="F37" s="34">
        <f t="shared" si="20"/>
        <v>0</v>
      </c>
      <c r="G37" s="29">
        <f t="shared" si="21"/>
        <v>0</v>
      </c>
      <c r="H37" s="35">
        <f t="shared" si="22"/>
        <v>0</v>
      </c>
      <c r="I37" s="40">
        <v>0.0</v>
      </c>
      <c r="J37" s="23">
        <f t="shared" si="23"/>
        <v>0</v>
      </c>
      <c r="K37" s="15">
        <f t="shared" si="24"/>
        <v>0</v>
      </c>
      <c r="L37" s="35">
        <f t="shared" si="25"/>
        <v>0</v>
      </c>
      <c r="M37" s="37">
        <f t="shared" si="26"/>
        <v>0</v>
      </c>
      <c r="N37" s="35">
        <f t="shared" si="27"/>
        <v>0</v>
      </c>
      <c r="O37" s="1"/>
      <c r="P37" s="1" t="s">
        <v>27</v>
      </c>
      <c r="Q37" s="1"/>
      <c r="R37" s="33">
        <v>105.0</v>
      </c>
      <c r="S37" s="34" t="str">
        <f t="shared" si="28"/>
        <v>#VALUE!</v>
      </c>
      <c r="T37" s="29">
        <f t="shared" si="11"/>
        <v>1125</v>
      </c>
      <c r="U37" s="35">
        <f t="shared" si="19"/>
        <v>0.4891304348</v>
      </c>
      <c r="V37" s="1"/>
      <c r="W37" s="1"/>
      <c r="X37" s="1"/>
      <c r="Y37" s="1"/>
      <c r="Z37" s="1"/>
    </row>
    <row r="38" ht="20.25" customHeight="1">
      <c r="A38" s="1" t="s">
        <v>54</v>
      </c>
      <c r="B38" s="44"/>
      <c r="C38" s="17">
        <v>1000.0</v>
      </c>
      <c r="D38" s="18">
        <v>2500.0</v>
      </c>
      <c r="E38" s="33"/>
      <c r="F38" s="34">
        <f t="shared" si="20"/>
        <v>0</v>
      </c>
      <c r="G38" s="29">
        <f t="shared" si="21"/>
        <v>0</v>
      </c>
      <c r="H38" s="35">
        <f t="shared" si="22"/>
        <v>0</v>
      </c>
      <c r="I38" s="40">
        <v>333.0</v>
      </c>
      <c r="J38" s="23">
        <f t="shared" si="23"/>
        <v>0.333</v>
      </c>
      <c r="K38" s="15">
        <f t="shared" si="24"/>
        <v>66.6</v>
      </c>
      <c r="L38" s="35">
        <f t="shared" si="25"/>
        <v>0.0666</v>
      </c>
      <c r="M38" s="37">
        <f t="shared" si="26"/>
        <v>66.6</v>
      </c>
      <c r="N38" s="35">
        <f t="shared" si="27"/>
        <v>0.0666</v>
      </c>
      <c r="O38" s="1"/>
      <c r="P38" s="43" t="s">
        <v>27</v>
      </c>
      <c r="Q38" s="1"/>
      <c r="R38" s="33">
        <v>12.0</v>
      </c>
      <c r="S38" s="34" t="str">
        <f t="shared" si="28"/>
        <v>#VALUE!</v>
      </c>
      <c r="T38" s="29">
        <f t="shared" si="11"/>
        <v>128.5714286</v>
      </c>
      <c r="U38" s="35">
        <f t="shared" si="19"/>
        <v>0.1285714286</v>
      </c>
      <c r="V38" s="1"/>
      <c r="W38" s="1"/>
      <c r="X38" s="1"/>
      <c r="Y38" s="1"/>
      <c r="Z38" s="1"/>
    </row>
    <row r="39" ht="20.25" customHeight="1">
      <c r="A39" s="1" t="s">
        <v>55</v>
      </c>
      <c r="B39" s="44"/>
      <c r="C39" s="17">
        <v>700.0</v>
      </c>
      <c r="D39" s="18">
        <v>4000.0</v>
      </c>
      <c r="E39" s="33"/>
      <c r="F39" s="34">
        <f t="shared" si="20"/>
        <v>0</v>
      </c>
      <c r="G39" s="29">
        <f t="shared" si="21"/>
        <v>0</v>
      </c>
      <c r="H39" s="35">
        <f t="shared" si="22"/>
        <v>0</v>
      </c>
      <c r="I39" s="40"/>
      <c r="J39" s="23">
        <f t="shared" si="23"/>
        <v>0</v>
      </c>
      <c r="K39" s="15">
        <f t="shared" si="24"/>
        <v>0</v>
      </c>
      <c r="L39" s="35">
        <f t="shared" si="25"/>
        <v>0</v>
      </c>
      <c r="M39" s="37">
        <f t="shared" si="26"/>
        <v>0</v>
      </c>
      <c r="N39" s="35">
        <f t="shared" si="27"/>
        <v>0</v>
      </c>
      <c r="O39" s="1"/>
      <c r="P39" s="1" t="s">
        <v>27</v>
      </c>
      <c r="Q39" s="1"/>
      <c r="R39" s="33">
        <v>11.8</v>
      </c>
      <c r="S39" s="34" t="str">
        <f t="shared" si="28"/>
        <v>#VALUE!</v>
      </c>
      <c r="T39" s="29">
        <f t="shared" si="11"/>
        <v>126.4285714</v>
      </c>
      <c r="U39" s="35">
        <f t="shared" si="19"/>
        <v>0.1806122449</v>
      </c>
      <c r="V39" s="1"/>
      <c r="W39" s="1"/>
      <c r="X39" s="1"/>
      <c r="Y39" s="1"/>
      <c r="Z39" s="1"/>
    </row>
    <row r="40" ht="20.25" customHeight="1">
      <c r="A40" s="1" t="s">
        <v>56</v>
      </c>
      <c r="B40" s="45"/>
      <c r="C40" s="17">
        <v>420.0</v>
      </c>
      <c r="D40" s="18"/>
      <c r="E40" s="33"/>
      <c r="F40" s="34">
        <f t="shared" si="20"/>
        <v>0</v>
      </c>
      <c r="G40" s="29">
        <f t="shared" si="21"/>
        <v>0</v>
      </c>
      <c r="H40" s="35">
        <f t="shared" si="22"/>
        <v>0</v>
      </c>
      <c r="I40" s="40"/>
      <c r="J40" s="23">
        <f t="shared" si="23"/>
        <v>0</v>
      </c>
      <c r="K40" s="15">
        <f t="shared" si="24"/>
        <v>0</v>
      </c>
      <c r="L40" s="35">
        <f t="shared" si="25"/>
        <v>0</v>
      </c>
      <c r="M40" s="37">
        <f t="shared" si="26"/>
        <v>0</v>
      </c>
      <c r="N40" s="35">
        <f t="shared" si="27"/>
        <v>0</v>
      </c>
      <c r="O40" s="1"/>
      <c r="P40" s="1" t="s">
        <v>27</v>
      </c>
      <c r="Q40" s="1"/>
      <c r="R40" s="33">
        <v>19.5</v>
      </c>
      <c r="S40" s="34" t="str">
        <f t="shared" si="28"/>
        <v>#VALUE!</v>
      </c>
      <c r="T40" s="29">
        <f t="shared" si="11"/>
        <v>208.9285714</v>
      </c>
      <c r="U40" s="35">
        <f t="shared" si="19"/>
        <v>0.4974489796</v>
      </c>
      <c r="V40" s="1"/>
      <c r="W40" s="1"/>
      <c r="X40" s="1"/>
      <c r="Y40" s="1"/>
      <c r="Z40" s="1"/>
    </row>
    <row r="41" ht="20.25" customHeight="1">
      <c r="A41" s="1" t="s">
        <v>57</v>
      </c>
      <c r="B41" s="45"/>
      <c r="C41" s="17">
        <v>4.0</v>
      </c>
      <c r="D41" s="18">
        <v>10.0</v>
      </c>
      <c r="E41" s="33"/>
      <c r="F41" s="34">
        <f t="shared" si="20"/>
        <v>0</v>
      </c>
      <c r="G41" s="29">
        <f t="shared" si="21"/>
        <v>0</v>
      </c>
      <c r="H41" s="35">
        <f t="shared" si="22"/>
        <v>0</v>
      </c>
      <c r="I41" s="40">
        <v>267.0</v>
      </c>
      <c r="J41" s="23">
        <f t="shared" si="23"/>
        <v>66.75</v>
      </c>
      <c r="K41" s="15">
        <f t="shared" si="24"/>
        <v>53.4</v>
      </c>
      <c r="L41" s="35">
        <f t="shared" si="25"/>
        <v>13.35</v>
      </c>
      <c r="M41" s="37">
        <f t="shared" si="26"/>
        <v>53.4</v>
      </c>
      <c r="N41" s="35">
        <f t="shared" si="27"/>
        <v>13.35</v>
      </c>
      <c r="O41" s="1"/>
      <c r="P41" s="1" t="s">
        <v>27</v>
      </c>
      <c r="Q41" s="1"/>
      <c r="R41" s="33"/>
      <c r="S41" s="34" t="str">
        <f t="shared" si="28"/>
        <v>#VALUE!</v>
      </c>
      <c r="T41" s="29">
        <f t="shared" si="11"/>
        <v>0</v>
      </c>
      <c r="U41" s="35">
        <f t="shared" si="19"/>
        <v>0</v>
      </c>
      <c r="V41" s="1"/>
      <c r="W41" s="1"/>
      <c r="X41" s="1"/>
      <c r="Y41" s="1"/>
      <c r="Z41" s="1"/>
    </row>
    <row r="42" ht="20.25" customHeight="1">
      <c r="A42" s="1" t="s">
        <v>58</v>
      </c>
      <c r="B42" s="44"/>
      <c r="C42" s="17">
        <v>8.0</v>
      </c>
      <c r="D42" s="18">
        <v>45.0</v>
      </c>
      <c r="E42" s="33"/>
      <c r="F42" s="34">
        <f t="shared" si="20"/>
        <v>0</v>
      </c>
      <c r="G42" s="29">
        <f t="shared" si="21"/>
        <v>0</v>
      </c>
      <c r="H42" s="35">
        <f t="shared" si="22"/>
        <v>0</v>
      </c>
      <c r="I42" s="17">
        <v>240.0</v>
      </c>
      <c r="J42" s="23">
        <f t="shared" si="23"/>
        <v>30</v>
      </c>
      <c r="K42" s="15">
        <f t="shared" si="24"/>
        <v>48</v>
      </c>
      <c r="L42" s="35">
        <f t="shared" si="25"/>
        <v>6</v>
      </c>
      <c r="M42" s="37">
        <f t="shared" si="26"/>
        <v>48</v>
      </c>
      <c r="N42" s="35">
        <f t="shared" si="27"/>
        <v>6</v>
      </c>
      <c r="O42" s="1"/>
      <c r="P42" s="43" t="s">
        <v>27</v>
      </c>
      <c r="Q42" s="1"/>
      <c r="R42" s="33">
        <v>2.85</v>
      </c>
      <c r="S42" s="34" t="str">
        <f t="shared" si="28"/>
        <v>#VALUE!</v>
      </c>
      <c r="T42" s="29">
        <f t="shared" si="11"/>
        <v>30.53571429</v>
      </c>
      <c r="U42" s="35">
        <f t="shared" si="19"/>
        <v>3.816964286</v>
      </c>
      <c r="V42" s="1"/>
      <c r="W42" s="1"/>
      <c r="X42" s="1"/>
      <c r="Y42" s="1"/>
      <c r="Z42" s="1"/>
    </row>
    <row r="43" ht="20.25" customHeight="1">
      <c r="A43" s="1" t="s">
        <v>59</v>
      </c>
      <c r="B43" s="44"/>
      <c r="C43" s="17">
        <v>22.0</v>
      </c>
      <c r="D43" s="18">
        <v>40.0</v>
      </c>
      <c r="E43" s="33"/>
      <c r="F43" s="34">
        <f t="shared" si="20"/>
        <v>0</v>
      </c>
      <c r="G43" s="29">
        <f t="shared" si="21"/>
        <v>0</v>
      </c>
      <c r="H43" s="35">
        <f t="shared" si="22"/>
        <v>0</v>
      </c>
      <c r="I43" s="17">
        <v>70.0</v>
      </c>
      <c r="J43" s="23">
        <f t="shared" si="23"/>
        <v>3.181818182</v>
      </c>
      <c r="K43" s="15">
        <f t="shared" si="24"/>
        <v>14</v>
      </c>
      <c r="L43" s="35">
        <f t="shared" si="25"/>
        <v>0.6363636364</v>
      </c>
      <c r="M43" s="37">
        <f t="shared" si="26"/>
        <v>14</v>
      </c>
      <c r="N43" s="35">
        <f t="shared" si="27"/>
        <v>0.6363636364</v>
      </c>
      <c r="O43" s="1"/>
      <c r="P43" s="1" t="s">
        <v>27</v>
      </c>
      <c r="Q43" s="1"/>
      <c r="R43" s="33">
        <v>0.3</v>
      </c>
      <c r="S43" s="34" t="str">
        <f t="shared" si="28"/>
        <v>#VALUE!</v>
      </c>
      <c r="T43" s="29">
        <f t="shared" si="11"/>
        <v>3.214285714</v>
      </c>
      <c r="U43" s="35">
        <f t="shared" si="19"/>
        <v>0.1461038961</v>
      </c>
      <c r="V43" s="1"/>
      <c r="W43" s="1"/>
      <c r="X43" s="1"/>
      <c r="Y43" s="1"/>
      <c r="Z43" s="1"/>
    </row>
    <row r="44" ht="20.25" customHeight="1">
      <c r="A44" s="1" t="s">
        <v>60</v>
      </c>
      <c r="B44" s="44"/>
      <c r="C44" s="17">
        <v>2.3</v>
      </c>
      <c r="D44" s="18">
        <v>11.0</v>
      </c>
      <c r="E44" s="33"/>
      <c r="F44" s="34">
        <f t="shared" si="20"/>
        <v>0</v>
      </c>
      <c r="G44" s="29">
        <f t="shared" si="21"/>
        <v>0</v>
      </c>
      <c r="H44" s="35">
        <f t="shared" si="22"/>
        <v>0</v>
      </c>
      <c r="I44" s="17"/>
      <c r="J44" s="23">
        <f t="shared" si="23"/>
        <v>0</v>
      </c>
      <c r="K44" s="15">
        <f t="shared" si="24"/>
        <v>0</v>
      </c>
      <c r="L44" s="35">
        <f t="shared" si="25"/>
        <v>0</v>
      </c>
      <c r="M44" s="37">
        <f t="shared" si="26"/>
        <v>0</v>
      </c>
      <c r="N44" s="35">
        <f t="shared" si="27"/>
        <v>0</v>
      </c>
      <c r="O44" s="1"/>
      <c r="P44" s="1" t="s">
        <v>27</v>
      </c>
      <c r="Q44" s="1"/>
      <c r="R44" s="33">
        <v>0.19</v>
      </c>
      <c r="S44" s="34" t="str">
        <f t="shared" si="28"/>
        <v>#VALUE!</v>
      </c>
      <c r="T44" s="29">
        <f t="shared" si="11"/>
        <v>2.035714286</v>
      </c>
      <c r="U44" s="35">
        <f t="shared" si="19"/>
        <v>0.8850931677</v>
      </c>
      <c r="V44" s="1"/>
      <c r="W44" s="1"/>
      <c r="X44" s="1"/>
      <c r="Y44" s="1"/>
      <c r="Z44" s="1"/>
    </row>
    <row r="45" ht="20.25" customHeight="1">
      <c r="A45" s="1" t="s">
        <v>61</v>
      </c>
      <c r="B45" s="44"/>
      <c r="C45" s="40">
        <v>900.0</v>
      </c>
      <c r="D45" s="18">
        <v>10000.0</v>
      </c>
      <c r="E45" s="19"/>
      <c r="F45" s="34">
        <f t="shared" si="20"/>
        <v>0</v>
      </c>
      <c r="G45" s="29">
        <f t="shared" si="21"/>
        <v>0</v>
      </c>
      <c r="H45" s="35">
        <f t="shared" si="22"/>
        <v>0</v>
      </c>
      <c r="I45" s="17"/>
      <c r="J45" s="23">
        <f t="shared" si="23"/>
        <v>0</v>
      </c>
      <c r="K45" s="15">
        <f t="shared" si="24"/>
        <v>0</v>
      </c>
      <c r="L45" s="35">
        <f t="shared" si="25"/>
        <v>0</v>
      </c>
      <c r="M45" s="37">
        <f t="shared" si="26"/>
        <v>0</v>
      </c>
      <c r="N45" s="35">
        <f t="shared" si="27"/>
        <v>0</v>
      </c>
      <c r="O45" s="1"/>
      <c r="P45" s="1" t="s">
        <v>23</v>
      </c>
      <c r="Q45" s="1"/>
      <c r="R45" s="19">
        <v>0.61</v>
      </c>
      <c r="S45" s="34" t="str">
        <f t="shared" si="28"/>
        <v>#VALUE!</v>
      </c>
      <c r="T45" s="29">
        <f t="shared" si="11"/>
        <v>6.535714286</v>
      </c>
      <c r="U45" s="35">
        <f t="shared" si="19"/>
        <v>0.007261904762</v>
      </c>
      <c r="V45" s="1"/>
      <c r="W45" s="1"/>
      <c r="X45" s="1"/>
      <c r="Y45" s="1"/>
      <c r="Z45" s="1"/>
    </row>
    <row r="46" ht="20.25" customHeight="1">
      <c r="A46" s="1" t="s">
        <v>62</v>
      </c>
      <c r="B46" s="44"/>
      <c r="C46" s="40">
        <v>150.0</v>
      </c>
      <c r="D46" s="18">
        <v>1100.0</v>
      </c>
      <c r="E46" s="33"/>
      <c r="F46" s="34">
        <f t="shared" si="20"/>
        <v>0</v>
      </c>
      <c r="G46" s="29">
        <f t="shared" si="21"/>
        <v>0</v>
      </c>
      <c r="H46" s="35">
        <f t="shared" si="22"/>
        <v>0</v>
      </c>
      <c r="I46" s="40"/>
      <c r="J46" s="23">
        <f t="shared" si="23"/>
        <v>0</v>
      </c>
      <c r="K46" s="15">
        <f t="shared" si="24"/>
        <v>0</v>
      </c>
      <c r="L46" s="35">
        <f t="shared" si="25"/>
        <v>0</v>
      </c>
      <c r="M46" s="37">
        <f t="shared" si="26"/>
        <v>0</v>
      </c>
      <c r="N46" s="35">
        <f t="shared" si="27"/>
        <v>0</v>
      </c>
      <c r="O46" s="1"/>
      <c r="P46" s="1" t="s">
        <v>23</v>
      </c>
      <c r="Q46" s="1"/>
      <c r="R46" s="33"/>
      <c r="S46" s="34" t="str">
        <f t="shared" si="28"/>
        <v>#VALUE!</v>
      </c>
      <c r="T46" s="29">
        <f t="shared" si="11"/>
        <v>0</v>
      </c>
      <c r="U46" s="35">
        <f t="shared" si="19"/>
        <v>0</v>
      </c>
      <c r="V46" s="1"/>
      <c r="W46" s="1"/>
      <c r="X46" s="1"/>
      <c r="Y46" s="1"/>
      <c r="Z46" s="1"/>
    </row>
    <row r="47" ht="20.25" customHeight="1">
      <c r="A47" s="1" t="s">
        <v>63</v>
      </c>
      <c r="B47" s="44"/>
      <c r="C47" s="40">
        <v>35.0</v>
      </c>
      <c r="D47" s="46"/>
      <c r="E47" s="19"/>
      <c r="F47" s="34">
        <f t="shared" si="20"/>
        <v>0</v>
      </c>
      <c r="G47" s="29">
        <f t="shared" si="21"/>
        <v>0</v>
      </c>
      <c r="H47" s="35">
        <f t="shared" si="22"/>
        <v>0</v>
      </c>
      <c r="I47" s="17"/>
      <c r="J47" s="23">
        <f t="shared" si="23"/>
        <v>0</v>
      </c>
      <c r="K47" s="15">
        <f t="shared" si="24"/>
        <v>0</v>
      </c>
      <c r="L47" s="35">
        <f t="shared" si="25"/>
        <v>0</v>
      </c>
      <c r="M47" s="37">
        <f t="shared" si="26"/>
        <v>0</v>
      </c>
      <c r="N47" s="35">
        <f t="shared" si="27"/>
        <v>0</v>
      </c>
      <c r="O47" s="1"/>
      <c r="P47" s="1" t="s">
        <v>23</v>
      </c>
      <c r="Q47" s="1"/>
      <c r="R47" s="19"/>
      <c r="S47" s="34" t="str">
        <f t="shared" si="28"/>
        <v>#VALUE!</v>
      </c>
      <c r="T47" s="29">
        <f t="shared" si="11"/>
        <v>0</v>
      </c>
      <c r="U47" s="35">
        <f t="shared" si="19"/>
        <v>0</v>
      </c>
      <c r="V47" s="1"/>
      <c r="W47" s="1"/>
      <c r="X47" s="1"/>
      <c r="Y47" s="1"/>
      <c r="Z47" s="1"/>
    </row>
    <row r="48" ht="20.25" customHeight="1">
      <c r="A48" s="1" t="s">
        <v>64</v>
      </c>
      <c r="B48" s="44"/>
      <c r="C48" s="40">
        <v>45.0</v>
      </c>
      <c r="D48" s="46">
        <v>2000.0</v>
      </c>
      <c r="E48" s="19"/>
      <c r="F48" s="34">
        <f t="shared" si="20"/>
        <v>0</v>
      </c>
      <c r="G48" s="29">
        <f t="shared" si="21"/>
        <v>0</v>
      </c>
      <c r="H48" s="35">
        <f t="shared" si="22"/>
        <v>0</v>
      </c>
      <c r="I48" s="17"/>
      <c r="J48" s="23">
        <f t="shared" si="23"/>
        <v>0</v>
      </c>
      <c r="K48" s="15">
        <f t="shared" si="24"/>
        <v>0</v>
      </c>
      <c r="L48" s="35">
        <f t="shared" si="25"/>
        <v>0</v>
      </c>
      <c r="M48" s="37">
        <f t="shared" si="26"/>
        <v>0</v>
      </c>
      <c r="N48" s="35">
        <f t="shared" si="27"/>
        <v>0</v>
      </c>
      <c r="O48" s="1"/>
      <c r="P48" s="1" t="s">
        <v>23</v>
      </c>
      <c r="Q48" s="1"/>
      <c r="R48" s="19"/>
      <c r="S48" s="34" t="str">
        <f t="shared" si="28"/>
        <v>#VALUE!</v>
      </c>
      <c r="T48" s="29">
        <f t="shared" si="11"/>
        <v>0</v>
      </c>
      <c r="U48" s="35">
        <f t="shared" si="19"/>
        <v>0</v>
      </c>
      <c r="V48" s="1"/>
      <c r="W48" s="1"/>
      <c r="X48" s="1"/>
      <c r="Y48" s="1"/>
      <c r="Z48" s="1"/>
    </row>
    <row r="49" ht="20.25" customHeight="1">
      <c r="A49" s="1" t="s">
        <v>65</v>
      </c>
      <c r="B49" s="44"/>
      <c r="C49" s="40">
        <v>55.0</v>
      </c>
      <c r="D49" s="46">
        <v>400.0</v>
      </c>
      <c r="E49" s="19"/>
      <c r="F49" s="34">
        <f t="shared" si="20"/>
        <v>0</v>
      </c>
      <c r="G49" s="29">
        <f t="shared" si="21"/>
        <v>0</v>
      </c>
      <c r="H49" s="35">
        <f t="shared" si="22"/>
        <v>0</v>
      </c>
      <c r="I49" s="17"/>
      <c r="J49" s="23">
        <f t="shared" si="23"/>
        <v>0</v>
      </c>
      <c r="K49" s="15">
        <f t="shared" si="24"/>
        <v>0</v>
      </c>
      <c r="L49" s="35">
        <f t="shared" si="25"/>
        <v>0</v>
      </c>
      <c r="M49" s="37">
        <f t="shared" si="26"/>
        <v>0</v>
      </c>
      <c r="N49" s="35">
        <f t="shared" si="27"/>
        <v>0</v>
      </c>
      <c r="O49" s="1"/>
      <c r="P49" s="1" t="s">
        <v>23</v>
      </c>
      <c r="Q49" s="1"/>
      <c r="R49" s="19">
        <v>0.72</v>
      </c>
      <c r="S49" s="34" t="str">
        <f t="shared" si="28"/>
        <v>#VALUE!</v>
      </c>
      <c r="T49" s="29">
        <f t="shared" si="11"/>
        <v>7.714285714</v>
      </c>
      <c r="U49" s="35">
        <f t="shared" si="19"/>
        <v>0.1402597403</v>
      </c>
      <c r="V49" s="1"/>
      <c r="W49" s="1"/>
      <c r="X49" s="1"/>
      <c r="Y49" s="1"/>
      <c r="Z49" s="1"/>
    </row>
    <row r="50" ht="41.25" customHeight="1">
      <c r="A50" s="47" t="s">
        <v>66</v>
      </c>
      <c r="B50" s="48"/>
      <c r="C50" s="49" t="s">
        <v>67</v>
      </c>
      <c r="D50" s="15" t="s">
        <v>68</v>
      </c>
      <c r="E50" s="50" t="s">
        <v>69</v>
      </c>
      <c r="F50" s="34"/>
      <c r="G50" s="29" t="s">
        <v>70</v>
      </c>
      <c r="H50" s="35"/>
      <c r="I50" s="51" t="s">
        <v>71</v>
      </c>
      <c r="J50" s="23"/>
      <c r="K50" s="23" t="s">
        <v>72</v>
      </c>
      <c r="L50" s="35"/>
      <c r="M50" s="37"/>
      <c r="N50" s="35"/>
      <c r="O50" s="1"/>
      <c r="P50" s="52"/>
      <c r="Q50" s="1"/>
      <c r="R50" s="50" t="s">
        <v>69</v>
      </c>
      <c r="S50" s="34"/>
      <c r="T50" s="29" t="s">
        <v>70</v>
      </c>
      <c r="U50" s="35" t="str">
        <f t="shared" si="19"/>
        <v>#VALUE!</v>
      </c>
      <c r="V50" s="1"/>
      <c r="W50" s="1"/>
      <c r="X50" s="1"/>
      <c r="Y50" s="1"/>
      <c r="Z50" s="1"/>
    </row>
    <row r="51" ht="15.75" customHeight="1">
      <c r="A51" s="53" t="s">
        <v>73</v>
      </c>
      <c r="B51" s="54"/>
      <c r="C51" s="55">
        <v>1.8</v>
      </c>
      <c r="D51" s="15">
        <f t="shared" ref="D51:D59" si="29">C51/2</f>
        <v>0.9</v>
      </c>
      <c r="E51" s="56">
        <v>1.888</v>
      </c>
      <c r="F51" s="34">
        <f t="shared" ref="F51:F59" si="30">E51/D51</f>
        <v>2.097777778</v>
      </c>
      <c r="G51" s="29">
        <f t="shared" ref="G51:G59" si="31">E51*$G$5/100</f>
        <v>0.4315428571</v>
      </c>
      <c r="H51" s="35">
        <f t="shared" ref="H51:H59" si="32">G51/D51</f>
        <v>0.4794920635</v>
      </c>
      <c r="I51" s="55">
        <v>3.3</v>
      </c>
      <c r="J51" s="23">
        <f t="shared" ref="J51:J59" si="33">I51/D51</f>
        <v>3.666666667</v>
      </c>
      <c r="K51" s="15">
        <f t="shared" ref="K51:K59" si="34">I51*$K$5/100</f>
        <v>0.3771428571</v>
      </c>
      <c r="L51" s="35">
        <f t="shared" ref="L51:L59" si="35">K51/D51</f>
        <v>0.419047619</v>
      </c>
      <c r="M51" s="37">
        <f t="shared" ref="M51:M59" si="36">G51+K51</f>
        <v>0.8086857143</v>
      </c>
      <c r="N51" s="35">
        <f t="shared" ref="N51:N59" si="37">M51/D51</f>
        <v>0.8985396825</v>
      </c>
      <c r="O51" s="1"/>
      <c r="P51" s="57" t="s">
        <v>13</v>
      </c>
      <c r="Q51" s="1"/>
      <c r="R51" s="56"/>
      <c r="S51" s="34" t="str">
        <f t="shared" ref="S51:S59" si="38">R51/Q51</f>
        <v>#DIV/0!</v>
      </c>
      <c r="T51" s="29">
        <f t="shared" ref="T51:T59" si="39">R51*$G$5/100</f>
        <v>0</v>
      </c>
      <c r="U51" s="35">
        <f t="shared" si="19"/>
        <v>0</v>
      </c>
      <c r="V51" s="1"/>
      <c r="W51" s="1"/>
      <c r="X51" s="1"/>
      <c r="Y51" s="1"/>
      <c r="Z51" s="1"/>
    </row>
    <row r="52" ht="15.75" customHeight="1">
      <c r="A52" s="58" t="s">
        <v>74</v>
      </c>
      <c r="B52" s="59"/>
      <c r="C52" s="55">
        <v>2.5</v>
      </c>
      <c r="D52" s="15">
        <f t="shared" si="29"/>
        <v>1.25</v>
      </c>
      <c r="E52" s="60">
        <v>5.584</v>
      </c>
      <c r="F52" s="34">
        <f t="shared" si="30"/>
        <v>4.4672</v>
      </c>
      <c r="G52" s="29">
        <f t="shared" si="31"/>
        <v>1.276342857</v>
      </c>
      <c r="H52" s="35">
        <f t="shared" si="32"/>
        <v>1.021074286</v>
      </c>
      <c r="I52" s="55">
        <v>3.5</v>
      </c>
      <c r="J52" s="23">
        <f t="shared" si="33"/>
        <v>2.8</v>
      </c>
      <c r="K52" s="15">
        <f t="shared" si="34"/>
        <v>0.4</v>
      </c>
      <c r="L52" s="35">
        <f t="shared" si="35"/>
        <v>0.32</v>
      </c>
      <c r="M52" s="37">
        <f t="shared" si="36"/>
        <v>1.676342857</v>
      </c>
      <c r="N52" s="35">
        <f t="shared" si="37"/>
        <v>1.341074286</v>
      </c>
      <c r="O52" s="1"/>
      <c r="P52" s="57" t="s">
        <v>13</v>
      </c>
      <c r="Q52" s="1"/>
      <c r="R52" s="60"/>
      <c r="S52" s="34" t="str">
        <f t="shared" si="38"/>
        <v>#DIV/0!</v>
      </c>
      <c r="T52" s="29">
        <f t="shared" si="39"/>
        <v>0</v>
      </c>
      <c r="U52" s="35">
        <f t="shared" si="19"/>
        <v>0</v>
      </c>
      <c r="V52" s="1"/>
      <c r="W52" s="1"/>
      <c r="X52" s="1"/>
      <c r="Y52" s="1"/>
      <c r="Z52" s="1"/>
    </row>
    <row r="53" ht="15.75" customHeight="1">
      <c r="A53" s="58" t="s">
        <v>75</v>
      </c>
      <c r="B53" s="59"/>
      <c r="C53" s="55">
        <v>5.5</v>
      </c>
      <c r="D53" s="15">
        <f t="shared" si="29"/>
        <v>2.75</v>
      </c>
      <c r="E53" s="60">
        <v>8.608</v>
      </c>
      <c r="F53" s="34">
        <f t="shared" si="30"/>
        <v>3.130181818</v>
      </c>
      <c r="G53" s="29">
        <f t="shared" si="31"/>
        <v>1.967542857</v>
      </c>
      <c r="H53" s="35">
        <f t="shared" si="32"/>
        <v>0.7154701299</v>
      </c>
      <c r="I53" s="61">
        <v>6.1</v>
      </c>
      <c r="J53" s="23">
        <f t="shared" si="33"/>
        <v>2.218181818</v>
      </c>
      <c r="K53" s="15">
        <f t="shared" si="34"/>
        <v>0.6971428571</v>
      </c>
      <c r="L53" s="35">
        <f t="shared" si="35"/>
        <v>0.2535064935</v>
      </c>
      <c r="M53" s="37">
        <f t="shared" si="36"/>
        <v>2.664685714</v>
      </c>
      <c r="N53" s="35">
        <f t="shared" si="37"/>
        <v>0.9689766234</v>
      </c>
      <c r="O53" s="1"/>
      <c r="P53" s="57" t="s">
        <v>13</v>
      </c>
      <c r="Q53" s="1"/>
      <c r="R53" s="60"/>
      <c r="S53" s="34" t="str">
        <f t="shared" si="38"/>
        <v>#DIV/0!</v>
      </c>
      <c r="T53" s="29">
        <f t="shared" si="39"/>
        <v>0</v>
      </c>
      <c r="U53" s="35">
        <f t="shared" si="19"/>
        <v>0</v>
      </c>
      <c r="V53" s="1"/>
      <c r="W53" s="1"/>
      <c r="X53" s="1"/>
      <c r="Y53" s="1"/>
      <c r="Z53" s="1"/>
    </row>
    <row r="54" ht="15.75" customHeight="1">
      <c r="A54" s="58" t="s">
        <v>76</v>
      </c>
      <c r="B54" s="59"/>
      <c r="C54" s="55">
        <v>5.1</v>
      </c>
      <c r="D54" s="15">
        <f t="shared" si="29"/>
        <v>2.55</v>
      </c>
      <c r="E54" s="56">
        <v>5.264</v>
      </c>
      <c r="F54" s="34">
        <f t="shared" si="30"/>
        <v>2.064313725</v>
      </c>
      <c r="G54" s="29">
        <f t="shared" si="31"/>
        <v>1.2032</v>
      </c>
      <c r="H54" s="35">
        <f t="shared" si="32"/>
        <v>0.4718431373</v>
      </c>
      <c r="I54" s="55">
        <v>10.2</v>
      </c>
      <c r="J54" s="23">
        <f t="shared" si="33"/>
        <v>4</v>
      </c>
      <c r="K54" s="15">
        <f t="shared" si="34"/>
        <v>1.165714286</v>
      </c>
      <c r="L54" s="35">
        <f t="shared" si="35"/>
        <v>0.4571428571</v>
      </c>
      <c r="M54" s="37">
        <f t="shared" si="36"/>
        <v>2.368914286</v>
      </c>
      <c r="N54" s="35">
        <f t="shared" si="37"/>
        <v>0.9289859944</v>
      </c>
      <c r="O54" s="1"/>
      <c r="P54" s="57" t="s">
        <v>13</v>
      </c>
      <c r="Q54" s="1"/>
      <c r="R54" s="56"/>
      <c r="S54" s="34" t="str">
        <f t="shared" si="38"/>
        <v>#DIV/0!</v>
      </c>
      <c r="T54" s="29">
        <f t="shared" si="39"/>
        <v>0</v>
      </c>
      <c r="U54" s="35">
        <f t="shared" si="19"/>
        <v>0</v>
      </c>
      <c r="V54" s="1"/>
      <c r="W54" s="1"/>
      <c r="X54" s="1"/>
      <c r="Y54" s="1"/>
      <c r="Z54" s="1"/>
    </row>
    <row r="55" ht="15.75" customHeight="1">
      <c r="A55" s="62" t="s">
        <v>77</v>
      </c>
      <c r="B55" s="59"/>
      <c r="C55" s="55">
        <v>2.5</v>
      </c>
      <c r="D55" s="15">
        <f t="shared" si="29"/>
        <v>1.25</v>
      </c>
      <c r="E55" s="60">
        <v>3.151</v>
      </c>
      <c r="F55" s="34">
        <f t="shared" si="30"/>
        <v>2.5208</v>
      </c>
      <c r="G55" s="29">
        <f t="shared" si="31"/>
        <v>0.7202285714</v>
      </c>
      <c r="H55" s="35">
        <f t="shared" si="32"/>
        <v>0.5761828571</v>
      </c>
      <c r="I55" s="63">
        <v>1.6</v>
      </c>
      <c r="J55" s="23">
        <f t="shared" si="33"/>
        <v>1.28</v>
      </c>
      <c r="K55" s="15">
        <f t="shared" si="34"/>
        <v>0.1828571429</v>
      </c>
      <c r="L55" s="35">
        <f t="shared" si="35"/>
        <v>0.1462857143</v>
      </c>
      <c r="M55" s="37">
        <f t="shared" si="36"/>
        <v>0.9030857143</v>
      </c>
      <c r="N55" s="35">
        <f t="shared" si="37"/>
        <v>0.7224685714</v>
      </c>
      <c r="O55" s="1"/>
      <c r="P55" s="57" t="s">
        <v>13</v>
      </c>
      <c r="Q55" s="1"/>
      <c r="R55" s="60"/>
      <c r="S55" s="34" t="str">
        <f t="shared" si="38"/>
        <v>#DIV/0!</v>
      </c>
      <c r="T55" s="29">
        <f t="shared" si="39"/>
        <v>0</v>
      </c>
      <c r="U55" s="35">
        <f t="shared" si="19"/>
        <v>0</v>
      </c>
      <c r="V55" s="1"/>
      <c r="W55" s="1"/>
      <c r="X55" s="1"/>
      <c r="Y55" s="1"/>
      <c r="Z55" s="1"/>
    </row>
    <row r="56" ht="15.75" customHeight="1">
      <c r="A56" s="62" t="s">
        <v>78</v>
      </c>
      <c r="B56" s="59"/>
      <c r="C56" s="55">
        <v>4.7</v>
      </c>
      <c r="D56" s="15">
        <f t="shared" si="29"/>
        <v>2.35</v>
      </c>
      <c r="E56" s="60">
        <v>9.328</v>
      </c>
      <c r="F56" s="34">
        <f t="shared" si="30"/>
        <v>3.969361702</v>
      </c>
      <c r="G56" s="29">
        <f t="shared" si="31"/>
        <v>2.132114286</v>
      </c>
      <c r="H56" s="35">
        <f t="shared" si="32"/>
        <v>0.9072826748</v>
      </c>
      <c r="I56" s="55">
        <v>5.6</v>
      </c>
      <c r="J56" s="23">
        <f t="shared" si="33"/>
        <v>2.382978723</v>
      </c>
      <c r="K56" s="15">
        <f t="shared" si="34"/>
        <v>0.64</v>
      </c>
      <c r="L56" s="35">
        <f t="shared" si="35"/>
        <v>0.2723404255</v>
      </c>
      <c r="M56" s="37">
        <f t="shared" si="36"/>
        <v>2.772114286</v>
      </c>
      <c r="N56" s="35">
        <f t="shared" si="37"/>
        <v>1.1796231</v>
      </c>
      <c r="O56" s="1"/>
      <c r="P56" s="57" t="s">
        <v>13</v>
      </c>
      <c r="Q56" s="1"/>
      <c r="R56" s="60"/>
      <c r="S56" s="34" t="str">
        <f t="shared" si="38"/>
        <v>#DIV/0!</v>
      </c>
      <c r="T56" s="29">
        <f t="shared" si="39"/>
        <v>0</v>
      </c>
      <c r="U56" s="35">
        <f t="shared" si="19"/>
        <v>0</v>
      </c>
      <c r="V56" s="1"/>
      <c r="W56" s="1"/>
      <c r="X56" s="1"/>
      <c r="Y56" s="1"/>
      <c r="Z56" s="1"/>
    </row>
    <row r="57" ht="15.75" customHeight="1">
      <c r="A57" s="58" t="s">
        <v>79</v>
      </c>
      <c r="B57" s="59"/>
      <c r="C57" s="55">
        <v>2.7</v>
      </c>
      <c r="D57" s="15">
        <f t="shared" si="29"/>
        <v>1.35</v>
      </c>
      <c r="E57" s="60">
        <v>5.168</v>
      </c>
      <c r="F57" s="34">
        <f t="shared" si="30"/>
        <v>3.828148148</v>
      </c>
      <c r="G57" s="29">
        <f t="shared" si="31"/>
        <v>1.181257143</v>
      </c>
      <c r="H57" s="35">
        <f t="shared" si="32"/>
        <v>0.875005291</v>
      </c>
      <c r="I57" s="55">
        <v>2.9</v>
      </c>
      <c r="J57" s="23">
        <f t="shared" si="33"/>
        <v>2.148148148</v>
      </c>
      <c r="K57" s="15">
        <f t="shared" si="34"/>
        <v>0.3314285714</v>
      </c>
      <c r="L57" s="35">
        <f t="shared" si="35"/>
        <v>0.2455026455</v>
      </c>
      <c r="M57" s="37">
        <f t="shared" si="36"/>
        <v>1.512685714</v>
      </c>
      <c r="N57" s="35">
        <f t="shared" si="37"/>
        <v>1.120507937</v>
      </c>
      <c r="O57" s="1"/>
      <c r="P57" s="57" t="s">
        <v>13</v>
      </c>
      <c r="Q57" s="1"/>
      <c r="R57" s="60"/>
      <c r="S57" s="34" t="str">
        <f t="shared" si="38"/>
        <v>#DIV/0!</v>
      </c>
      <c r="T57" s="29">
        <f t="shared" si="39"/>
        <v>0</v>
      </c>
      <c r="U57" s="35">
        <f t="shared" si="19"/>
        <v>0</v>
      </c>
      <c r="V57" s="1"/>
      <c r="W57" s="1"/>
      <c r="X57" s="1"/>
      <c r="Y57" s="1"/>
      <c r="Z57" s="1"/>
    </row>
    <row r="58" ht="15.75" customHeight="1">
      <c r="A58" s="58" t="s">
        <v>80</v>
      </c>
      <c r="B58" s="59"/>
      <c r="C58" s="55">
        <v>0.7</v>
      </c>
      <c r="D58" s="15">
        <f t="shared" si="29"/>
        <v>0.35</v>
      </c>
      <c r="E58" s="60">
        <v>1.616</v>
      </c>
      <c r="F58" s="34">
        <f t="shared" si="30"/>
        <v>4.617142857</v>
      </c>
      <c r="G58" s="29">
        <f t="shared" si="31"/>
        <v>0.3693714286</v>
      </c>
      <c r="H58" s="35">
        <f t="shared" si="32"/>
        <v>1.055346939</v>
      </c>
      <c r="I58" s="55">
        <v>2.1</v>
      </c>
      <c r="J58" s="23">
        <f t="shared" si="33"/>
        <v>6</v>
      </c>
      <c r="K58" s="15">
        <f t="shared" si="34"/>
        <v>0.24</v>
      </c>
      <c r="L58" s="35">
        <f t="shared" si="35"/>
        <v>0.6857142857</v>
      </c>
      <c r="M58" s="37">
        <f t="shared" si="36"/>
        <v>0.6093714286</v>
      </c>
      <c r="N58" s="35">
        <f t="shared" si="37"/>
        <v>1.741061224</v>
      </c>
      <c r="O58" s="1"/>
      <c r="P58" s="57" t="s">
        <v>13</v>
      </c>
      <c r="Q58" s="1"/>
      <c r="R58" s="60"/>
      <c r="S58" s="34" t="str">
        <f t="shared" si="38"/>
        <v>#DIV/0!</v>
      </c>
      <c r="T58" s="29">
        <f t="shared" si="39"/>
        <v>0</v>
      </c>
      <c r="U58" s="35">
        <f t="shared" si="19"/>
        <v>0</v>
      </c>
      <c r="V58" s="1"/>
      <c r="W58" s="1"/>
      <c r="X58" s="1"/>
      <c r="Y58" s="1"/>
      <c r="Z58" s="1"/>
    </row>
    <row r="59" ht="15.75" customHeight="1">
      <c r="A59" s="58" t="s">
        <v>81</v>
      </c>
      <c r="B59" s="59"/>
      <c r="C59" s="55">
        <v>3.2</v>
      </c>
      <c r="D59" s="15">
        <f t="shared" si="29"/>
        <v>1.6</v>
      </c>
      <c r="E59" s="60">
        <v>6.111</v>
      </c>
      <c r="F59" s="34">
        <f t="shared" si="30"/>
        <v>3.819375</v>
      </c>
      <c r="G59" s="29">
        <f t="shared" si="31"/>
        <v>1.3968</v>
      </c>
      <c r="H59" s="35">
        <f t="shared" si="32"/>
        <v>0.873</v>
      </c>
      <c r="I59" s="55">
        <v>5.5</v>
      </c>
      <c r="J59" s="23">
        <f t="shared" si="33"/>
        <v>3.4375</v>
      </c>
      <c r="K59" s="15">
        <f t="shared" si="34"/>
        <v>0.6285714286</v>
      </c>
      <c r="L59" s="35">
        <f t="shared" si="35"/>
        <v>0.3928571429</v>
      </c>
      <c r="M59" s="37">
        <f t="shared" si="36"/>
        <v>2.025371429</v>
      </c>
      <c r="N59" s="35">
        <f t="shared" si="37"/>
        <v>1.265857143</v>
      </c>
      <c r="O59" s="1"/>
      <c r="P59" s="57" t="s">
        <v>13</v>
      </c>
      <c r="Q59" s="1"/>
      <c r="R59" s="60"/>
      <c r="S59" s="34" t="str">
        <f t="shared" si="38"/>
        <v>#DIV/0!</v>
      </c>
      <c r="T59" s="29">
        <f t="shared" si="39"/>
        <v>0</v>
      </c>
      <c r="U59" s="35">
        <f t="shared" si="19"/>
        <v>0</v>
      </c>
      <c r="V59" s="1"/>
      <c r="W59" s="1"/>
      <c r="X59" s="1"/>
      <c r="Y59" s="1"/>
      <c r="Z59" s="1"/>
    </row>
    <row r="60" ht="15.0"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0"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0"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0"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0"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0"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0"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0"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0"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0"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0"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0" customHeight="1">
      <c r="A71" s="65" t="s">
        <v>82</v>
      </c>
      <c r="B71" s="66" t="s">
        <v>83</v>
      </c>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0"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0"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0"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0"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67"/>
      <c r="G107" s="1"/>
      <c r="H107" s="1"/>
      <c r="I107" s="1"/>
      <c r="J107" s="1"/>
      <c r="K107" s="1"/>
      <c r="L107" s="1"/>
      <c r="M107" s="1"/>
      <c r="N107" s="1"/>
      <c r="O107" s="1"/>
      <c r="P107" s="1"/>
      <c r="Q107" s="1"/>
      <c r="R107" s="1"/>
      <c r="S107" s="67"/>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68"/>
      <c r="F122" s="68"/>
      <c r="G122" s="1"/>
      <c r="H122" s="1"/>
      <c r="I122" s="1"/>
      <c r="J122" s="1"/>
      <c r="K122" s="1"/>
      <c r="L122" s="1"/>
      <c r="M122" s="1"/>
      <c r="N122" s="1"/>
      <c r="O122" s="1"/>
      <c r="P122" s="1"/>
      <c r="Q122" s="1"/>
      <c r="R122" s="68"/>
      <c r="S122" s="68"/>
      <c r="T122" s="1"/>
      <c r="U122" s="1"/>
      <c r="V122" s="1"/>
      <c r="W122" s="1"/>
      <c r="X122" s="1"/>
      <c r="Y122" s="1"/>
      <c r="Z122" s="1"/>
    </row>
    <row r="123" ht="15.75" customHeight="1">
      <c r="A123" s="1"/>
      <c r="B123" s="1"/>
      <c r="C123" s="1"/>
      <c r="D123" s="1"/>
      <c r="E123" s="1" t="s">
        <v>84</v>
      </c>
      <c r="F123" s="67" t="s">
        <v>85</v>
      </c>
      <c r="G123" s="1"/>
      <c r="H123" s="1"/>
      <c r="I123" s="1"/>
      <c r="J123" s="1"/>
      <c r="K123" s="1"/>
      <c r="L123" s="1"/>
      <c r="M123" s="1"/>
      <c r="N123" s="1"/>
      <c r="O123" s="1"/>
      <c r="P123" s="1"/>
      <c r="Q123" s="1"/>
      <c r="R123" s="1" t="s">
        <v>84</v>
      </c>
      <c r="S123" s="67" t="s">
        <v>86</v>
      </c>
      <c r="T123" s="1"/>
      <c r="U123" s="1"/>
      <c r="V123" s="1"/>
      <c r="W123" s="1"/>
      <c r="X123" s="1"/>
      <c r="Y123" s="1"/>
      <c r="Z123" s="1"/>
    </row>
    <row r="124" ht="15.75" customHeight="1">
      <c r="A124" s="1"/>
      <c r="B124" s="1"/>
      <c r="C124" s="1"/>
      <c r="D124" s="1"/>
      <c r="E124" s="1" t="s">
        <v>54</v>
      </c>
      <c r="F124" s="69" t="s">
        <v>87</v>
      </c>
      <c r="G124" s="1"/>
      <c r="H124" s="1"/>
      <c r="I124" s="70">
        <v>0.12</v>
      </c>
      <c r="J124" s="1"/>
      <c r="K124" s="1"/>
      <c r="L124" s="1"/>
      <c r="M124" s="1"/>
      <c r="N124" s="1"/>
      <c r="O124" s="1"/>
      <c r="P124" s="1"/>
      <c r="Q124" s="1"/>
      <c r="R124" s="1" t="s">
        <v>54</v>
      </c>
      <c r="S124" s="69" t="s">
        <v>87</v>
      </c>
      <c r="T124" s="1"/>
      <c r="U124" s="1"/>
      <c r="V124" s="1"/>
      <c r="W124" s="1"/>
      <c r="X124" s="1"/>
      <c r="Y124" s="1"/>
      <c r="Z124" s="1"/>
    </row>
    <row r="125" ht="15.75" customHeight="1">
      <c r="A125" s="1"/>
      <c r="B125" s="1"/>
      <c r="C125" s="1"/>
      <c r="D125" s="1"/>
      <c r="E125" s="1" t="s">
        <v>58</v>
      </c>
      <c r="F125" s="69" t="s">
        <v>88</v>
      </c>
      <c r="G125" s="1"/>
      <c r="H125" s="1"/>
      <c r="I125" s="70">
        <v>2.19</v>
      </c>
      <c r="J125" s="1"/>
      <c r="K125" s="1"/>
      <c r="L125" s="1"/>
      <c r="M125" s="1"/>
      <c r="N125" s="1"/>
      <c r="O125" s="1"/>
      <c r="P125" s="1"/>
      <c r="Q125" s="1"/>
      <c r="R125" s="1" t="s">
        <v>58</v>
      </c>
      <c r="S125" s="69" t="s">
        <v>88</v>
      </c>
      <c r="T125" s="1"/>
      <c r="U125" s="1"/>
      <c r="V125" s="1"/>
      <c r="W125" s="1"/>
      <c r="X125" s="1"/>
      <c r="Y125" s="1"/>
      <c r="Z125" s="1"/>
    </row>
    <row r="126" ht="15.75" customHeight="1">
      <c r="A126" s="1"/>
      <c r="B126" s="1"/>
      <c r="C126" s="1"/>
      <c r="D126" s="1"/>
      <c r="E126" s="1" t="s">
        <v>56</v>
      </c>
      <c r="F126" s="69" t="s">
        <v>89</v>
      </c>
      <c r="G126" s="1"/>
      <c r="H126" s="1"/>
      <c r="I126" s="70">
        <v>0.55</v>
      </c>
      <c r="J126" s="1"/>
      <c r="K126" s="1"/>
      <c r="L126" s="1"/>
      <c r="M126" s="1"/>
      <c r="N126" s="1"/>
      <c r="O126" s="1"/>
      <c r="P126" s="1"/>
      <c r="Q126" s="1"/>
      <c r="R126" s="1" t="s">
        <v>56</v>
      </c>
      <c r="S126" s="69" t="s">
        <v>89</v>
      </c>
      <c r="T126" s="1"/>
      <c r="U126" s="1"/>
      <c r="V126" s="1"/>
      <c r="W126" s="1"/>
      <c r="X126" s="1"/>
      <c r="Y126" s="1"/>
      <c r="Z126" s="1"/>
    </row>
    <row r="127" ht="15.75" customHeight="1">
      <c r="A127" s="1"/>
      <c r="B127" s="1"/>
      <c r="C127" s="1"/>
      <c r="D127" s="1"/>
      <c r="E127" s="1" t="s">
        <v>60</v>
      </c>
      <c r="F127" s="69" t="s">
        <v>90</v>
      </c>
      <c r="G127" s="1"/>
      <c r="H127" s="1"/>
      <c r="I127" s="70">
        <v>0.9</v>
      </c>
      <c r="J127" s="1"/>
      <c r="K127" s="1"/>
      <c r="L127" s="1"/>
      <c r="M127" s="1"/>
      <c r="N127" s="1"/>
      <c r="O127" s="1"/>
      <c r="P127" s="1"/>
      <c r="Q127" s="1"/>
      <c r="R127" s="1" t="s">
        <v>60</v>
      </c>
      <c r="S127" s="69" t="s">
        <v>90</v>
      </c>
      <c r="T127" s="1"/>
      <c r="U127" s="1"/>
      <c r="V127" s="1"/>
      <c r="W127" s="1"/>
      <c r="X127" s="1"/>
      <c r="Y127" s="1"/>
      <c r="Z127" s="1"/>
    </row>
    <row r="128" ht="15.75" customHeight="1">
      <c r="A128" s="1"/>
      <c r="B128" s="1"/>
      <c r="C128" s="1"/>
      <c r="D128" s="1"/>
      <c r="E128" s="1" t="s">
        <v>55</v>
      </c>
      <c r="F128" s="69" t="s">
        <v>91</v>
      </c>
      <c r="G128" s="1"/>
      <c r="H128" s="1"/>
      <c r="I128" s="70">
        <v>0.17</v>
      </c>
      <c r="J128" s="1"/>
      <c r="K128" s="1"/>
      <c r="L128" s="1"/>
      <c r="M128" s="1"/>
      <c r="N128" s="1"/>
      <c r="O128" s="1"/>
      <c r="P128" s="1"/>
      <c r="Q128" s="1"/>
      <c r="R128" s="1" t="s">
        <v>55</v>
      </c>
      <c r="S128" s="69" t="s">
        <v>91</v>
      </c>
      <c r="T128" s="1"/>
      <c r="U128" s="1"/>
      <c r="V128" s="1"/>
      <c r="W128" s="1"/>
      <c r="X128" s="1"/>
      <c r="Y128" s="1"/>
      <c r="Z128" s="1"/>
    </row>
    <row r="129" ht="15.75" customHeight="1">
      <c r="A129" s="1"/>
      <c r="B129" s="1"/>
      <c r="C129" s="1"/>
      <c r="D129" s="1"/>
      <c r="E129" s="1" t="s">
        <v>51</v>
      </c>
      <c r="F129" s="69" t="s">
        <v>92</v>
      </c>
      <c r="G129" s="1"/>
      <c r="H129" s="1"/>
      <c r="I129" s="70">
        <v>0.29</v>
      </c>
      <c r="J129" s="1"/>
      <c r="K129" s="1"/>
      <c r="L129" s="1"/>
      <c r="M129" s="1"/>
      <c r="N129" s="1"/>
      <c r="O129" s="1"/>
      <c r="P129" s="1"/>
      <c r="Q129" s="1"/>
      <c r="R129" s="1" t="s">
        <v>51</v>
      </c>
      <c r="S129" s="69" t="s">
        <v>92</v>
      </c>
      <c r="T129" s="1"/>
      <c r="U129" s="1"/>
      <c r="V129" s="1"/>
      <c r="W129" s="1"/>
      <c r="X129" s="1"/>
      <c r="Y129" s="1"/>
      <c r="Z129" s="1"/>
    </row>
    <row r="130" ht="15.75" customHeight="1">
      <c r="A130" s="1"/>
      <c r="B130" s="1"/>
      <c r="C130" s="1"/>
      <c r="D130" s="1"/>
      <c r="E130" s="1" t="s">
        <v>53</v>
      </c>
      <c r="F130" s="69" t="s">
        <v>93</v>
      </c>
      <c r="G130" s="1"/>
      <c r="H130" s="1"/>
      <c r="I130" s="70">
        <v>0.7</v>
      </c>
      <c r="J130" s="1"/>
      <c r="K130" s="1"/>
      <c r="L130" s="1"/>
      <c r="M130" s="1"/>
      <c r="N130" s="1"/>
      <c r="O130" s="1"/>
      <c r="P130" s="1"/>
      <c r="Q130" s="1"/>
      <c r="R130" s="1" t="s">
        <v>53</v>
      </c>
      <c r="S130" s="69" t="s">
        <v>93</v>
      </c>
      <c r="T130" s="1"/>
      <c r="U130" s="1"/>
      <c r="V130" s="1"/>
      <c r="W130" s="1"/>
      <c r="X130" s="1"/>
      <c r="Y130" s="1"/>
      <c r="Z130" s="1"/>
    </row>
    <row r="131" ht="15.75" customHeight="1">
      <c r="A131" s="1"/>
      <c r="B131" s="1"/>
      <c r="C131" s="1"/>
      <c r="D131" s="1"/>
      <c r="E131" s="1" t="s">
        <v>59</v>
      </c>
      <c r="F131" s="69" t="s">
        <v>94</v>
      </c>
      <c r="G131" s="1"/>
      <c r="H131" s="1"/>
      <c r="I131" s="70">
        <v>0.21</v>
      </c>
      <c r="J131" s="1"/>
      <c r="K131" s="1"/>
      <c r="L131" s="1"/>
      <c r="M131" s="1"/>
      <c r="N131" s="1"/>
      <c r="O131" s="1"/>
      <c r="P131" s="1"/>
      <c r="Q131" s="1"/>
      <c r="R131" s="1" t="s">
        <v>59</v>
      </c>
      <c r="S131" s="69" t="s">
        <v>94</v>
      </c>
      <c r="T131" s="1"/>
      <c r="U131" s="1"/>
      <c r="V131" s="1"/>
      <c r="W131" s="1"/>
      <c r="X131" s="1"/>
      <c r="Y131" s="1"/>
      <c r="Z131" s="1"/>
    </row>
    <row r="132" ht="15.75" customHeight="1">
      <c r="A132" s="1"/>
      <c r="B132" s="1"/>
      <c r="C132" s="1"/>
      <c r="D132" s="1"/>
      <c r="E132" s="68"/>
      <c r="F132" s="68"/>
      <c r="G132" s="1"/>
      <c r="H132" s="1"/>
      <c r="I132" s="1"/>
      <c r="J132" s="1"/>
      <c r="K132" s="1"/>
      <c r="L132" s="1"/>
      <c r="M132" s="1"/>
      <c r="N132" s="1"/>
      <c r="O132" s="1"/>
      <c r="P132" s="1"/>
      <c r="Q132" s="1"/>
      <c r="R132" s="68"/>
      <c r="S132" s="68"/>
      <c r="T132" s="1"/>
      <c r="U132" s="1"/>
      <c r="V132" s="1"/>
      <c r="W132" s="1"/>
      <c r="X132" s="1"/>
      <c r="Y132" s="1"/>
      <c r="Z132" s="1"/>
    </row>
    <row r="133" ht="15.75" customHeight="1">
      <c r="A133" s="1"/>
      <c r="B133" s="1"/>
      <c r="C133" s="1"/>
      <c r="D133" s="1"/>
      <c r="E133" s="71" t="s">
        <v>95</v>
      </c>
      <c r="F133" s="67" t="s">
        <v>96</v>
      </c>
      <c r="G133" s="1"/>
      <c r="H133" s="1"/>
      <c r="I133" s="1"/>
      <c r="J133" s="1"/>
      <c r="K133" s="1"/>
      <c r="L133" s="1"/>
      <c r="M133" s="1"/>
      <c r="N133" s="1"/>
      <c r="O133" s="1"/>
      <c r="P133" s="1"/>
      <c r="Q133" s="1"/>
      <c r="R133" s="71" t="s">
        <v>95</v>
      </c>
      <c r="S133" s="67" t="s">
        <v>96</v>
      </c>
      <c r="T133" s="1"/>
      <c r="U133" s="1"/>
      <c r="V133" s="1"/>
      <c r="W133" s="1"/>
      <c r="X133" s="1"/>
      <c r="Y133" s="1"/>
      <c r="Z133" s="1"/>
    </row>
    <row r="134" ht="15.75" customHeight="1">
      <c r="A134" s="1"/>
      <c r="B134" s="1"/>
      <c r="C134" s="1"/>
      <c r="D134" s="1"/>
      <c r="E134" s="72" t="s">
        <v>97</v>
      </c>
      <c r="F134" s="69" t="s">
        <v>98</v>
      </c>
      <c r="G134" s="1"/>
      <c r="H134" s="1"/>
      <c r="I134" s="1"/>
      <c r="J134" s="1"/>
      <c r="K134" s="1"/>
      <c r="L134" s="1"/>
      <c r="M134" s="1"/>
      <c r="N134" s="1"/>
      <c r="O134" s="1"/>
      <c r="P134" s="1"/>
      <c r="Q134" s="1"/>
      <c r="R134" s="72" t="s">
        <v>97</v>
      </c>
      <c r="S134" s="69" t="s">
        <v>98</v>
      </c>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P1000" s="1"/>
      <c r="Q1000" s="1"/>
      <c r="R1000" s="1"/>
      <c r="S1000" s="1"/>
      <c r="T1000" s="1"/>
      <c r="U1000" s="1"/>
      <c r="V1000" s="1"/>
      <c r="W1000" s="1"/>
      <c r="X1000" s="1"/>
      <c r="Y1000" s="1"/>
      <c r="Z1000" s="1"/>
    </row>
  </sheetData>
  <mergeCells count="6">
    <mergeCell ref="C1:D1"/>
    <mergeCell ref="E1:H1"/>
    <mergeCell ref="I1:L1"/>
    <mergeCell ref="M1:N1"/>
    <mergeCell ref="R1:U1"/>
    <mergeCell ref="A19:A21"/>
  </mergeCells>
  <conditionalFormatting sqref="N19">
    <cfRule type="cellIs" dxfId="0" priority="1" operator="lessThan">
      <formula>1</formula>
    </cfRule>
  </conditionalFormatting>
  <conditionalFormatting sqref="N19">
    <cfRule type="cellIs" dxfId="1" priority="2" operator="greaterThan">
      <formula>1</formula>
    </cfRule>
  </conditionalFormatting>
  <conditionalFormatting sqref="N20:N59">
    <cfRule type="cellIs" dxfId="0" priority="3" operator="lessThan">
      <formula>1</formula>
    </cfRule>
  </conditionalFormatting>
  <conditionalFormatting sqref="N20:N59">
    <cfRule type="cellIs" dxfId="1" priority="4" operator="greaterThan">
      <formula>1</formula>
    </cfRule>
  </conditionalFormatting>
  <conditionalFormatting sqref="L19:L59">
    <cfRule type="cellIs" dxfId="0" priority="5" operator="lessThan">
      <formula>1</formula>
    </cfRule>
  </conditionalFormatting>
  <conditionalFormatting sqref="L19:L59">
    <cfRule type="cellIs" dxfId="1" priority="6" operator="greaterThan">
      <formula>1</formula>
    </cfRule>
  </conditionalFormatting>
  <conditionalFormatting sqref="H19:H59 L19:L59">
    <cfRule type="colorScale" priority="7">
      <colorScale>
        <cfvo type="min"/>
        <cfvo type="formula" val="1"/>
        <color rgb="FFFFD965"/>
        <color rgb="FFC5E0B3"/>
      </colorScale>
    </cfRule>
  </conditionalFormatting>
  <conditionalFormatting sqref="H19:H59 L19:L59">
    <cfRule type="cellIs" dxfId="0" priority="8" operator="lessThan">
      <formula>1</formula>
    </cfRule>
  </conditionalFormatting>
  <conditionalFormatting sqref="H19:H59 L19:L59">
    <cfRule type="cellIs" dxfId="1" priority="9" operator="greaterThan">
      <formula>1</formula>
    </cfRule>
  </conditionalFormatting>
  <conditionalFormatting sqref="U19:U59">
    <cfRule type="colorScale" priority="10">
      <colorScale>
        <cfvo type="min"/>
        <cfvo type="formula" val="1"/>
        <color rgb="FFFFD965"/>
        <color rgb="FFC5E0B3"/>
      </colorScale>
    </cfRule>
  </conditionalFormatting>
  <conditionalFormatting sqref="U19:U59">
    <cfRule type="cellIs" dxfId="0" priority="11" operator="lessThan">
      <formula>1</formula>
    </cfRule>
  </conditionalFormatting>
  <conditionalFormatting sqref="U19:U59">
    <cfRule type="cellIs" dxfId="1" priority="12" operator="greaterThan">
      <formula>1</formula>
    </cfRule>
  </conditionalFormatting>
  <hyperlinks>
    <hyperlink r:id="rId2" ref="B71"/>
  </hyperlinks>
  <printOptions/>
  <pageMargins bottom="0.75" footer="0.0" header="0.0" left="0.7" right="0.7" top="0.75"/>
  <pageSetup orientation="portrait"/>
  <drawing r:id="rId3"/>
  <legacy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2020-12-25T23:33:11Z</dcterms:created>
  <dc:creator>Nicolas Sicard</dc:creator>
</cp:coreProperties>
</file>