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Google Drive\Projets\Endless Project\"/>
    </mc:Choice>
  </mc:AlternateContent>
  <xr:revisionPtr revIDLastSave="0" documentId="8_{233DB6C4-7060-4B58-81D4-312977597CB9}" xr6:coauthVersionLast="45" xr6:coauthVersionMax="45" xr10:uidLastSave="{00000000-0000-0000-0000-000000000000}"/>
  <bookViews>
    <workbookView xWindow="17925" yWindow="3750" windowWidth="21600" windowHeight="11505" xr2:uid="{0B76982E-C080-4B3F-B981-E2E3849ED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L29" i="1" s="1"/>
  <c r="G31" i="1"/>
  <c r="H31" i="1" s="1"/>
  <c r="N21" i="1"/>
  <c r="I4" i="1"/>
  <c r="E4" i="1"/>
  <c r="I5" i="1"/>
  <c r="E5" i="1"/>
  <c r="M21" i="1"/>
  <c r="K24" i="1"/>
  <c r="L24" i="1" s="1"/>
  <c r="K25" i="1"/>
  <c r="L25" i="1" s="1"/>
  <c r="K27" i="1"/>
  <c r="L27" i="1" s="1"/>
  <c r="K33" i="1"/>
  <c r="L33" i="1" s="1"/>
  <c r="K35" i="1"/>
  <c r="L35" i="1" s="1"/>
  <c r="K36" i="1"/>
  <c r="L36" i="1" s="1"/>
  <c r="K38" i="1"/>
  <c r="L38" i="1" s="1"/>
  <c r="K41" i="1"/>
  <c r="L41" i="1" s="1"/>
  <c r="K43" i="1"/>
  <c r="L43" i="1" s="1"/>
  <c r="K44" i="1"/>
  <c r="L44" i="1" s="1"/>
  <c r="K46" i="1"/>
  <c r="L46" i="1" s="1"/>
  <c r="K47" i="1"/>
  <c r="L47" i="1" s="1"/>
  <c r="K48" i="1"/>
  <c r="L48" i="1" s="1"/>
  <c r="G20" i="1"/>
  <c r="H20" i="1" s="1"/>
  <c r="G22" i="1"/>
  <c r="H22" i="1" s="1"/>
  <c r="G23" i="1"/>
  <c r="H23" i="1" s="1"/>
  <c r="G27" i="1"/>
  <c r="H27" i="1" s="1"/>
  <c r="G29" i="1"/>
  <c r="H29" i="1" s="1"/>
  <c r="G30" i="1"/>
  <c r="H30" i="1" s="1"/>
  <c r="G35" i="1"/>
  <c r="H35" i="1" s="1"/>
  <c r="G36" i="1"/>
  <c r="H36" i="1" s="1"/>
  <c r="G38" i="1"/>
  <c r="H38" i="1" s="1"/>
  <c r="G39" i="1"/>
  <c r="H39" i="1" s="1"/>
  <c r="G40" i="1"/>
  <c r="H40" i="1" s="1"/>
  <c r="G43" i="1"/>
  <c r="H43" i="1" s="1"/>
  <c r="G44" i="1"/>
  <c r="H44" i="1" s="1"/>
  <c r="G47" i="1"/>
  <c r="H47" i="1" s="1"/>
  <c r="G48" i="1"/>
  <c r="H48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F58" i="1" s="1"/>
  <c r="D59" i="1"/>
  <c r="J59" i="1" s="1"/>
  <c r="D51" i="1"/>
  <c r="J51" i="1" s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19" i="1"/>
  <c r="J19" i="1" s="1"/>
  <c r="F45" i="1"/>
  <c r="F46" i="1"/>
  <c r="F47" i="1"/>
  <c r="F48" i="1"/>
  <c r="F49" i="1"/>
  <c r="F35" i="1"/>
  <c r="F36" i="1"/>
  <c r="F37" i="1"/>
  <c r="F38" i="1"/>
  <c r="F39" i="1"/>
  <c r="F40" i="1"/>
  <c r="F41" i="1"/>
  <c r="F42" i="1"/>
  <c r="F43" i="1"/>
  <c r="F44" i="1"/>
  <c r="F33" i="1"/>
  <c r="F23" i="1"/>
  <c r="F24" i="1"/>
  <c r="F25" i="1"/>
  <c r="F26" i="1"/>
  <c r="F27" i="1"/>
  <c r="F28" i="1"/>
  <c r="F29" i="1"/>
  <c r="F30" i="1"/>
  <c r="F31" i="1"/>
  <c r="F32" i="1"/>
  <c r="F22" i="1"/>
  <c r="F20" i="1"/>
  <c r="F19" i="1"/>
  <c r="K26" i="1" l="1"/>
  <c r="L26" i="1" s="1"/>
  <c r="K5" i="1"/>
  <c r="K52" i="1" s="1"/>
  <c r="K42" i="1"/>
  <c r="L42" i="1" s="1"/>
  <c r="K32" i="1"/>
  <c r="L32" i="1" s="1"/>
  <c r="K23" i="1"/>
  <c r="L23" i="1" s="1"/>
  <c r="K31" i="1"/>
  <c r="L31" i="1" s="1"/>
  <c r="K22" i="1"/>
  <c r="L22" i="1" s="1"/>
  <c r="K49" i="1"/>
  <c r="L49" i="1" s="1"/>
  <c r="K40" i="1"/>
  <c r="L40" i="1" s="1"/>
  <c r="K30" i="1"/>
  <c r="L30" i="1" s="1"/>
  <c r="K20" i="1"/>
  <c r="L20" i="1" s="1"/>
  <c r="K28" i="1"/>
  <c r="L28" i="1" s="1"/>
  <c r="K39" i="1"/>
  <c r="L39" i="1" s="1"/>
  <c r="G5" i="1"/>
  <c r="G58" i="1" s="1"/>
  <c r="H58" i="1" s="1"/>
  <c r="G46" i="1"/>
  <c r="H46" i="1" s="1"/>
  <c r="K4" i="1"/>
  <c r="K45" i="1"/>
  <c r="L45" i="1" s="1"/>
  <c r="K37" i="1"/>
  <c r="L37" i="1" s="1"/>
  <c r="G45" i="1"/>
  <c r="H45" i="1" s="1"/>
  <c r="G37" i="1"/>
  <c r="H37" i="1" s="1"/>
  <c r="G28" i="1"/>
  <c r="H28" i="1" s="1"/>
  <c r="G26" i="1"/>
  <c r="H26" i="1" s="1"/>
  <c r="G19" i="1"/>
  <c r="H19" i="1" s="1"/>
  <c r="G42" i="1"/>
  <c r="H42" i="1" s="1"/>
  <c r="G33" i="1"/>
  <c r="H33" i="1" s="1"/>
  <c r="G25" i="1"/>
  <c r="H25" i="1" s="1"/>
  <c r="G49" i="1"/>
  <c r="H49" i="1" s="1"/>
  <c r="G41" i="1"/>
  <c r="H41" i="1" s="1"/>
  <c r="G32" i="1"/>
  <c r="H32" i="1" s="1"/>
  <c r="G24" i="1"/>
  <c r="H24" i="1" s="1"/>
  <c r="G4" i="1"/>
  <c r="K58" i="1"/>
  <c r="K57" i="1"/>
  <c r="L57" i="1" s="1"/>
  <c r="K56" i="1"/>
  <c r="L56" i="1" s="1"/>
  <c r="K55" i="1"/>
  <c r="K54" i="1"/>
  <c r="L54" i="1" s="1"/>
  <c r="K53" i="1"/>
  <c r="L53" i="1" s="1"/>
  <c r="K51" i="1"/>
  <c r="L51" i="1" s="1"/>
  <c r="M45" i="1"/>
  <c r="N45" i="1" s="1"/>
  <c r="M44" i="1"/>
  <c r="N44" i="1" s="1"/>
  <c r="M36" i="1"/>
  <c r="N36" i="1" s="1"/>
  <c r="M27" i="1"/>
  <c r="N27" i="1" s="1"/>
  <c r="M43" i="1"/>
  <c r="N43" i="1" s="1"/>
  <c r="M48" i="1"/>
  <c r="N48" i="1" s="1"/>
  <c r="M40" i="1"/>
  <c r="N40" i="1" s="1"/>
  <c r="M35" i="1"/>
  <c r="N35" i="1" s="1"/>
  <c r="M47" i="1"/>
  <c r="N47" i="1" s="1"/>
  <c r="M30" i="1"/>
  <c r="N30" i="1" s="1"/>
  <c r="M22" i="1"/>
  <c r="N22" i="1" s="1"/>
  <c r="M38" i="1"/>
  <c r="N38" i="1" s="1"/>
  <c r="M29" i="1"/>
  <c r="N29" i="1" s="1"/>
  <c r="L52" i="1"/>
  <c r="L55" i="1"/>
  <c r="K19" i="1"/>
  <c r="F51" i="1"/>
  <c r="F59" i="1"/>
  <c r="J58" i="1"/>
  <c r="F57" i="1"/>
  <c r="F56" i="1"/>
  <c r="F55" i="1"/>
  <c r="F54" i="1"/>
  <c r="F53" i="1"/>
  <c r="F52" i="1"/>
  <c r="G57" i="1" l="1"/>
  <c r="H57" i="1" s="1"/>
  <c r="G54" i="1"/>
  <c r="M37" i="1"/>
  <c r="N37" i="1" s="1"/>
  <c r="G59" i="1"/>
  <c r="H59" i="1" s="1"/>
  <c r="M23" i="1"/>
  <c r="N23" i="1" s="1"/>
  <c r="M31" i="1"/>
  <c r="N31" i="1" s="1"/>
  <c r="M20" i="1"/>
  <c r="N20" i="1" s="1"/>
  <c r="K59" i="1"/>
  <c r="L59" i="1" s="1"/>
  <c r="M26" i="1"/>
  <c r="N26" i="1" s="1"/>
  <c r="G52" i="1"/>
  <c r="G53" i="1"/>
  <c r="G55" i="1"/>
  <c r="H55" i="1" s="1"/>
  <c r="M58" i="1"/>
  <c r="N58" i="1" s="1"/>
  <c r="M46" i="1"/>
  <c r="N46" i="1" s="1"/>
  <c r="M24" i="1"/>
  <c r="N24" i="1" s="1"/>
  <c r="G51" i="1"/>
  <c r="M51" i="1" s="1"/>
  <c r="N51" i="1" s="1"/>
  <c r="G56" i="1"/>
  <c r="H56" i="1" s="1"/>
  <c r="L58" i="1"/>
  <c r="M39" i="1"/>
  <c r="N39" i="1" s="1"/>
  <c r="M49" i="1"/>
  <c r="N49" i="1" s="1"/>
  <c r="M28" i="1"/>
  <c r="N28" i="1" s="1"/>
  <c r="M41" i="1"/>
  <c r="N41" i="1" s="1"/>
  <c r="M32" i="1"/>
  <c r="N32" i="1" s="1"/>
  <c r="M25" i="1"/>
  <c r="N25" i="1" s="1"/>
  <c r="M42" i="1"/>
  <c r="N42" i="1" s="1"/>
  <c r="M33" i="1"/>
  <c r="N33" i="1" s="1"/>
  <c r="M57" i="1"/>
  <c r="N57" i="1" s="1"/>
  <c r="H53" i="1"/>
  <c r="M53" i="1"/>
  <c r="N53" i="1" s="1"/>
  <c r="M54" i="1"/>
  <c r="N54" i="1" s="1"/>
  <c r="H54" i="1"/>
  <c r="H52" i="1"/>
  <c r="M52" i="1"/>
  <c r="N52" i="1" s="1"/>
  <c r="L19" i="1"/>
  <c r="M19" i="1"/>
  <c r="N19" i="1" s="1"/>
  <c r="M55" i="1" l="1"/>
  <c r="N55" i="1" s="1"/>
  <c r="M59" i="1"/>
  <c r="N59" i="1" s="1"/>
  <c r="H51" i="1"/>
  <c r="M56" i="1"/>
  <c r="N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tc={8F01BF35-E3DE-4A84-A95F-7D8AEC669EEC}</author>
  </authors>
  <commentList>
    <comment ref="C43" authorId="0" shapeId="0" xr:uid="{8F01BF35-E3DE-4A84-A95F-7D8AEC669EEC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doubler 11mg pour vegan</t>
      </text>
    </comment>
  </commentList>
</comments>
</file>

<file path=xl/sharedStrings.xml><?xml version="1.0" encoding="utf-8"?>
<sst xmlns="http://schemas.openxmlformats.org/spreadsheetml/2006/main" count="136" uniqueCount="91">
  <si>
    <t>Vitamin B1</t>
  </si>
  <si>
    <t>Thiamine</t>
  </si>
  <si>
    <t>Water</t>
  </si>
  <si>
    <t>Vitamin B2</t>
  </si>
  <si>
    <t>Riboflavin</t>
  </si>
  <si>
    <t>Vitamin B3</t>
  </si>
  <si>
    <t>Vitamin B5</t>
  </si>
  <si>
    <t>Pantothenic acid</t>
  </si>
  <si>
    <t>Vitamin B6</t>
  </si>
  <si>
    <t>Vitamin B7</t>
  </si>
  <si>
    <t>Biotin</t>
  </si>
  <si>
    <t>Vitamin B9</t>
  </si>
  <si>
    <t>Vitamin B12</t>
  </si>
  <si>
    <t>Vitamin C</t>
  </si>
  <si>
    <t>Ascorbic acid</t>
  </si>
  <si>
    <t>Vitamin D</t>
  </si>
  <si>
    <t>Vitamin E</t>
  </si>
  <si>
    <t>Vitamin K</t>
  </si>
  <si>
    <t>Vtamin A</t>
  </si>
  <si>
    <t>Potassium</t>
  </si>
  <si>
    <t>Chlorine</t>
  </si>
  <si>
    <t>Sodium</t>
  </si>
  <si>
    <t>Calcium</t>
  </si>
  <si>
    <t>Phosphorus</t>
  </si>
  <si>
    <t>Magnesium</t>
  </si>
  <si>
    <t>Iron</t>
  </si>
  <si>
    <t>Zinc</t>
  </si>
  <si>
    <t>Manganese</t>
  </si>
  <si>
    <t>Copper</t>
  </si>
  <si>
    <t>Iodine</t>
  </si>
  <si>
    <t>Chromium</t>
  </si>
  <si>
    <t>Molybdenum</t>
  </si>
  <si>
    <t>Selenium</t>
  </si>
  <si>
    <t>Niacin, Niacinamide, Nicotinamide riboside</t>
  </si>
  <si>
    <t>Pyridoxine, Pyridoxamine, Pyridoxal</t>
  </si>
  <si>
    <t>Folates, Folic acid</t>
  </si>
  <si>
    <t>Cyanocobalamin, Hydroxocobalamin, Methylcobalamin, Adenosylcobalamin</t>
  </si>
  <si>
    <t>Cholecalciferol (D3), Ergocalciferol (D2)</t>
  </si>
  <si>
    <t>Tocopherols, Tocotrienols</t>
  </si>
  <si>
    <t>Phylloquinone, Menaquinones</t>
  </si>
  <si>
    <t>Essential Amino Acids</t>
  </si>
  <si>
    <t>Histidine</t>
  </si>
  <si>
    <t>Isoleucine**</t>
  </si>
  <si>
    <t>Leucine**</t>
  </si>
  <si>
    <t>Lysine</t>
  </si>
  <si>
    <r>
      <t>Meth</t>
    </r>
    <r>
      <rPr>
        <sz val="11"/>
        <color rgb="FF202122"/>
        <rFont val="Arial"/>
        <family val="2"/>
      </rPr>
      <t> + </t>
    </r>
    <r>
      <rPr>
        <sz val="11"/>
        <color rgb="FF0B0080"/>
        <rFont val="Arial"/>
        <family val="2"/>
      </rPr>
      <t>Cyst</t>
    </r>
  </si>
  <si>
    <r>
      <t>Phen</t>
    </r>
    <r>
      <rPr>
        <sz val="11"/>
        <color rgb="FF202122"/>
        <rFont val="Arial"/>
        <family val="2"/>
      </rPr>
      <t> + </t>
    </r>
    <r>
      <rPr>
        <sz val="11"/>
        <color rgb="FF0B0080"/>
        <rFont val="Arial"/>
        <family val="2"/>
      </rPr>
      <t>Tyr</t>
    </r>
  </si>
  <si>
    <t>Threonine</t>
  </si>
  <si>
    <t>Tryptophan</t>
  </si>
  <si>
    <t>Valine**</t>
  </si>
  <si>
    <t>Required per 100 g of protein</t>
  </si>
  <si>
    <r>
      <t>Quantity%DV</t>
    </r>
    <r>
      <rPr>
        <vertAlign val="superscript"/>
        <sz val="7"/>
        <color rgb="FF000000"/>
        <rFont val="Arial"/>
        <family val="2"/>
      </rPr>
      <t>†</t>
    </r>
  </si>
  <si>
    <t>Minerals</t>
  </si>
  <si>
    <t>120 mg</t>
  </si>
  <si>
    <t>28.5 mg</t>
  </si>
  <si>
    <t>195 mg</t>
  </si>
  <si>
    <t>1.9 mg</t>
  </si>
  <si>
    <t>118 mg</t>
  </si>
  <si>
    <t>1363 mg</t>
  </si>
  <si>
    <t>1048 mg</t>
  </si>
  <si>
    <t>2 mg</t>
  </si>
  <si>
    <t>Other constituents</t>
  </si>
  <si>
    <t>Quantity</t>
  </si>
  <si>
    <t>4.68 g</t>
  </si>
  <si>
    <t>spiruline</t>
  </si>
  <si>
    <t>chlorella</t>
  </si>
  <si>
    <t>mg</t>
  </si>
  <si>
    <t>needed</t>
  </si>
  <si>
    <t>recommended</t>
  </si>
  <si>
    <t>max</t>
  </si>
  <si>
    <t>units</t>
  </si>
  <si>
    <t>mcg</t>
  </si>
  <si>
    <t>g</t>
  </si>
  <si>
    <t>Fluoride</t>
  </si>
  <si>
    <t>retinol 0.3mcg/IU</t>
  </si>
  <si>
    <t>beta-carotene 0.6mcg/IU</t>
  </si>
  <si>
    <t>Required for 50g daily</t>
  </si>
  <si>
    <t>for 100g</t>
  </si>
  <si>
    <t>for 87g</t>
  </si>
  <si>
    <t>quantité</t>
  </si>
  <si>
    <t>Calories</t>
  </si>
  <si>
    <t>Protein</t>
  </si>
  <si>
    <t>carbs</t>
  </si>
  <si>
    <t>fat</t>
  </si>
  <si>
    <t xml:space="preserve">for </t>
  </si>
  <si>
    <t>kcal</t>
  </si>
  <si>
    <t>for 100gof prots</t>
  </si>
  <si>
    <t>for 100g of prots</t>
  </si>
  <si>
    <t xml:space="preserve">for 50g of prots </t>
  </si>
  <si>
    <t>mix</t>
  </si>
  <si>
    <t>for indicated prots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</si>
</sst>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9"/>
      <color rgb="FF202122"/>
      <name val="Arial"/>
      <family val="2"/>
    </font>
    <font>
      <b/>
      <sz val="9"/>
      <color rgb="FF0B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vertAlign val="superscript"/>
      <sz val="7"/>
      <color rgb="FF000000"/>
      <name val="Arial"/>
      <family val="2"/>
    </font>
    <font>
      <sz val="13"/>
      <color rgb="FF212121"/>
      <name val="Source Sans Pro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 wrapText="1"/>
    </xf>
    <xf numFmtId="2" fontId="5" fillId="0" borderId="0" xfId="0" applyNumberFormat="1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5" fillId="7" borderId="3" xfId="0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right" vertical="center" wrapText="1"/>
    </xf>
    <xf numFmtId="9" fontId="5" fillId="6" borderId="0" xfId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3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6" borderId="3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9" fontId="4" fillId="7" borderId="0" xfId="1" applyFont="1" applyFill="1" applyBorder="1" applyAlignment="1">
      <alignment horizontal="right" wrapText="1"/>
    </xf>
    <xf numFmtId="0" fontId="4" fillId="7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2" fontId="0" fillId="6" borderId="0" xfId="0" applyNumberFormat="1" applyFill="1" applyBorder="1" applyAlignment="1">
      <alignment wrapText="1"/>
    </xf>
    <xf numFmtId="2" fontId="4" fillId="6" borderId="0" xfId="0" applyNumberFormat="1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7" borderId="4" xfId="0" applyFont="1" applyFill="1" applyBorder="1" applyAlignment="1">
      <alignment horizontal="right" wrapText="1"/>
    </xf>
    <xf numFmtId="0" fontId="11" fillId="7" borderId="3" xfId="0" applyFont="1" applyFill="1" applyBorder="1" applyAlignment="1">
      <alignment horizontal="right" wrapText="1"/>
    </xf>
    <xf numFmtId="0" fontId="8" fillId="6" borderId="3" xfId="0" applyFont="1" applyFill="1" applyBorder="1" applyAlignment="1">
      <alignment horizontal="right" vertical="center" wrapText="1"/>
    </xf>
    <xf numFmtId="9" fontId="4" fillId="7" borderId="3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center" wrapText="1"/>
    </xf>
    <xf numFmtId="9" fontId="8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wrapText="1"/>
    </xf>
    <xf numFmtId="9" fontId="4" fillId="0" borderId="0" xfId="1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Sicard" id="{A3FD1B4A-A5A0-4200-99EB-16FDAB4F4076}" userId="2611322b0906071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3" dT="2020-12-26T20:14:06.32" personId="{A3FD1B4A-A5A0-4200-99EB-16FDAB4F4076}" id="{8F01BF35-E3DE-4A84-A95F-7D8AEC669EEC}">
    <text>doubler 11mg pour vegan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7BAB-B14A-49EC-8A20-128895A2C677}">
  <dimension ref="A1:P173"/>
  <sheetViews>
    <sheetView tabSelected="1" zoomScale="75" zoomScaleNormal="77" workbookViewId="0">
      <selection activeCell="G3" sqref="G3"/>
    </sheetView>
  </sheetViews>
  <sheetFormatPr defaultRowHeight="15" x14ac:dyDescent="0.25"/>
  <cols>
    <col min="1" max="2" width="33.28515625" style="23" customWidth="1"/>
    <col min="3" max="3" width="13.42578125" style="23" customWidth="1"/>
    <col min="4" max="4" width="12" style="23" customWidth="1"/>
    <col min="5" max="5" width="11.28515625" style="23" customWidth="1"/>
    <col min="6" max="6" width="11.140625" style="23" customWidth="1"/>
    <col min="7" max="7" width="9.7109375" style="38" customWidth="1"/>
    <col min="8" max="8" width="9.140625" style="38"/>
    <col min="9" max="9" width="11" style="23" customWidth="1"/>
    <col min="10" max="10" width="11.42578125" style="23" customWidth="1"/>
    <col min="11" max="11" width="11.85546875" style="23" customWidth="1"/>
    <col min="12" max="12" width="10.140625" style="23" customWidth="1"/>
    <col min="13" max="13" width="9.140625" style="23"/>
    <col min="14" max="14" width="13.28515625" bestFit="1" customWidth="1"/>
    <col min="16" max="16" width="9.140625" style="38"/>
    <col min="17" max="16384" width="9.140625" style="23"/>
  </cols>
  <sheetData>
    <row r="1" spans="1:16" x14ac:dyDescent="0.25">
      <c r="C1" s="24" t="s">
        <v>67</v>
      </c>
      <c r="D1" s="25"/>
      <c r="E1" s="26" t="s">
        <v>64</v>
      </c>
      <c r="F1" s="27"/>
      <c r="G1" s="27"/>
      <c r="H1" s="28"/>
      <c r="I1" s="24" t="s">
        <v>65</v>
      </c>
      <c r="J1" s="25"/>
      <c r="K1" s="25"/>
      <c r="L1" s="29"/>
      <c r="M1" s="71" t="s">
        <v>89</v>
      </c>
      <c r="N1" s="70"/>
      <c r="O1" s="23"/>
      <c r="P1" s="30" t="s">
        <v>70</v>
      </c>
    </row>
    <row r="2" spans="1:16" x14ac:dyDescent="0.25">
      <c r="C2" s="31" t="s">
        <v>68</v>
      </c>
      <c r="D2" s="32" t="s">
        <v>69</v>
      </c>
      <c r="E2" s="33" t="s">
        <v>77</v>
      </c>
      <c r="F2" s="34"/>
      <c r="G2" s="35" t="s">
        <v>78</v>
      </c>
      <c r="H2" s="36"/>
      <c r="I2" s="31" t="s">
        <v>77</v>
      </c>
      <c r="J2" s="32"/>
      <c r="K2" s="21" t="s">
        <v>84</v>
      </c>
      <c r="L2" s="37"/>
      <c r="N2" s="23"/>
      <c r="O2" s="23"/>
    </row>
    <row r="3" spans="1:16" x14ac:dyDescent="0.25">
      <c r="A3" s="23" t="s">
        <v>79</v>
      </c>
      <c r="C3" s="39"/>
      <c r="D3" s="40"/>
      <c r="E3" s="41">
        <v>100</v>
      </c>
      <c r="F3" s="42"/>
      <c r="G3" s="35">
        <v>50</v>
      </c>
      <c r="H3" s="36"/>
      <c r="I3" s="39">
        <v>100</v>
      </c>
      <c r="J3" s="43"/>
      <c r="K3" s="21">
        <v>50</v>
      </c>
      <c r="L3" s="37"/>
      <c r="N3" s="23"/>
      <c r="O3" s="23"/>
      <c r="P3" s="38" t="s">
        <v>72</v>
      </c>
    </row>
    <row r="4" spans="1:16" x14ac:dyDescent="0.25">
      <c r="A4" s="23" t="s">
        <v>80</v>
      </c>
      <c r="C4" s="44">
        <v>2000</v>
      </c>
      <c r="D4" s="37"/>
      <c r="E4" s="45">
        <f>81/28*E3</f>
        <v>289.28571428571428</v>
      </c>
      <c r="F4" s="46"/>
      <c r="G4" s="46">
        <f t="shared" ref="F4:G4" si="0">81/28*G3</f>
        <v>144.64285714285714</v>
      </c>
      <c r="H4" s="36"/>
      <c r="I4" s="44">
        <f>115/28*I3</f>
        <v>410.71428571428567</v>
      </c>
      <c r="J4" s="21"/>
      <c r="K4" s="21">
        <f t="shared" ref="J4:K4" si="1">115/28*K3</f>
        <v>205.35714285714283</v>
      </c>
      <c r="L4" s="37"/>
      <c r="N4" s="23"/>
      <c r="O4" s="23"/>
      <c r="P4" s="38" t="s">
        <v>85</v>
      </c>
    </row>
    <row r="5" spans="1:16" x14ac:dyDescent="0.25">
      <c r="A5" s="23" t="s">
        <v>81</v>
      </c>
      <c r="C5" s="44">
        <v>50</v>
      </c>
      <c r="D5" s="37"/>
      <c r="E5" s="45">
        <f>16/28*E3</f>
        <v>57.142857142857139</v>
      </c>
      <c r="F5" s="46"/>
      <c r="G5" s="47">
        <f>16/28*G3</f>
        <v>28.571428571428569</v>
      </c>
      <c r="H5" s="36"/>
      <c r="I5" s="44">
        <f>16/28*I3</f>
        <v>57.142857142857139</v>
      </c>
      <c r="J5" s="21"/>
      <c r="K5" s="21">
        <f>16/28*K3</f>
        <v>28.571428571428569</v>
      </c>
      <c r="L5" s="37"/>
      <c r="N5" s="23"/>
      <c r="O5" s="23"/>
    </row>
    <row r="6" spans="1:16" x14ac:dyDescent="0.25">
      <c r="A6" s="23" t="s">
        <v>82</v>
      </c>
      <c r="C6" s="44">
        <v>260</v>
      </c>
      <c r="D6" s="37"/>
      <c r="E6" s="45"/>
      <c r="F6" s="46"/>
      <c r="G6" s="47"/>
      <c r="H6" s="36"/>
      <c r="I6" s="44"/>
      <c r="J6" s="21"/>
      <c r="K6" s="21"/>
      <c r="L6" s="37"/>
      <c r="N6" s="23"/>
      <c r="O6" s="23"/>
    </row>
    <row r="7" spans="1:16" x14ac:dyDescent="0.25">
      <c r="A7" s="23" t="s">
        <v>83</v>
      </c>
      <c r="C7" s="44">
        <v>60</v>
      </c>
      <c r="D7" s="37">
        <v>70</v>
      </c>
      <c r="E7" s="45"/>
      <c r="F7" s="46"/>
      <c r="G7" s="47"/>
      <c r="H7" s="36"/>
      <c r="I7" s="44"/>
      <c r="J7" s="21"/>
      <c r="K7" s="21"/>
      <c r="L7" s="37"/>
      <c r="N7" s="23"/>
      <c r="O7" s="23"/>
      <c r="P7" s="38" t="s">
        <v>72</v>
      </c>
    </row>
    <row r="8" spans="1:16" x14ac:dyDescent="0.25">
      <c r="C8" s="44"/>
      <c r="D8" s="37"/>
      <c r="E8" s="45"/>
      <c r="F8" s="46"/>
      <c r="G8" s="47"/>
      <c r="H8" s="36"/>
      <c r="I8" s="44"/>
      <c r="J8" s="21"/>
      <c r="K8" s="21"/>
      <c r="L8" s="37"/>
      <c r="N8" s="23"/>
      <c r="O8" s="23"/>
    </row>
    <row r="9" spans="1:16" x14ac:dyDescent="0.25">
      <c r="C9" s="44"/>
      <c r="D9" s="37"/>
      <c r="E9" s="45"/>
      <c r="F9" s="46"/>
      <c r="G9" s="47"/>
      <c r="H9" s="36"/>
      <c r="I9" s="44"/>
      <c r="J9" s="21"/>
      <c r="K9" s="21"/>
      <c r="L9" s="37"/>
      <c r="N9" s="23"/>
      <c r="O9" s="23"/>
    </row>
    <row r="10" spans="1:16" x14ac:dyDescent="0.25">
      <c r="C10" s="44"/>
      <c r="D10" s="37"/>
      <c r="E10" s="45"/>
      <c r="F10" s="46"/>
      <c r="G10" s="47"/>
      <c r="H10" s="36"/>
      <c r="I10" s="44"/>
      <c r="J10" s="21"/>
      <c r="K10" s="21"/>
      <c r="L10" s="37"/>
      <c r="N10" s="23"/>
      <c r="O10" s="23"/>
    </row>
    <row r="11" spans="1:16" x14ac:dyDescent="0.25">
      <c r="C11" s="44"/>
      <c r="D11" s="37"/>
      <c r="E11" s="45"/>
      <c r="F11" s="46"/>
      <c r="G11" s="47"/>
      <c r="H11" s="36"/>
      <c r="I11" s="44"/>
      <c r="J11" s="21"/>
      <c r="K11" s="21"/>
      <c r="L11" s="37"/>
      <c r="N11" s="23"/>
      <c r="O11" s="23"/>
    </row>
    <row r="12" spans="1:16" x14ac:dyDescent="0.25">
      <c r="C12" s="44"/>
      <c r="D12" s="37"/>
      <c r="E12" s="45"/>
      <c r="F12" s="46"/>
      <c r="G12" s="47"/>
      <c r="H12" s="36"/>
      <c r="I12" s="44"/>
      <c r="J12" s="21"/>
      <c r="K12" s="21"/>
      <c r="L12" s="37"/>
      <c r="N12" s="23"/>
      <c r="O12" s="23"/>
    </row>
    <row r="13" spans="1:16" x14ac:dyDescent="0.25">
      <c r="C13" s="44"/>
      <c r="D13" s="37"/>
      <c r="E13" s="45"/>
      <c r="F13" s="46"/>
      <c r="G13" s="47"/>
      <c r="H13" s="36"/>
      <c r="I13" s="44"/>
      <c r="J13" s="21"/>
      <c r="K13" s="21"/>
      <c r="L13" s="37"/>
      <c r="N13" s="23"/>
      <c r="O13" s="23"/>
    </row>
    <row r="14" spans="1:16" x14ac:dyDescent="0.25">
      <c r="C14" s="44"/>
      <c r="D14" s="37"/>
      <c r="E14" s="45"/>
      <c r="F14" s="46"/>
      <c r="G14" s="47"/>
      <c r="H14" s="36"/>
      <c r="I14" s="44"/>
      <c r="J14" s="21"/>
      <c r="K14" s="21"/>
      <c r="L14" s="37"/>
      <c r="N14" s="23"/>
      <c r="O14" s="23"/>
    </row>
    <row r="15" spans="1:16" x14ac:dyDescent="0.25">
      <c r="C15" s="44"/>
      <c r="D15" s="37"/>
      <c r="E15" s="45"/>
      <c r="F15" s="46"/>
      <c r="G15" s="47"/>
      <c r="H15" s="36"/>
      <c r="I15" s="44"/>
      <c r="J15" s="21"/>
      <c r="K15" s="21"/>
      <c r="L15" s="37"/>
      <c r="N15" s="23"/>
      <c r="O15" s="23"/>
    </row>
    <row r="16" spans="1:16" x14ac:dyDescent="0.25">
      <c r="C16" s="44"/>
      <c r="D16" s="37"/>
      <c r="E16" s="45"/>
      <c r="F16" s="46"/>
      <c r="G16" s="47"/>
      <c r="H16" s="36"/>
      <c r="I16" s="44"/>
      <c r="J16" s="21"/>
      <c r="K16" s="21"/>
      <c r="L16" s="37"/>
      <c r="N16" s="23"/>
      <c r="O16" s="23"/>
    </row>
    <row r="17" spans="1:16" x14ac:dyDescent="0.25">
      <c r="C17" s="44"/>
      <c r="D17" s="37"/>
      <c r="E17" s="45"/>
      <c r="F17" s="46"/>
      <c r="G17" s="47"/>
      <c r="H17" s="36"/>
      <c r="I17" s="44"/>
      <c r="J17" s="21"/>
      <c r="K17" s="21"/>
      <c r="L17" s="37"/>
      <c r="N17" s="23"/>
      <c r="O17" s="23"/>
      <c r="P17" s="30"/>
    </row>
    <row r="18" spans="1:16" x14ac:dyDescent="0.25">
      <c r="C18" s="44"/>
      <c r="D18" s="37"/>
      <c r="E18" s="45"/>
      <c r="F18" s="46"/>
      <c r="G18" s="48"/>
      <c r="H18" s="49"/>
      <c r="I18" s="44"/>
      <c r="J18" s="21"/>
      <c r="K18" s="21"/>
      <c r="L18" s="37"/>
      <c r="N18" s="23"/>
      <c r="O18" s="23"/>
      <c r="P18" s="23"/>
    </row>
    <row r="19" spans="1:16" ht="25.5" customHeight="1" x14ac:dyDescent="0.3">
      <c r="A19" s="50" t="s">
        <v>18</v>
      </c>
      <c r="B19" s="1" t="s">
        <v>74</v>
      </c>
      <c r="C19" s="39">
        <v>900</v>
      </c>
      <c r="D19" s="51">
        <v>3000</v>
      </c>
      <c r="E19" s="9">
        <v>342</v>
      </c>
      <c r="F19" s="14">
        <f>E19/C19</f>
        <v>0.38</v>
      </c>
      <c r="G19" s="48">
        <f>$G$3/$E$3*E19</f>
        <v>171</v>
      </c>
      <c r="H19" s="69">
        <f>G19/C19</f>
        <v>0.19</v>
      </c>
      <c r="I19" s="52">
        <f>58331/0.6</f>
        <v>97218.333333333343</v>
      </c>
      <c r="J19" s="43">
        <f>I19/C19</f>
        <v>108.02037037037039</v>
      </c>
      <c r="K19" s="21">
        <f>$K$3/$I$3*I19</f>
        <v>48609.166666666672</v>
      </c>
      <c r="L19" s="69">
        <f>K19/C19</f>
        <v>54.010185185185193</v>
      </c>
      <c r="M19" s="68">
        <f>G19+K19</f>
        <v>48780.166666666672</v>
      </c>
      <c r="N19" s="69">
        <f>M19/C19</f>
        <v>54.200185185185191</v>
      </c>
      <c r="O19" s="23"/>
      <c r="P19" s="1" t="s">
        <v>71</v>
      </c>
    </row>
    <row r="20" spans="1:16" ht="25.5" customHeight="1" x14ac:dyDescent="0.25">
      <c r="A20" s="50"/>
      <c r="B20" s="1" t="s">
        <v>75</v>
      </c>
      <c r="C20" s="39"/>
      <c r="D20" s="40"/>
      <c r="E20" s="53"/>
      <c r="F20" s="14" t="e">
        <f t="shared" ref="F20:F49" si="2">E20/C20</f>
        <v>#DIV/0!</v>
      </c>
      <c r="G20" s="48">
        <f t="shared" ref="G20:G59" si="3">$G$3/$E$3*E20</f>
        <v>0</v>
      </c>
      <c r="H20" s="69" t="e">
        <f t="shared" ref="H20:H49" si="4">G20/C20</f>
        <v>#DIV/0!</v>
      </c>
      <c r="I20" s="39"/>
      <c r="J20" s="43" t="e">
        <f>I20/C20</f>
        <v>#DIV/0!</v>
      </c>
      <c r="K20" s="21">
        <f t="shared" ref="K20:K49" si="5">$K$3/$I$3*I20</f>
        <v>0</v>
      </c>
      <c r="L20" s="69" t="e">
        <f t="shared" ref="L20:L49" si="6">K20/C20</f>
        <v>#DIV/0!</v>
      </c>
      <c r="M20" s="68">
        <f t="shared" ref="M20:M59" si="7">G20+K20</f>
        <v>0</v>
      </c>
      <c r="N20" s="69" t="e">
        <f t="shared" ref="N20:N49" si="8">M20/C20</f>
        <v>#DIV/0!</v>
      </c>
      <c r="O20" s="23"/>
      <c r="P20" s="1"/>
    </row>
    <row r="21" spans="1:16" ht="25.5" customHeight="1" x14ac:dyDescent="0.25">
      <c r="A21" s="50"/>
      <c r="C21" s="39"/>
      <c r="D21" s="40"/>
      <c r="E21" s="53"/>
      <c r="F21" s="14"/>
      <c r="G21" s="48"/>
      <c r="H21" s="69"/>
      <c r="I21" s="39"/>
      <c r="J21" s="43"/>
      <c r="K21" s="21"/>
      <c r="L21" s="69"/>
      <c r="M21" s="68">
        <f t="shared" si="7"/>
        <v>0</v>
      </c>
      <c r="N21" s="69" t="e">
        <f t="shared" si="8"/>
        <v>#DIV/0!</v>
      </c>
      <c r="O21" s="23"/>
      <c r="P21" s="2"/>
    </row>
    <row r="22" spans="1:16" ht="25.5" customHeight="1" x14ac:dyDescent="0.25">
      <c r="A22" s="23" t="s">
        <v>0</v>
      </c>
      <c r="B22" s="23" t="s">
        <v>1</v>
      </c>
      <c r="C22" s="39">
        <v>1.2</v>
      </c>
      <c r="D22" s="40"/>
      <c r="E22" s="53">
        <v>2.38</v>
      </c>
      <c r="F22" s="14">
        <f t="shared" si="2"/>
        <v>1.9833333333333334</v>
      </c>
      <c r="G22" s="48">
        <f t="shared" si="3"/>
        <v>1.19</v>
      </c>
      <c r="H22" s="69">
        <f t="shared" si="4"/>
        <v>0.9916666666666667</v>
      </c>
      <c r="I22" s="39">
        <v>2</v>
      </c>
      <c r="J22" s="43">
        <f>I22/C22</f>
        <v>1.6666666666666667</v>
      </c>
      <c r="K22" s="21">
        <f t="shared" si="5"/>
        <v>1</v>
      </c>
      <c r="L22" s="69">
        <f t="shared" si="6"/>
        <v>0.83333333333333337</v>
      </c>
      <c r="M22" s="68">
        <f t="shared" si="7"/>
        <v>2.19</v>
      </c>
      <c r="N22" s="69">
        <f t="shared" si="8"/>
        <v>1.825</v>
      </c>
      <c r="O22" s="23"/>
      <c r="P22" s="1" t="s">
        <v>66</v>
      </c>
    </row>
    <row r="23" spans="1:16" ht="25.5" customHeight="1" x14ac:dyDescent="0.25">
      <c r="A23" s="23" t="s">
        <v>3</v>
      </c>
      <c r="B23" s="23" t="s">
        <v>4</v>
      </c>
      <c r="C23" s="39">
        <v>1.3</v>
      </c>
      <c r="D23" s="40"/>
      <c r="E23" s="53">
        <v>3.67</v>
      </c>
      <c r="F23" s="14">
        <f t="shared" si="2"/>
        <v>2.8230769230769228</v>
      </c>
      <c r="G23" s="48">
        <f t="shared" si="3"/>
        <v>1.835</v>
      </c>
      <c r="H23" s="69">
        <f t="shared" si="4"/>
        <v>1.4115384615384614</v>
      </c>
      <c r="I23" s="10">
        <v>4.5330000000000004</v>
      </c>
      <c r="J23" s="43">
        <f>I23/C23</f>
        <v>3.4869230769230772</v>
      </c>
      <c r="K23" s="21">
        <f t="shared" si="5"/>
        <v>2.2665000000000002</v>
      </c>
      <c r="L23" s="69">
        <f t="shared" si="6"/>
        <v>1.7434615384615386</v>
      </c>
      <c r="M23" s="68">
        <f t="shared" si="7"/>
        <v>4.1014999999999997</v>
      </c>
      <c r="N23" s="69">
        <f t="shared" si="8"/>
        <v>3.1549999999999998</v>
      </c>
      <c r="O23" s="23"/>
      <c r="P23" s="1" t="s">
        <v>66</v>
      </c>
    </row>
    <row r="24" spans="1:16" ht="25.5" customHeight="1" x14ac:dyDescent="0.25">
      <c r="A24" s="23" t="s">
        <v>5</v>
      </c>
      <c r="B24" s="1" t="s">
        <v>33</v>
      </c>
      <c r="C24" s="39">
        <v>16</v>
      </c>
      <c r="D24" s="40"/>
      <c r="E24" s="53">
        <v>12.82</v>
      </c>
      <c r="F24" s="14">
        <f t="shared" si="2"/>
        <v>0.80125000000000002</v>
      </c>
      <c r="G24" s="48">
        <f t="shared" si="3"/>
        <v>6.41</v>
      </c>
      <c r="H24" s="69">
        <f t="shared" si="4"/>
        <v>0.40062500000000001</v>
      </c>
      <c r="I24" s="10">
        <v>26.667000000000002</v>
      </c>
      <c r="J24" s="43">
        <f>I24/C24</f>
        <v>1.6666875000000001</v>
      </c>
      <c r="K24" s="21">
        <f t="shared" si="5"/>
        <v>13.333500000000001</v>
      </c>
      <c r="L24" s="69">
        <f t="shared" si="6"/>
        <v>0.83334375000000005</v>
      </c>
      <c r="M24" s="68">
        <f t="shared" si="7"/>
        <v>19.743500000000001</v>
      </c>
      <c r="N24" s="69">
        <f t="shared" si="8"/>
        <v>1.2339687500000001</v>
      </c>
      <c r="O24" s="23"/>
      <c r="P24" s="1" t="s">
        <v>66</v>
      </c>
    </row>
    <row r="25" spans="1:16" ht="25.5" customHeight="1" x14ac:dyDescent="0.25">
      <c r="A25" s="23" t="s">
        <v>6</v>
      </c>
      <c r="B25" s="23" t="s">
        <v>7</v>
      </c>
      <c r="C25" s="39">
        <v>5</v>
      </c>
      <c r="D25" s="40"/>
      <c r="E25" s="53">
        <v>3.48</v>
      </c>
      <c r="F25" s="14">
        <f t="shared" si="2"/>
        <v>0.69599999999999995</v>
      </c>
      <c r="G25" s="48">
        <f t="shared" si="3"/>
        <v>1.74</v>
      </c>
      <c r="H25" s="69">
        <f t="shared" si="4"/>
        <v>0.34799999999999998</v>
      </c>
      <c r="I25" s="39"/>
      <c r="J25" s="43">
        <f>I25/C25</f>
        <v>0</v>
      </c>
      <c r="K25" s="21">
        <f t="shared" si="5"/>
        <v>0</v>
      </c>
      <c r="L25" s="69">
        <f t="shared" si="6"/>
        <v>0</v>
      </c>
      <c r="M25" s="68">
        <f t="shared" si="7"/>
        <v>1.74</v>
      </c>
      <c r="N25" s="69">
        <f t="shared" si="8"/>
        <v>0.34799999999999998</v>
      </c>
      <c r="O25" s="23"/>
      <c r="P25" s="1" t="s">
        <v>66</v>
      </c>
    </row>
    <row r="26" spans="1:16" ht="25.5" customHeight="1" x14ac:dyDescent="0.25">
      <c r="A26" s="23" t="s">
        <v>8</v>
      </c>
      <c r="B26" s="1" t="s">
        <v>34</v>
      </c>
      <c r="C26" s="39">
        <v>1.3</v>
      </c>
      <c r="D26" s="40"/>
      <c r="E26" s="53">
        <v>0.36399999999999999</v>
      </c>
      <c r="F26" s="14">
        <f t="shared" si="2"/>
        <v>0.27999999999999997</v>
      </c>
      <c r="G26" s="48">
        <f t="shared" si="3"/>
        <v>0.182</v>
      </c>
      <c r="H26" s="69">
        <f t="shared" si="4"/>
        <v>0.13999999999999999</v>
      </c>
      <c r="I26" s="39"/>
      <c r="J26" s="43">
        <f>I26/C26</f>
        <v>0</v>
      </c>
      <c r="K26" s="21">
        <f t="shared" si="5"/>
        <v>0</v>
      </c>
      <c r="L26" s="69">
        <f t="shared" si="6"/>
        <v>0</v>
      </c>
      <c r="M26" s="68">
        <f t="shared" si="7"/>
        <v>0.182</v>
      </c>
      <c r="N26" s="69">
        <f t="shared" si="8"/>
        <v>0.13999999999999999</v>
      </c>
      <c r="O26" s="23"/>
      <c r="P26" s="1" t="s">
        <v>66</v>
      </c>
    </row>
    <row r="27" spans="1:16" ht="25.5" customHeight="1" x14ac:dyDescent="0.25">
      <c r="A27" s="23" t="s">
        <v>9</v>
      </c>
      <c r="B27" s="23" t="s">
        <v>10</v>
      </c>
      <c r="C27" s="39">
        <v>30</v>
      </c>
      <c r="D27" s="40"/>
      <c r="E27" s="53">
        <v>94</v>
      </c>
      <c r="F27" s="14">
        <f t="shared" si="2"/>
        <v>3.1333333333333333</v>
      </c>
      <c r="G27" s="48">
        <f t="shared" si="3"/>
        <v>47</v>
      </c>
      <c r="H27" s="69">
        <f t="shared" si="4"/>
        <v>1.5666666666666667</v>
      </c>
      <c r="I27" s="39"/>
      <c r="J27" s="43">
        <f>I27/C27</f>
        <v>0</v>
      </c>
      <c r="K27" s="21">
        <f t="shared" si="5"/>
        <v>0</v>
      </c>
      <c r="L27" s="69">
        <f t="shared" si="6"/>
        <v>0</v>
      </c>
      <c r="M27" s="68">
        <f t="shared" si="7"/>
        <v>47</v>
      </c>
      <c r="N27" s="69">
        <f t="shared" si="8"/>
        <v>1.5666666666666667</v>
      </c>
      <c r="O27" s="23"/>
      <c r="P27" s="1" t="s">
        <v>71</v>
      </c>
    </row>
    <row r="28" spans="1:16" ht="25.5" customHeight="1" x14ac:dyDescent="0.25">
      <c r="A28" s="23" t="s">
        <v>11</v>
      </c>
      <c r="B28" s="1" t="s">
        <v>35</v>
      </c>
      <c r="C28" s="39">
        <v>400</v>
      </c>
      <c r="D28" s="40">
        <v>1000</v>
      </c>
      <c r="E28" s="53">
        <v>0</v>
      </c>
      <c r="F28" s="14">
        <f t="shared" si="2"/>
        <v>0</v>
      </c>
      <c r="G28" s="48">
        <f t="shared" si="3"/>
        <v>0</v>
      </c>
      <c r="H28" s="69">
        <f t="shared" si="4"/>
        <v>0</v>
      </c>
      <c r="I28" s="54"/>
      <c r="J28" s="43">
        <f>I28/C28</f>
        <v>0</v>
      </c>
      <c r="K28" s="21">
        <f t="shared" si="5"/>
        <v>0</v>
      </c>
      <c r="L28" s="69">
        <f t="shared" si="6"/>
        <v>0</v>
      </c>
      <c r="M28" s="68">
        <f t="shared" si="7"/>
        <v>0</v>
      </c>
      <c r="N28" s="69">
        <f t="shared" si="8"/>
        <v>0</v>
      </c>
      <c r="O28" s="23"/>
      <c r="P28" s="1" t="s">
        <v>71</v>
      </c>
    </row>
    <row r="29" spans="1:16" ht="25.5" customHeight="1" x14ac:dyDescent="0.25">
      <c r="A29" s="23" t="s">
        <v>12</v>
      </c>
      <c r="B29" s="1" t="s">
        <v>36</v>
      </c>
      <c r="C29" s="39">
        <v>2.4</v>
      </c>
      <c r="D29" s="40"/>
      <c r="E29" s="53">
        <v>66</v>
      </c>
      <c r="F29" s="14">
        <f t="shared" si="2"/>
        <v>27.5</v>
      </c>
      <c r="G29" s="48">
        <f t="shared" si="3"/>
        <v>33</v>
      </c>
      <c r="H29" s="69">
        <f t="shared" si="4"/>
        <v>13.75</v>
      </c>
      <c r="I29" s="39">
        <v>300</v>
      </c>
      <c r="J29" s="43">
        <f>I29/C29</f>
        <v>125</v>
      </c>
      <c r="K29" s="21">
        <f t="shared" si="5"/>
        <v>150</v>
      </c>
      <c r="L29" s="69">
        <f t="shared" si="6"/>
        <v>62.5</v>
      </c>
      <c r="M29" s="68">
        <f t="shared" si="7"/>
        <v>183</v>
      </c>
      <c r="N29" s="69">
        <f t="shared" si="8"/>
        <v>76.25</v>
      </c>
      <c r="O29" s="23"/>
      <c r="P29" s="7" t="s">
        <v>71</v>
      </c>
    </row>
    <row r="30" spans="1:16" ht="25.5" customHeight="1" x14ac:dyDescent="0.25">
      <c r="A30" s="23" t="s">
        <v>13</v>
      </c>
      <c r="B30" s="23" t="s">
        <v>14</v>
      </c>
      <c r="C30" s="39">
        <v>90</v>
      </c>
      <c r="D30" s="40"/>
      <c r="E30" s="53">
        <v>10.1</v>
      </c>
      <c r="F30" s="14">
        <f t="shared" si="2"/>
        <v>0.11222222222222222</v>
      </c>
      <c r="G30" s="48">
        <f t="shared" si="3"/>
        <v>5.05</v>
      </c>
      <c r="H30" s="69">
        <f t="shared" si="4"/>
        <v>5.6111111111111112E-2</v>
      </c>
      <c r="I30" s="39">
        <v>20</v>
      </c>
      <c r="J30" s="43">
        <f>I30/C30</f>
        <v>0.22222222222222221</v>
      </c>
      <c r="K30" s="21">
        <f t="shared" si="5"/>
        <v>10</v>
      </c>
      <c r="L30" s="69">
        <f t="shared" si="6"/>
        <v>0.1111111111111111</v>
      </c>
      <c r="M30" s="68">
        <f t="shared" si="7"/>
        <v>15.05</v>
      </c>
      <c r="N30" s="69">
        <f t="shared" si="8"/>
        <v>0.16722222222222222</v>
      </c>
      <c r="O30" s="23"/>
      <c r="P30" s="7" t="s">
        <v>66</v>
      </c>
    </row>
    <row r="31" spans="1:16" ht="25.5" customHeight="1" x14ac:dyDescent="0.25">
      <c r="A31" s="23" t="s">
        <v>15</v>
      </c>
      <c r="B31" s="1" t="s">
        <v>37</v>
      </c>
      <c r="C31" s="39">
        <v>15</v>
      </c>
      <c r="D31" s="40">
        <v>50</v>
      </c>
      <c r="E31" s="53">
        <v>0</v>
      </c>
      <c r="F31" s="14">
        <f t="shared" si="2"/>
        <v>0</v>
      </c>
      <c r="G31" s="48">
        <f t="shared" si="3"/>
        <v>0</v>
      </c>
      <c r="H31" s="69">
        <f t="shared" si="4"/>
        <v>0</v>
      </c>
      <c r="I31" s="39"/>
      <c r="J31" s="43">
        <f>I31/C31</f>
        <v>0</v>
      </c>
      <c r="K31" s="21">
        <f t="shared" si="5"/>
        <v>0</v>
      </c>
      <c r="L31" s="69">
        <f t="shared" si="6"/>
        <v>0</v>
      </c>
      <c r="M31" s="68">
        <f t="shared" si="7"/>
        <v>0</v>
      </c>
      <c r="N31" s="69">
        <f t="shared" si="8"/>
        <v>0</v>
      </c>
      <c r="O31" s="23"/>
      <c r="P31" s="1" t="s">
        <v>71</v>
      </c>
    </row>
    <row r="32" spans="1:16" ht="25.5" customHeight="1" x14ac:dyDescent="0.25">
      <c r="A32" s="23" t="s">
        <v>16</v>
      </c>
      <c r="B32" s="1" t="s">
        <v>38</v>
      </c>
      <c r="C32" s="39">
        <v>15</v>
      </c>
      <c r="D32" s="40"/>
      <c r="E32" s="53">
        <v>5</v>
      </c>
      <c r="F32" s="14">
        <f t="shared" si="2"/>
        <v>0.33333333333333331</v>
      </c>
      <c r="G32" s="48">
        <f t="shared" si="3"/>
        <v>2.5</v>
      </c>
      <c r="H32" s="69">
        <f t="shared" si="4"/>
        <v>0.16666666666666666</v>
      </c>
      <c r="I32" s="39"/>
      <c r="J32" s="43">
        <f>I32/C32</f>
        <v>0</v>
      </c>
      <c r="K32" s="21">
        <f t="shared" si="5"/>
        <v>0</v>
      </c>
      <c r="L32" s="69">
        <f t="shared" si="6"/>
        <v>0</v>
      </c>
      <c r="M32" s="68">
        <f t="shared" si="7"/>
        <v>2.5</v>
      </c>
      <c r="N32" s="69">
        <f t="shared" si="8"/>
        <v>0.16666666666666666</v>
      </c>
      <c r="O32" s="23"/>
      <c r="P32" s="1" t="s">
        <v>66</v>
      </c>
    </row>
    <row r="33" spans="1:16" ht="25.5" customHeight="1" x14ac:dyDescent="0.25">
      <c r="A33" s="23" t="s">
        <v>17</v>
      </c>
      <c r="B33" s="1" t="s">
        <v>39</v>
      </c>
      <c r="C33" s="39">
        <v>120</v>
      </c>
      <c r="D33" s="40"/>
      <c r="E33" s="53">
        <v>25.5</v>
      </c>
      <c r="F33" s="14">
        <f t="shared" si="2"/>
        <v>0.21249999999999999</v>
      </c>
      <c r="G33" s="48">
        <f t="shared" si="3"/>
        <v>12.75</v>
      </c>
      <c r="H33" s="69">
        <f t="shared" si="4"/>
        <v>0.10625</v>
      </c>
      <c r="I33" s="39"/>
      <c r="J33" s="43">
        <f>I33/C33</f>
        <v>0</v>
      </c>
      <c r="K33" s="21">
        <f t="shared" si="5"/>
        <v>0</v>
      </c>
      <c r="L33" s="69">
        <f t="shared" si="6"/>
        <v>0</v>
      </c>
      <c r="M33" s="68">
        <f t="shared" si="7"/>
        <v>12.75</v>
      </c>
      <c r="N33" s="69">
        <f t="shared" si="8"/>
        <v>0.10625</v>
      </c>
      <c r="O33" s="23"/>
      <c r="P33" s="1" t="s">
        <v>71</v>
      </c>
    </row>
    <row r="34" spans="1:16" x14ac:dyDescent="0.25">
      <c r="C34" s="39"/>
      <c r="D34" s="40"/>
      <c r="E34" s="41"/>
      <c r="F34" s="14"/>
      <c r="G34" s="48"/>
      <c r="H34" s="69"/>
      <c r="I34" s="39"/>
      <c r="J34" s="43"/>
      <c r="K34" s="21"/>
      <c r="L34" s="69"/>
      <c r="M34" s="68"/>
      <c r="N34" s="69"/>
      <c r="O34" s="23"/>
      <c r="P34" s="23"/>
    </row>
    <row r="35" spans="1:16" ht="20.25" customHeight="1" x14ac:dyDescent="0.25">
      <c r="A35" s="23" t="s">
        <v>19</v>
      </c>
      <c r="B35" s="3"/>
      <c r="C35" s="39">
        <v>4.7</v>
      </c>
      <c r="D35" s="40"/>
      <c r="E35" s="9"/>
      <c r="F35" s="14">
        <f t="shared" si="2"/>
        <v>0</v>
      </c>
      <c r="G35" s="48">
        <f t="shared" si="3"/>
        <v>0</v>
      </c>
      <c r="H35" s="69">
        <f t="shared" si="4"/>
        <v>0</v>
      </c>
      <c r="I35" s="39"/>
      <c r="J35" s="43">
        <f>I35/C35</f>
        <v>0</v>
      </c>
      <c r="K35" s="21">
        <f t="shared" si="5"/>
        <v>0</v>
      </c>
      <c r="L35" s="69">
        <f t="shared" si="6"/>
        <v>0</v>
      </c>
      <c r="M35" s="68">
        <f t="shared" si="7"/>
        <v>0</v>
      </c>
      <c r="N35" s="69">
        <f t="shared" si="8"/>
        <v>0</v>
      </c>
      <c r="O35" s="23"/>
      <c r="P35" s="23" t="s">
        <v>72</v>
      </c>
    </row>
    <row r="36" spans="1:16" ht="20.25" customHeight="1" x14ac:dyDescent="0.25">
      <c r="A36" s="23" t="s">
        <v>20</v>
      </c>
      <c r="B36" s="3"/>
      <c r="C36" s="39">
        <v>2.2999999999999998</v>
      </c>
      <c r="D36" s="40"/>
      <c r="E36" s="9"/>
      <c r="F36" s="14">
        <f t="shared" si="2"/>
        <v>0</v>
      </c>
      <c r="G36" s="48">
        <f t="shared" si="3"/>
        <v>0</v>
      </c>
      <c r="H36" s="69">
        <f t="shared" si="4"/>
        <v>0</v>
      </c>
      <c r="I36" s="39"/>
      <c r="J36" s="43">
        <f>I36/C36</f>
        <v>0</v>
      </c>
      <c r="K36" s="21">
        <f t="shared" si="5"/>
        <v>0</v>
      </c>
      <c r="L36" s="69">
        <f t="shared" si="6"/>
        <v>0</v>
      </c>
      <c r="M36" s="68">
        <f t="shared" si="7"/>
        <v>0</v>
      </c>
      <c r="N36" s="69">
        <f t="shared" si="8"/>
        <v>0</v>
      </c>
      <c r="O36" s="23"/>
      <c r="P36" s="23" t="s">
        <v>72</v>
      </c>
    </row>
    <row r="37" spans="1:16" ht="20.25" customHeight="1" x14ac:dyDescent="0.25">
      <c r="A37" s="23" t="s">
        <v>21</v>
      </c>
      <c r="B37" s="3"/>
      <c r="C37" s="39">
        <v>2300</v>
      </c>
      <c r="D37" s="40">
        <v>6000</v>
      </c>
      <c r="E37" s="9"/>
      <c r="F37" s="14">
        <f t="shared" si="2"/>
        <v>0</v>
      </c>
      <c r="G37" s="48">
        <f t="shared" si="3"/>
        <v>0</v>
      </c>
      <c r="H37" s="69">
        <f t="shared" si="4"/>
        <v>0</v>
      </c>
      <c r="I37" s="10">
        <v>0</v>
      </c>
      <c r="J37" s="43">
        <f>I37/C37</f>
        <v>0</v>
      </c>
      <c r="K37" s="21">
        <f t="shared" si="5"/>
        <v>0</v>
      </c>
      <c r="L37" s="69">
        <f t="shared" si="6"/>
        <v>0</v>
      </c>
      <c r="M37" s="68">
        <f t="shared" si="7"/>
        <v>0</v>
      </c>
      <c r="N37" s="69">
        <f t="shared" si="8"/>
        <v>0</v>
      </c>
      <c r="O37" s="23"/>
      <c r="P37" s="23" t="s">
        <v>66</v>
      </c>
    </row>
    <row r="38" spans="1:16" ht="20.25" customHeight="1" x14ac:dyDescent="0.25">
      <c r="A38" s="23" t="s">
        <v>22</v>
      </c>
      <c r="B38" s="3"/>
      <c r="C38" s="39">
        <v>1000</v>
      </c>
      <c r="D38" s="40">
        <v>2500</v>
      </c>
      <c r="E38" s="9"/>
      <c r="F38" s="14">
        <f t="shared" si="2"/>
        <v>0</v>
      </c>
      <c r="G38" s="48">
        <f t="shared" si="3"/>
        <v>0</v>
      </c>
      <c r="H38" s="69">
        <f t="shared" si="4"/>
        <v>0</v>
      </c>
      <c r="I38" s="10">
        <v>333</v>
      </c>
      <c r="J38" s="43">
        <f>I38/C38</f>
        <v>0.33300000000000002</v>
      </c>
      <c r="K38" s="21">
        <f t="shared" si="5"/>
        <v>166.5</v>
      </c>
      <c r="L38" s="69">
        <f t="shared" si="6"/>
        <v>0.16650000000000001</v>
      </c>
      <c r="M38" s="68">
        <f t="shared" si="7"/>
        <v>166.5</v>
      </c>
      <c r="N38" s="69">
        <f t="shared" si="8"/>
        <v>0.16650000000000001</v>
      </c>
      <c r="O38" s="23"/>
      <c r="P38" s="7" t="s">
        <v>66</v>
      </c>
    </row>
    <row r="39" spans="1:16" ht="20.25" customHeight="1" x14ac:dyDescent="0.25">
      <c r="A39" s="23" t="s">
        <v>23</v>
      </c>
      <c r="B39" s="3"/>
      <c r="C39" s="39">
        <v>700</v>
      </c>
      <c r="D39" s="40">
        <v>4000</v>
      </c>
      <c r="E39" s="9"/>
      <c r="F39" s="14">
        <f t="shared" si="2"/>
        <v>0</v>
      </c>
      <c r="G39" s="48">
        <f t="shared" si="3"/>
        <v>0</v>
      </c>
      <c r="H39" s="69">
        <f t="shared" si="4"/>
        <v>0</v>
      </c>
      <c r="I39" s="10"/>
      <c r="J39" s="43">
        <f>I39/C39</f>
        <v>0</v>
      </c>
      <c r="K39" s="21">
        <f t="shared" si="5"/>
        <v>0</v>
      </c>
      <c r="L39" s="69">
        <f t="shared" si="6"/>
        <v>0</v>
      </c>
      <c r="M39" s="68">
        <f t="shared" si="7"/>
        <v>0</v>
      </c>
      <c r="N39" s="69">
        <f t="shared" si="8"/>
        <v>0</v>
      </c>
      <c r="O39" s="23"/>
      <c r="P39" s="23" t="s">
        <v>66</v>
      </c>
    </row>
    <row r="40" spans="1:16" ht="20.25" customHeight="1" x14ac:dyDescent="0.25">
      <c r="A40" s="23" t="s">
        <v>24</v>
      </c>
      <c r="B40" s="8"/>
      <c r="C40" s="39">
        <v>420</v>
      </c>
      <c r="D40" s="40"/>
      <c r="E40" s="9"/>
      <c r="F40" s="14">
        <f t="shared" si="2"/>
        <v>0</v>
      </c>
      <c r="G40" s="48">
        <f t="shared" si="3"/>
        <v>0</v>
      </c>
      <c r="H40" s="69">
        <f t="shared" si="4"/>
        <v>0</v>
      </c>
      <c r="I40" s="10"/>
      <c r="J40" s="43">
        <f>I40/C40</f>
        <v>0</v>
      </c>
      <c r="K40" s="21">
        <f t="shared" si="5"/>
        <v>0</v>
      </c>
      <c r="L40" s="69">
        <f t="shared" si="6"/>
        <v>0</v>
      </c>
      <c r="M40" s="68">
        <f t="shared" si="7"/>
        <v>0</v>
      </c>
      <c r="N40" s="69">
        <f t="shared" si="8"/>
        <v>0</v>
      </c>
      <c r="O40" s="23"/>
      <c r="P40" s="23" t="s">
        <v>66</v>
      </c>
    </row>
    <row r="41" spans="1:16" ht="20.25" customHeight="1" x14ac:dyDescent="0.25">
      <c r="A41" s="23" t="s">
        <v>73</v>
      </c>
      <c r="B41" s="8"/>
      <c r="C41" s="39">
        <v>4</v>
      </c>
      <c r="D41" s="40">
        <v>10</v>
      </c>
      <c r="E41" s="9"/>
      <c r="F41" s="14">
        <f t="shared" si="2"/>
        <v>0</v>
      </c>
      <c r="G41" s="48">
        <f t="shared" si="3"/>
        <v>0</v>
      </c>
      <c r="H41" s="69">
        <f t="shared" si="4"/>
        <v>0</v>
      </c>
      <c r="I41" s="10">
        <v>267</v>
      </c>
      <c r="J41" s="43">
        <f>I41/C41</f>
        <v>66.75</v>
      </c>
      <c r="K41" s="21">
        <f t="shared" si="5"/>
        <v>133.5</v>
      </c>
      <c r="L41" s="69">
        <f t="shared" si="6"/>
        <v>33.375</v>
      </c>
      <c r="M41" s="68">
        <f t="shared" si="7"/>
        <v>133.5</v>
      </c>
      <c r="N41" s="69">
        <f t="shared" si="8"/>
        <v>33.375</v>
      </c>
      <c r="O41" s="23"/>
      <c r="P41" s="23" t="s">
        <v>66</v>
      </c>
    </row>
    <row r="42" spans="1:16" ht="20.25" customHeight="1" x14ac:dyDescent="0.25">
      <c r="A42" s="23" t="s">
        <v>25</v>
      </c>
      <c r="B42" s="3"/>
      <c r="C42" s="39">
        <v>8</v>
      </c>
      <c r="D42" s="40">
        <v>45</v>
      </c>
      <c r="E42" s="9"/>
      <c r="F42" s="14">
        <f t="shared" si="2"/>
        <v>0</v>
      </c>
      <c r="G42" s="48">
        <f t="shared" si="3"/>
        <v>0</v>
      </c>
      <c r="H42" s="69">
        <f t="shared" si="4"/>
        <v>0</v>
      </c>
      <c r="I42" s="39">
        <v>240</v>
      </c>
      <c r="J42" s="43">
        <f>I42/C42</f>
        <v>30</v>
      </c>
      <c r="K42" s="21">
        <f t="shared" si="5"/>
        <v>120</v>
      </c>
      <c r="L42" s="69">
        <f t="shared" si="6"/>
        <v>15</v>
      </c>
      <c r="M42" s="68">
        <f t="shared" si="7"/>
        <v>120</v>
      </c>
      <c r="N42" s="69">
        <f t="shared" si="8"/>
        <v>15</v>
      </c>
      <c r="O42" s="23"/>
      <c r="P42" s="7" t="s">
        <v>66</v>
      </c>
    </row>
    <row r="43" spans="1:16" ht="20.25" customHeight="1" x14ac:dyDescent="0.25">
      <c r="A43" s="23" t="s">
        <v>26</v>
      </c>
      <c r="B43" s="3"/>
      <c r="C43" s="39">
        <v>22</v>
      </c>
      <c r="D43" s="40">
        <v>40</v>
      </c>
      <c r="E43" s="9"/>
      <c r="F43" s="14">
        <f t="shared" si="2"/>
        <v>0</v>
      </c>
      <c r="G43" s="48">
        <f t="shared" si="3"/>
        <v>0</v>
      </c>
      <c r="H43" s="69">
        <f t="shared" si="4"/>
        <v>0</v>
      </c>
      <c r="I43" s="39">
        <v>70</v>
      </c>
      <c r="J43" s="43">
        <f>I43/C43</f>
        <v>3.1818181818181817</v>
      </c>
      <c r="K43" s="21">
        <f t="shared" si="5"/>
        <v>35</v>
      </c>
      <c r="L43" s="69">
        <f t="shared" si="6"/>
        <v>1.5909090909090908</v>
      </c>
      <c r="M43" s="68">
        <f t="shared" si="7"/>
        <v>35</v>
      </c>
      <c r="N43" s="69">
        <f t="shared" si="8"/>
        <v>1.5909090909090908</v>
      </c>
      <c r="O43" s="23"/>
      <c r="P43" s="23" t="s">
        <v>66</v>
      </c>
    </row>
    <row r="44" spans="1:16" ht="20.25" customHeight="1" x14ac:dyDescent="0.25">
      <c r="A44" s="23" t="s">
        <v>27</v>
      </c>
      <c r="B44" s="3"/>
      <c r="C44" s="39">
        <v>2.2999999999999998</v>
      </c>
      <c r="D44" s="40">
        <v>11</v>
      </c>
      <c r="E44" s="9"/>
      <c r="F44" s="14">
        <f t="shared" si="2"/>
        <v>0</v>
      </c>
      <c r="G44" s="48">
        <f t="shared" si="3"/>
        <v>0</v>
      </c>
      <c r="H44" s="69">
        <f t="shared" si="4"/>
        <v>0</v>
      </c>
      <c r="I44" s="39"/>
      <c r="J44" s="43">
        <f>I44/C44</f>
        <v>0</v>
      </c>
      <c r="K44" s="21">
        <f t="shared" si="5"/>
        <v>0</v>
      </c>
      <c r="L44" s="69">
        <f t="shared" si="6"/>
        <v>0</v>
      </c>
      <c r="M44" s="68">
        <f t="shared" si="7"/>
        <v>0</v>
      </c>
      <c r="N44" s="69">
        <f t="shared" si="8"/>
        <v>0</v>
      </c>
      <c r="O44" s="23"/>
      <c r="P44" s="23" t="s">
        <v>66</v>
      </c>
    </row>
    <row r="45" spans="1:16" ht="20.25" customHeight="1" x14ac:dyDescent="0.25">
      <c r="A45" s="23" t="s">
        <v>28</v>
      </c>
      <c r="B45" s="3"/>
      <c r="C45" s="10">
        <v>900</v>
      </c>
      <c r="D45" s="40">
        <v>10000</v>
      </c>
      <c r="E45" s="41"/>
      <c r="F45" s="14">
        <f t="shared" si="2"/>
        <v>0</v>
      </c>
      <c r="G45" s="48">
        <f t="shared" si="3"/>
        <v>0</v>
      </c>
      <c r="H45" s="69">
        <f t="shared" si="4"/>
        <v>0</v>
      </c>
      <c r="I45" s="39"/>
      <c r="J45" s="43">
        <f>I45/C45</f>
        <v>0</v>
      </c>
      <c r="K45" s="21">
        <f t="shared" si="5"/>
        <v>0</v>
      </c>
      <c r="L45" s="69">
        <f t="shared" si="6"/>
        <v>0</v>
      </c>
      <c r="M45" s="68">
        <f t="shared" si="7"/>
        <v>0</v>
      </c>
      <c r="N45" s="69">
        <f t="shared" si="8"/>
        <v>0</v>
      </c>
      <c r="O45" s="23"/>
      <c r="P45" s="23" t="s">
        <v>71</v>
      </c>
    </row>
    <row r="46" spans="1:16" ht="20.25" customHeight="1" x14ac:dyDescent="0.25">
      <c r="A46" s="23" t="s">
        <v>29</v>
      </c>
      <c r="B46" s="3"/>
      <c r="C46" s="10">
        <v>150</v>
      </c>
      <c r="D46" s="40">
        <v>1100</v>
      </c>
      <c r="E46" s="9"/>
      <c r="F46" s="14">
        <f t="shared" si="2"/>
        <v>0</v>
      </c>
      <c r="G46" s="48">
        <f t="shared" si="3"/>
        <v>0</v>
      </c>
      <c r="H46" s="69">
        <f t="shared" si="4"/>
        <v>0</v>
      </c>
      <c r="I46" s="10"/>
      <c r="J46" s="43">
        <f>I46/C46</f>
        <v>0</v>
      </c>
      <c r="K46" s="21">
        <f t="shared" si="5"/>
        <v>0</v>
      </c>
      <c r="L46" s="69">
        <f t="shared" si="6"/>
        <v>0</v>
      </c>
      <c r="M46" s="68">
        <f t="shared" si="7"/>
        <v>0</v>
      </c>
      <c r="N46" s="69">
        <f t="shared" si="8"/>
        <v>0</v>
      </c>
      <c r="O46" s="23"/>
      <c r="P46" s="23" t="s">
        <v>71</v>
      </c>
    </row>
    <row r="47" spans="1:16" ht="20.25" customHeight="1" x14ac:dyDescent="0.25">
      <c r="A47" s="23" t="s">
        <v>30</v>
      </c>
      <c r="B47" s="3"/>
      <c r="C47" s="10">
        <v>35</v>
      </c>
      <c r="D47" s="13"/>
      <c r="E47" s="41"/>
      <c r="F47" s="14">
        <f t="shared" si="2"/>
        <v>0</v>
      </c>
      <c r="G47" s="48">
        <f t="shared" si="3"/>
        <v>0</v>
      </c>
      <c r="H47" s="69">
        <f t="shared" si="4"/>
        <v>0</v>
      </c>
      <c r="I47" s="39"/>
      <c r="J47" s="43">
        <f>I47/C47</f>
        <v>0</v>
      </c>
      <c r="K47" s="21">
        <f t="shared" si="5"/>
        <v>0</v>
      </c>
      <c r="L47" s="69">
        <f t="shared" si="6"/>
        <v>0</v>
      </c>
      <c r="M47" s="68">
        <f t="shared" si="7"/>
        <v>0</v>
      </c>
      <c r="N47" s="69">
        <f t="shared" si="8"/>
        <v>0</v>
      </c>
      <c r="O47" s="23"/>
      <c r="P47" s="23" t="s">
        <v>71</v>
      </c>
    </row>
    <row r="48" spans="1:16" ht="20.25" customHeight="1" x14ac:dyDescent="0.25">
      <c r="A48" s="23" t="s">
        <v>31</v>
      </c>
      <c r="B48" s="3"/>
      <c r="C48" s="10">
        <v>45</v>
      </c>
      <c r="D48" s="13">
        <v>2000</v>
      </c>
      <c r="E48" s="41"/>
      <c r="F48" s="14">
        <f t="shared" si="2"/>
        <v>0</v>
      </c>
      <c r="G48" s="48">
        <f t="shared" si="3"/>
        <v>0</v>
      </c>
      <c r="H48" s="69">
        <f t="shared" si="4"/>
        <v>0</v>
      </c>
      <c r="I48" s="39"/>
      <c r="J48" s="43">
        <f>I48/C48</f>
        <v>0</v>
      </c>
      <c r="K48" s="21">
        <f t="shared" si="5"/>
        <v>0</v>
      </c>
      <c r="L48" s="69">
        <f t="shared" si="6"/>
        <v>0</v>
      </c>
      <c r="M48" s="68">
        <f t="shared" si="7"/>
        <v>0</v>
      </c>
      <c r="N48" s="69">
        <f t="shared" si="8"/>
        <v>0</v>
      </c>
      <c r="O48" s="23"/>
      <c r="P48" s="23" t="s">
        <v>71</v>
      </c>
    </row>
    <row r="49" spans="1:16" ht="20.25" customHeight="1" x14ac:dyDescent="0.25">
      <c r="A49" s="23" t="s">
        <v>32</v>
      </c>
      <c r="B49" s="3"/>
      <c r="C49" s="10">
        <v>55</v>
      </c>
      <c r="D49" s="13">
        <v>400</v>
      </c>
      <c r="E49" s="41"/>
      <c r="F49" s="14">
        <f t="shared" si="2"/>
        <v>0</v>
      </c>
      <c r="G49" s="48">
        <f t="shared" si="3"/>
        <v>0</v>
      </c>
      <c r="H49" s="69">
        <f t="shared" si="4"/>
        <v>0</v>
      </c>
      <c r="I49" s="39"/>
      <c r="J49" s="43">
        <f>I49/C49</f>
        <v>0</v>
      </c>
      <c r="K49" s="21">
        <f t="shared" si="5"/>
        <v>0</v>
      </c>
      <c r="L49" s="69">
        <f t="shared" si="6"/>
        <v>0</v>
      </c>
      <c r="M49" s="68">
        <f t="shared" si="7"/>
        <v>0</v>
      </c>
      <c r="N49" s="69">
        <f t="shared" si="8"/>
        <v>0</v>
      </c>
      <c r="O49" s="23"/>
      <c r="P49" s="23" t="s">
        <v>71</v>
      </c>
    </row>
    <row r="50" spans="1:16" ht="41.25" customHeight="1" x14ac:dyDescent="0.25">
      <c r="A50" s="5" t="s">
        <v>40</v>
      </c>
      <c r="B50" s="22"/>
      <c r="C50" s="11" t="s">
        <v>50</v>
      </c>
      <c r="D50" s="21" t="s">
        <v>76</v>
      </c>
      <c r="E50" s="19" t="s">
        <v>86</v>
      </c>
      <c r="F50" s="14"/>
      <c r="G50" s="48" t="s">
        <v>90</v>
      </c>
      <c r="H50" s="69"/>
      <c r="I50" s="18" t="s">
        <v>87</v>
      </c>
      <c r="J50" s="43"/>
      <c r="K50" s="43" t="s">
        <v>88</v>
      </c>
      <c r="L50" s="69"/>
      <c r="M50" s="68"/>
      <c r="N50" s="69"/>
      <c r="O50" s="23"/>
      <c r="P50" s="4"/>
    </row>
    <row r="51" spans="1:16" x14ac:dyDescent="0.25">
      <c r="A51" s="62" t="s">
        <v>41</v>
      </c>
      <c r="B51" s="63"/>
      <c r="C51" s="12">
        <v>1.8</v>
      </c>
      <c r="D51" s="21">
        <f>C51/2</f>
        <v>0.9</v>
      </c>
      <c r="E51" s="15">
        <v>1.8879999999999999</v>
      </c>
      <c r="F51" s="14">
        <f>E51/D51</f>
        <v>2.0977777777777775</v>
      </c>
      <c r="G51" s="48">
        <f>E51*$G$5/100</f>
        <v>0.53942857142857137</v>
      </c>
      <c r="H51" s="69">
        <f>G51/D51</f>
        <v>0.59936507936507932</v>
      </c>
      <c r="I51" s="12">
        <v>3.3</v>
      </c>
      <c r="J51" s="43">
        <f>I51/D51</f>
        <v>3.6666666666666665</v>
      </c>
      <c r="K51" s="21">
        <f>I51*$K$5/100</f>
        <v>0.94285714285714273</v>
      </c>
      <c r="L51" s="69">
        <f>K51/D51</f>
        <v>1.0476190476190474</v>
      </c>
      <c r="M51" s="68">
        <f t="shared" si="7"/>
        <v>1.4822857142857142</v>
      </c>
      <c r="N51" s="69">
        <f>M51/D51</f>
        <v>1.6469841269841268</v>
      </c>
      <c r="O51" s="23"/>
      <c r="P51" s="6" t="s">
        <v>72</v>
      </c>
    </row>
    <row r="52" spans="1:16" x14ac:dyDescent="0.25">
      <c r="A52" s="64" t="s">
        <v>42</v>
      </c>
      <c r="B52" s="65"/>
      <c r="C52" s="12">
        <v>2.5</v>
      </c>
      <c r="D52" s="21">
        <f t="shared" ref="D52:D59" si="9">C52/2</f>
        <v>1.25</v>
      </c>
      <c r="E52" s="20">
        <v>5.5839999999999996</v>
      </c>
      <c r="F52" s="14">
        <f t="shared" ref="F52:F59" si="10">E52/D52</f>
        <v>4.4672000000000001</v>
      </c>
      <c r="G52" s="48">
        <f t="shared" ref="G52:G59" si="11">E52*$G$5/100</f>
        <v>1.5954285714285712</v>
      </c>
      <c r="H52" s="69">
        <f t="shared" ref="H52:H59" si="12">G52/D52</f>
        <v>1.276342857142857</v>
      </c>
      <c r="I52" s="12">
        <v>3.5</v>
      </c>
      <c r="J52" s="43">
        <f>I52/D52</f>
        <v>2.8</v>
      </c>
      <c r="K52" s="21">
        <f t="shared" ref="K52:K59" si="13">I52*$K$5/100</f>
        <v>1</v>
      </c>
      <c r="L52" s="69">
        <f t="shared" ref="L52:L59" si="14">K52/D52</f>
        <v>0.8</v>
      </c>
      <c r="M52" s="68">
        <f t="shared" si="7"/>
        <v>2.5954285714285712</v>
      </c>
      <c r="N52" s="69">
        <f t="shared" ref="N52:N59" si="15">M52/D52</f>
        <v>2.076342857142857</v>
      </c>
      <c r="O52" s="23"/>
      <c r="P52" s="6" t="s">
        <v>72</v>
      </c>
    </row>
    <row r="53" spans="1:16" x14ac:dyDescent="0.25">
      <c r="A53" s="64" t="s">
        <v>43</v>
      </c>
      <c r="B53" s="65"/>
      <c r="C53" s="12">
        <v>5.5</v>
      </c>
      <c r="D53" s="21">
        <f t="shared" si="9"/>
        <v>2.75</v>
      </c>
      <c r="E53" s="20">
        <v>8.6080000000000005</v>
      </c>
      <c r="F53" s="14">
        <f t="shared" si="10"/>
        <v>3.1301818181818182</v>
      </c>
      <c r="G53" s="48">
        <f t="shared" si="11"/>
        <v>2.4594285714285715</v>
      </c>
      <c r="H53" s="69">
        <f t="shared" si="12"/>
        <v>0.89433766233766232</v>
      </c>
      <c r="I53" s="16">
        <v>6.1</v>
      </c>
      <c r="J53" s="43">
        <f>I53/D53</f>
        <v>2.2181818181818183</v>
      </c>
      <c r="K53" s="21">
        <f t="shared" si="13"/>
        <v>1.7428571428571424</v>
      </c>
      <c r="L53" s="69">
        <f t="shared" si="14"/>
        <v>0.63376623376623364</v>
      </c>
      <c r="M53" s="68">
        <f t="shared" si="7"/>
        <v>4.202285714285714</v>
      </c>
      <c r="N53" s="69">
        <f t="shared" si="15"/>
        <v>1.528103896103896</v>
      </c>
      <c r="O53" s="23"/>
      <c r="P53" s="6" t="s">
        <v>72</v>
      </c>
    </row>
    <row r="54" spans="1:16" x14ac:dyDescent="0.25">
      <c r="A54" s="64" t="s">
        <v>44</v>
      </c>
      <c r="B54" s="65"/>
      <c r="C54" s="12">
        <v>5.0999999999999996</v>
      </c>
      <c r="D54" s="21">
        <f t="shared" si="9"/>
        <v>2.5499999999999998</v>
      </c>
      <c r="E54" s="15">
        <v>5.2640000000000002</v>
      </c>
      <c r="F54" s="14">
        <f t="shared" si="10"/>
        <v>2.0643137254901962</v>
      </c>
      <c r="G54" s="48">
        <f t="shared" si="11"/>
        <v>1.504</v>
      </c>
      <c r="H54" s="69">
        <f t="shared" si="12"/>
        <v>0.58980392156862749</v>
      </c>
      <c r="I54" s="12">
        <v>10.199999999999999</v>
      </c>
      <c r="J54" s="43">
        <f>I54/D54</f>
        <v>4</v>
      </c>
      <c r="K54" s="21">
        <f t="shared" si="13"/>
        <v>2.9142857142857137</v>
      </c>
      <c r="L54" s="69">
        <f t="shared" si="14"/>
        <v>1.1428571428571428</v>
      </c>
      <c r="M54" s="68">
        <f t="shared" si="7"/>
        <v>4.4182857142857141</v>
      </c>
      <c r="N54" s="69">
        <f t="shared" si="15"/>
        <v>1.7326610644257703</v>
      </c>
      <c r="O54" s="23"/>
      <c r="P54" s="6" t="s">
        <v>72</v>
      </c>
    </row>
    <row r="55" spans="1:16" x14ac:dyDescent="0.25">
      <c r="A55" s="66" t="s">
        <v>45</v>
      </c>
      <c r="B55" s="65"/>
      <c r="C55" s="12">
        <v>2.5</v>
      </c>
      <c r="D55" s="21">
        <f t="shared" si="9"/>
        <v>1.25</v>
      </c>
      <c r="E55" s="20">
        <v>3.1509999999999998</v>
      </c>
      <c r="F55" s="14">
        <f t="shared" si="10"/>
        <v>2.5207999999999999</v>
      </c>
      <c r="G55" s="48">
        <f t="shared" si="11"/>
        <v>0.90028571428571413</v>
      </c>
      <c r="H55" s="69">
        <f t="shared" si="12"/>
        <v>0.72022857142857133</v>
      </c>
      <c r="I55" s="17">
        <v>1.6</v>
      </c>
      <c r="J55" s="43">
        <f>I55/D55</f>
        <v>1.28</v>
      </c>
      <c r="K55" s="21">
        <f t="shared" si="13"/>
        <v>0.45714285714285713</v>
      </c>
      <c r="L55" s="69">
        <f t="shared" si="14"/>
        <v>0.36571428571428571</v>
      </c>
      <c r="M55" s="68">
        <f t="shared" si="7"/>
        <v>1.3574285714285712</v>
      </c>
      <c r="N55" s="69">
        <f t="shared" si="15"/>
        <v>1.0859428571428569</v>
      </c>
      <c r="O55" s="23"/>
      <c r="P55" s="6" t="s">
        <v>72</v>
      </c>
    </row>
    <row r="56" spans="1:16" x14ac:dyDescent="0.25">
      <c r="A56" s="66" t="s">
        <v>46</v>
      </c>
      <c r="B56" s="65"/>
      <c r="C56" s="12">
        <v>4.7</v>
      </c>
      <c r="D56" s="21">
        <f t="shared" si="9"/>
        <v>2.35</v>
      </c>
      <c r="E56" s="20">
        <v>9.3279999999999994</v>
      </c>
      <c r="F56" s="14">
        <f t="shared" si="10"/>
        <v>3.9693617021276593</v>
      </c>
      <c r="G56" s="48">
        <f t="shared" si="11"/>
        <v>2.6651428571428566</v>
      </c>
      <c r="H56" s="69">
        <f t="shared" si="12"/>
        <v>1.1341033434650454</v>
      </c>
      <c r="I56" s="12">
        <v>5.6</v>
      </c>
      <c r="J56" s="43">
        <f>I56/D56</f>
        <v>2.3829787234042552</v>
      </c>
      <c r="K56" s="21">
        <f t="shared" si="13"/>
        <v>1.5999999999999996</v>
      </c>
      <c r="L56" s="69">
        <f t="shared" si="14"/>
        <v>0.68085106382978711</v>
      </c>
      <c r="M56" s="68">
        <f t="shared" si="7"/>
        <v>4.2651428571428562</v>
      </c>
      <c r="N56" s="69">
        <f t="shared" si="15"/>
        <v>1.8149544072948323</v>
      </c>
      <c r="O56" s="23"/>
      <c r="P56" s="6" t="s">
        <v>72</v>
      </c>
    </row>
    <row r="57" spans="1:16" x14ac:dyDescent="0.25">
      <c r="A57" s="64" t="s">
        <v>47</v>
      </c>
      <c r="B57" s="65"/>
      <c r="C57" s="12">
        <v>2.7</v>
      </c>
      <c r="D57" s="21">
        <f t="shared" si="9"/>
        <v>1.35</v>
      </c>
      <c r="E57" s="20">
        <v>5.1680000000000001</v>
      </c>
      <c r="F57" s="14">
        <f t="shared" si="10"/>
        <v>3.8281481481481481</v>
      </c>
      <c r="G57" s="48">
        <f t="shared" si="11"/>
        <v>1.4765714285714284</v>
      </c>
      <c r="H57" s="69">
        <f t="shared" si="12"/>
        <v>1.0937566137566135</v>
      </c>
      <c r="I57" s="12">
        <v>2.9</v>
      </c>
      <c r="J57" s="43">
        <f>I57/D57</f>
        <v>2.1481481481481479</v>
      </c>
      <c r="K57" s="21">
        <f t="shared" si="13"/>
        <v>0.82857142857142851</v>
      </c>
      <c r="L57" s="69">
        <f t="shared" si="14"/>
        <v>0.61375661375661372</v>
      </c>
      <c r="M57" s="68">
        <f t="shared" si="7"/>
        <v>2.3051428571428572</v>
      </c>
      <c r="N57" s="69">
        <f t="shared" si="15"/>
        <v>1.7075132275132274</v>
      </c>
      <c r="O57" s="23"/>
      <c r="P57" s="6" t="s">
        <v>72</v>
      </c>
    </row>
    <row r="58" spans="1:16" x14ac:dyDescent="0.25">
      <c r="A58" s="64" t="s">
        <v>48</v>
      </c>
      <c r="B58" s="65"/>
      <c r="C58" s="12">
        <v>0.7</v>
      </c>
      <c r="D58" s="21">
        <f t="shared" si="9"/>
        <v>0.35</v>
      </c>
      <c r="E58" s="20">
        <v>1.6160000000000001</v>
      </c>
      <c r="F58" s="14">
        <f t="shared" si="10"/>
        <v>4.6171428571428574</v>
      </c>
      <c r="G58" s="48">
        <f t="shared" si="11"/>
        <v>0.46171428571428569</v>
      </c>
      <c r="H58" s="69">
        <f t="shared" si="12"/>
        <v>1.3191836734693878</v>
      </c>
      <c r="I58" s="12">
        <v>2.1</v>
      </c>
      <c r="J58" s="43">
        <f>I58/D58</f>
        <v>6.0000000000000009</v>
      </c>
      <c r="K58" s="21">
        <f t="shared" si="13"/>
        <v>0.6</v>
      </c>
      <c r="L58" s="69">
        <f t="shared" si="14"/>
        <v>1.7142857142857144</v>
      </c>
      <c r="M58" s="68">
        <f t="shared" si="7"/>
        <v>1.0617142857142856</v>
      </c>
      <c r="N58" s="69">
        <f t="shared" si="15"/>
        <v>3.033469387755102</v>
      </c>
      <c r="O58" s="23"/>
      <c r="P58" s="6" t="s">
        <v>72</v>
      </c>
    </row>
    <row r="59" spans="1:16" x14ac:dyDescent="0.25">
      <c r="A59" s="64" t="s">
        <v>49</v>
      </c>
      <c r="B59" s="65"/>
      <c r="C59" s="12">
        <v>3.2</v>
      </c>
      <c r="D59" s="21">
        <f t="shared" si="9"/>
        <v>1.6</v>
      </c>
      <c r="E59" s="20">
        <v>6.1109999999999998</v>
      </c>
      <c r="F59" s="14">
        <f t="shared" si="10"/>
        <v>3.8193749999999995</v>
      </c>
      <c r="G59" s="48">
        <f t="shared" si="11"/>
        <v>1.746</v>
      </c>
      <c r="H59" s="69">
        <f t="shared" si="12"/>
        <v>1.0912499999999998</v>
      </c>
      <c r="I59" s="12">
        <v>5.5</v>
      </c>
      <c r="J59" s="43">
        <f>I59/D59</f>
        <v>3.4375</v>
      </c>
      <c r="K59" s="21">
        <f t="shared" si="13"/>
        <v>1.5714285714285714</v>
      </c>
      <c r="L59" s="69">
        <f t="shared" si="14"/>
        <v>0.9821428571428571</v>
      </c>
      <c r="M59" s="68">
        <f t="shared" si="7"/>
        <v>3.3174285714285716</v>
      </c>
      <c r="N59" s="69">
        <f t="shared" si="15"/>
        <v>2.0733928571428573</v>
      </c>
      <c r="O59" s="23"/>
      <c r="P59" s="6" t="s">
        <v>72</v>
      </c>
    </row>
    <row r="60" spans="1:16" s="67" customFormat="1" ht="15" customHeight="1" x14ac:dyDescent="0.25"/>
    <row r="61" spans="1:16" s="67" customFormat="1" ht="15" customHeight="1" x14ac:dyDescent="0.25"/>
    <row r="62" spans="1:16" s="67" customFormat="1" ht="15" customHeight="1" x14ac:dyDescent="0.25"/>
    <row r="63" spans="1:16" s="67" customFormat="1" ht="15" customHeight="1" x14ac:dyDescent="0.25"/>
    <row r="64" spans="1:16" s="67" customFormat="1" ht="15" customHeight="1" x14ac:dyDescent="0.25"/>
    <row r="65" spans="7:16" s="67" customFormat="1" ht="15" customHeight="1" x14ac:dyDescent="0.25"/>
    <row r="66" spans="7:16" s="67" customFormat="1" ht="15" customHeight="1" x14ac:dyDescent="0.25"/>
    <row r="67" spans="7:16" s="67" customFormat="1" ht="15" customHeight="1" x14ac:dyDescent="0.25"/>
    <row r="68" spans="7:16" s="67" customFormat="1" ht="15" customHeight="1" x14ac:dyDescent="0.25"/>
    <row r="69" spans="7:16" s="67" customFormat="1" ht="15" customHeight="1" x14ac:dyDescent="0.25"/>
    <row r="70" spans="7:16" s="67" customFormat="1" ht="15" customHeight="1" x14ac:dyDescent="0.25"/>
    <row r="71" spans="7:16" s="67" customFormat="1" ht="15" customHeight="1" x14ac:dyDescent="0.25"/>
    <row r="72" spans="7:16" s="67" customFormat="1" ht="15" customHeight="1" x14ac:dyDescent="0.25"/>
    <row r="73" spans="7:16" s="67" customFormat="1" ht="15" customHeight="1" x14ac:dyDescent="0.25"/>
    <row r="74" spans="7:16" s="67" customFormat="1" ht="15" customHeight="1" x14ac:dyDescent="0.25"/>
    <row r="75" spans="7:16" s="67" customFormat="1" ht="15" customHeight="1" x14ac:dyDescent="0.25"/>
    <row r="76" spans="7:16" x14ac:dyDescent="0.25">
      <c r="G76" s="23"/>
      <c r="H76" s="23"/>
      <c r="N76" s="23"/>
      <c r="O76" s="23"/>
      <c r="P76" s="23"/>
    </row>
    <row r="77" spans="7:16" x14ac:dyDescent="0.25">
      <c r="N77" s="23"/>
      <c r="O77" s="23"/>
    </row>
    <row r="78" spans="7:16" x14ac:dyDescent="0.25">
      <c r="N78" s="23"/>
      <c r="O78" s="23"/>
    </row>
    <row r="79" spans="7:16" x14ac:dyDescent="0.25">
      <c r="N79" s="23"/>
      <c r="O79" s="23"/>
    </row>
    <row r="80" spans="7:16" x14ac:dyDescent="0.25">
      <c r="N80" s="23"/>
      <c r="O80" s="23"/>
    </row>
    <row r="81" spans="14:15" x14ac:dyDescent="0.25">
      <c r="N81" s="23"/>
      <c r="O81" s="23"/>
    </row>
    <row r="82" spans="14:15" x14ac:dyDescent="0.25">
      <c r="N82" s="23"/>
      <c r="O82" s="23"/>
    </row>
    <row r="83" spans="14:15" x14ac:dyDescent="0.25">
      <c r="N83" s="23"/>
      <c r="O83" s="23"/>
    </row>
    <row r="84" spans="14:15" x14ac:dyDescent="0.25">
      <c r="N84" s="23"/>
      <c r="O84" s="23"/>
    </row>
    <row r="85" spans="14:15" x14ac:dyDescent="0.25">
      <c r="N85" s="23"/>
      <c r="O85" s="23"/>
    </row>
    <row r="86" spans="14:15" x14ac:dyDescent="0.25">
      <c r="N86" s="23"/>
      <c r="O86" s="23"/>
    </row>
    <row r="87" spans="14:15" x14ac:dyDescent="0.25">
      <c r="N87" s="23"/>
      <c r="O87" s="23"/>
    </row>
    <row r="88" spans="14:15" x14ac:dyDescent="0.25">
      <c r="N88" s="23"/>
      <c r="O88" s="23"/>
    </row>
    <row r="89" spans="14:15" x14ac:dyDescent="0.25">
      <c r="N89" s="23"/>
      <c r="O89" s="23"/>
    </row>
    <row r="90" spans="14:15" x14ac:dyDescent="0.25">
      <c r="N90" s="23"/>
      <c r="O90" s="23"/>
    </row>
    <row r="91" spans="14:15" x14ac:dyDescent="0.25">
      <c r="N91" s="23"/>
      <c r="O91" s="23"/>
    </row>
    <row r="92" spans="14:15" x14ac:dyDescent="0.25">
      <c r="N92" s="23"/>
      <c r="O92" s="23"/>
    </row>
    <row r="93" spans="14:15" x14ac:dyDescent="0.25">
      <c r="N93" s="23"/>
      <c r="O93" s="23"/>
    </row>
    <row r="94" spans="14:15" x14ac:dyDescent="0.25">
      <c r="N94" s="23"/>
      <c r="O94" s="23"/>
    </row>
    <row r="95" spans="14:15" x14ac:dyDescent="0.25">
      <c r="N95" s="23"/>
      <c r="O95" s="23"/>
    </row>
    <row r="96" spans="14:15" x14ac:dyDescent="0.25">
      <c r="N96" s="23"/>
      <c r="O96" s="23"/>
    </row>
    <row r="97" spans="5:16" x14ac:dyDescent="0.25">
      <c r="N97" s="23"/>
      <c r="O97" s="23"/>
    </row>
    <row r="98" spans="5:16" x14ac:dyDescent="0.25">
      <c r="N98" s="23"/>
      <c r="O98" s="23"/>
    </row>
    <row r="99" spans="5:16" x14ac:dyDescent="0.25">
      <c r="G99" s="23"/>
      <c r="H99" s="23"/>
      <c r="N99" s="23"/>
      <c r="O99" s="23"/>
      <c r="P99" s="23"/>
    </row>
    <row r="100" spans="5:16" x14ac:dyDescent="0.25">
      <c r="N100" s="23"/>
      <c r="O100" s="23"/>
    </row>
    <row r="101" spans="5:16" x14ac:dyDescent="0.25">
      <c r="N101" s="23"/>
      <c r="O101" s="23"/>
    </row>
    <row r="102" spans="5:16" x14ac:dyDescent="0.25">
      <c r="N102" s="23"/>
      <c r="O102" s="23"/>
    </row>
    <row r="103" spans="5:16" x14ac:dyDescent="0.25">
      <c r="N103" s="23"/>
      <c r="O103" s="23"/>
    </row>
    <row r="104" spans="5:16" x14ac:dyDescent="0.25">
      <c r="N104" s="23"/>
      <c r="O104" s="23"/>
    </row>
    <row r="105" spans="5:16" x14ac:dyDescent="0.25">
      <c r="N105" s="23"/>
      <c r="O105" s="23"/>
    </row>
    <row r="106" spans="5:16" x14ac:dyDescent="0.25">
      <c r="G106" s="23"/>
      <c r="H106" s="23"/>
      <c r="N106" s="23"/>
      <c r="O106" s="23"/>
      <c r="P106" s="23"/>
    </row>
    <row r="107" spans="5:16" x14ac:dyDescent="0.25">
      <c r="E107" s="55"/>
      <c r="F107" s="56"/>
      <c r="G107" s="23"/>
      <c r="H107" s="23"/>
      <c r="N107" s="23"/>
      <c r="O107" s="23"/>
      <c r="P107" s="23"/>
    </row>
    <row r="108" spans="5:16" x14ac:dyDescent="0.25">
      <c r="G108" s="23"/>
      <c r="H108" s="23"/>
      <c r="N108" s="23"/>
      <c r="O108" s="23"/>
      <c r="P108" s="23"/>
    </row>
    <row r="109" spans="5:16" x14ac:dyDescent="0.25">
      <c r="G109" s="23"/>
      <c r="H109" s="23"/>
      <c r="N109" s="23"/>
      <c r="O109" s="23"/>
      <c r="P109" s="23"/>
    </row>
    <row r="110" spans="5:16" x14ac:dyDescent="0.25">
      <c r="G110" s="23"/>
      <c r="H110" s="23"/>
      <c r="N110" s="23"/>
      <c r="O110" s="23"/>
      <c r="P110" s="23"/>
    </row>
    <row r="111" spans="5:16" x14ac:dyDescent="0.25">
      <c r="G111" s="23"/>
      <c r="H111" s="23"/>
      <c r="N111" s="23"/>
      <c r="O111" s="23"/>
      <c r="P111" s="23"/>
    </row>
    <row r="112" spans="5:16" x14ac:dyDescent="0.25">
      <c r="G112" s="23"/>
      <c r="H112" s="23"/>
      <c r="N112" s="23"/>
      <c r="O112" s="23"/>
      <c r="P112" s="23"/>
    </row>
    <row r="113" spans="5:16" x14ac:dyDescent="0.25">
      <c r="G113" s="23"/>
      <c r="H113" s="23"/>
      <c r="N113" s="23"/>
      <c r="O113" s="23"/>
      <c r="P113" s="23"/>
    </row>
    <row r="114" spans="5:16" x14ac:dyDescent="0.25">
      <c r="G114" s="23"/>
      <c r="H114" s="23"/>
      <c r="N114" s="23"/>
      <c r="O114" s="23"/>
      <c r="P114" s="23"/>
    </row>
    <row r="115" spans="5:16" x14ac:dyDescent="0.25">
      <c r="G115" s="23"/>
      <c r="H115" s="23"/>
      <c r="N115" s="23"/>
      <c r="O115" s="23"/>
      <c r="P115" s="23"/>
    </row>
    <row r="116" spans="5:16" x14ac:dyDescent="0.25">
      <c r="G116" s="23"/>
      <c r="H116" s="23"/>
      <c r="N116" s="23"/>
      <c r="O116" s="23"/>
      <c r="P116" s="23"/>
    </row>
    <row r="117" spans="5:16" x14ac:dyDescent="0.25">
      <c r="G117" s="23"/>
      <c r="H117" s="23"/>
      <c r="N117" s="23"/>
      <c r="O117" s="23"/>
      <c r="P117" s="23"/>
    </row>
    <row r="118" spans="5:16" x14ac:dyDescent="0.25">
      <c r="G118" s="23"/>
      <c r="H118" s="23"/>
      <c r="N118" s="23"/>
      <c r="O118" s="23"/>
      <c r="P118" s="23"/>
    </row>
    <row r="119" spans="5:16" x14ac:dyDescent="0.25">
      <c r="G119" s="23"/>
      <c r="H119" s="23"/>
      <c r="N119" s="23"/>
      <c r="O119" s="23"/>
      <c r="P119" s="23"/>
    </row>
    <row r="120" spans="5:16" x14ac:dyDescent="0.25">
      <c r="G120" s="23"/>
      <c r="H120" s="23"/>
      <c r="N120" s="23"/>
      <c r="O120" s="23"/>
      <c r="P120" s="23"/>
    </row>
    <row r="121" spans="5:16" x14ac:dyDescent="0.25">
      <c r="G121" s="23"/>
      <c r="H121" s="23"/>
      <c r="N121" s="23"/>
      <c r="O121" s="23"/>
      <c r="P121" s="23"/>
    </row>
    <row r="122" spans="5:16" x14ac:dyDescent="0.25">
      <c r="E122" s="57"/>
      <c r="F122" s="57"/>
      <c r="G122" s="23"/>
      <c r="H122" s="23"/>
      <c r="N122" s="23"/>
      <c r="O122" s="23"/>
      <c r="P122" s="23"/>
    </row>
    <row r="123" spans="5:16" x14ac:dyDescent="0.25">
      <c r="E123" s="55" t="s">
        <v>52</v>
      </c>
      <c r="F123" s="56" t="s">
        <v>51</v>
      </c>
      <c r="G123" s="23"/>
      <c r="H123" s="23"/>
      <c r="N123" s="23"/>
      <c r="O123" s="23"/>
      <c r="P123" s="23"/>
    </row>
    <row r="124" spans="5:16" x14ac:dyDescent="0.25">
      <c r="E124" s="55" t="s">
        <v>22</v>
      </c>
      <c r="F124" s="58" t="s">
        <v>53</v>
      </c>
      <c r="G124" s="23"/>
      <c r="H124" s="23"/>
      <c r="I124" s="59">
        <v>0.12</v>
      </c>
      <c r="N124" s="23"/>
      <c r="O124" s="23"/>
      <c r="P124" s="23"/>
    </row>
    <row r="125" spans="5:16" x14ac:dyDescent="0.25">
      <c r="E125" s="55" t="s">
        <v>25</v>
      </c>
      <c r="F125" s="58" t="s">
        <v>54</v>
      </c>
      <c r="G125" s="23"/>
      <c r="H125" s="23"/>
      <c r="I125" s="59">
        <v>2.19</v>
      </c>
      <c r="N125" s="23"/>
      <c r="O125" s="23"/>
      <c r="P125" s="23"/>
    </row>
    <row r="126" spans="5:16" x14ac:dyDescent="0.25">
      <c r="E126" s="55" t="s">
        <v>24</v>
      </c>
      <c r="F126" s="58" t="s">
        <v>55</v>
      </c>
      <c r="G126" s="23"/>
      <c r="H126" s="23"/>
      <c r="I126" s="59">
        <v>0.55000000000000004</v>
      </c>
      <c r="N126" s="23"/>
      <c r="O126" s="23"/>
      <c r="P126" s="23"/>
    </row>
    <row r="127" spans="5:16" x14ac:dyDescent="0.25">
      <c r="E127" s="55" t="s">
        <v>27</v>
      </c>
      <c r="F127" s="58" t="s">
        <v>56</v>
      </c>
      <c r="G127" s="23"/>
      <c r="H127" s="23"/>
      <c r="I127" s="59">
        <v>0.9</v>
      </c>
      <c r="N127" s="23"/>
      <c r="O127" s="23"/>
      <c r="P127" s="23"/>
    </row>
    <row r="128" spans="5:16" x14ac:dyDescent="0.25">
      <c r="E128" s="55" t="s">
        <v>23</v>
      </c>
      <c r="F128" s="58" t="s">
        <v>57</v>
      </c>
      <c r="G128" s="23"/>
      <c r="H128" s="23"/>
      <c r="I128" s="59">
        <v>0.17</v>
      </c>
      <c r="N128" s="23"/>
      <c r="O128" s="23"/>
      <c r="P128" s="23"/>
    </row>
    <row r="129" spans="5:16" x14ac:dyDescent="0.25">
      <c r="E129" s="55" t="s">
        <v>19</v>
      </c>
      <c r="F129" s="58" t="s">
        <v>58</v>
      </c>
      <c r="G129" s="23"/>
      <c r="H129" s="23"/>
      <c r="I129" s="59">
        <v>0.28999999999999998</v>
      </c>
      <c r="N129" s="23"/>
      <c r="O129" s="23"/>
      <c r="P129" s="23"/>
    </row>
    <row r="130" spans="5:16" x14ac:dyDescent="0.25">
      <c r="E130" s="55" t="s">
        <v>21</v>
      </c>
      <c r="F130" s="58" t="s">
        <v>59</v>
      </c>
      <c r="G130" s="23"/>
      <c r="H130" s="23"/>
      <c r="I130" s="59">
        <v>0.7</v>
      </c>
      <c r="N130" s="23"/>
      <c r="O130" s="23"/>
      <c r="P130" s="23"/>
    </row>
    <row r="131" spans="5:16" x14ac:dyDescent="0.25">
      <c r="E131" s="55" t="s">
        <v>26</v>
      </c>
      <c r="F131" s="58" t="s">
        <v>60</v>
      </c>
      <c r="G131" s="23"/>
      <c r="H131" s="23"/>
      <c r="I131" s="59">
        <v>0.21</v>
      </c>
      <c r="N131" s="23"/>
      <c r="O131" s="23"/>
      <c r="P131" s="23"/>
    </row>
    <row r="132" spans="5:16" x14ac:dyDescent="0.25">
      <c r="E132" s="57"/>
      <c r="F132" s="57"/>
      <c r="G132" s="23"/>
      <c r="H132" s="23"/>
      <c r="N132" s="23"/>
      <c r="O132" s="23"/>
      <c r="P132" s="23"/>
    </row>
    <row r="133" spans="5:16" x14ac:dyDescent="0.25">
      <c r="E133" s="60" t="s">
        <v>61</v>
      </c>
      <c r="F133" s="56" t="s">
        <v>62</v>
      </c>
      <c r="G133" s="23"/>
      <c r="H133" s="23"/>
      <c r="N133" s="23"/>
      <c r="O133" s="23"/>
      <c r="P133" s="23"/>
    </row>
    <row r="134" spans="5:16" x14ac:dyDescent="0.25">
      <c r="E134" s="61" t="s">
        <v>2</v>
      </c>
      <c r="F134" s="58" t="s">
        <v>63</v>
      </c>
      <c r="G134" s="23"/>
      <c r="H134" s="23"/>
      <c r="N134" s="23"/>
      <c r="O134" s="23"/>
      <c r="P134" s="23"/>
    </row>
    <row r="135" spans="5:16" x14ac:dyDescent="0.25">
      <c r="G135" s="23"/>
      <c r="H135" s="23"/>
      <c r="N135" s="23"/>
      <c r="O135" s="23"/>
      <c r="P135" s="23"/>
    </row>
    <row r="136" spans="5:16" x14ac:dyDescent="0.25">
      <c r="G136" s="23"/>
      <c r="H136" s="23"/>
      <c r="N136" s="23"/>
      <c r="O136" s="23"/>
      <c r="P136" s="23"/>
    </row>
    <row r="137" spans="5:16" x14ac:dyDescent="0.25">
      <c r="G137" s="23"/>
      <c r="H137" s="23"/>
      <c r="N137" s="23"/>
      <c r="O137" s="23"/>
      <c r="P137" s="23"/>
    </row>
    <row r="138" spans="5:16" x14ac:dyDescent="0.25">
      <c r="G138" s="23"/>
      <c r="H138" s="23"/>
      <c r="N138" s="23"/>
      <c r="O138" s="23"/>
      <c r="P138" s="23"/>
    </row>
    <row r="139" spans="5:16" x14ac:dyDescent="0.25">
      <c r="G139" s="23"/>
      <c r="H139" s="23"/>
      <c r="N139" s="23"/>
      <c r="O139" s="23"/>
      <c r="P139" s="23"/>
    </row>
    <row r="140" spans="5:16" x14ac:dyDescent="0.25">
      <c r="G140" s="23"/>
      <c r="H140" s="23"/>
      <c r="N140" s="23"/>
      <c r="O140" s="23"/>
      <c r="P140" s="23"/>
    </row>
    <row r="141" spans="5:16" x14ac:dyDescent="0.25">
      <c r="G141" s="23"/>
      <c r="H141" s="23"/>
      <c r="N141" s="23"/>
      <c r="O141" s="23"/>
      <c r="P141" s="23"/>
    </row>
    <row r="142" spans="5:16" x14ac:dyDescent="0.25">
      <c r="G142" s="23"/>
      <c r="H142" s="23"/>
      <c r="N142" s="23"/>
      <c r="O142" s="23"/>
      <c r="P142" s="23"/>
    </row>
    <row r="143" spans="5:16" x14ac:dyDescent="0.25">
      <c r="G143" s="23"/>
      <c r="H143" s="23"/>
      <c r="N143" s="23"/>
      <c r="O143" s="23"/>
      <c r="P143" s="23"/>
    </row>
    <row r="144" spans="5:16" x14ac:dyDescent="0.25">
      <c r="G144" s="23"/>
      <c r="H144" s="23"/>
      <c r="N144" s="23"/>
      <c r="O144" s="23"/>
      <c r="P144" s="23"/>
    </row>
    <row r="145" spans="7:16" x14ac:dyDescent="0.25">
      <c r="G145" s="23"/>
      <c r="H145" s="23"/>
      <c r="N145" s="23"/>
      <c r="O145" s="23"/>
      <c r="P145" s="23"/>
    </row>
    <row r="146" spans="7:16" x14ac:dyDescent="0.25">
      <c r="G146" s="23"/>
      <c r="H146" s="23"/>
      <c r="N146" s="23"/>
      <c r="O146" s="23"/>
      <c r="P146" s="23"/>
    </row>
    <row r="147" spans="7:16" x14ac:dyDescent="0.25">
      <c r="G147" s="23"/>
      <c r="H147" s="23"/>
      <c r="N147" s="23"/>
      <c r="O147" s="23"/>
      <c r="P147" s="23"/>
    </row>
    <row r="148" spans="7:16" x14ac:dyDescent="0.25">
      <c r="G148" s="23"/>
      <c r="H148" s="23"/>
      <c r="N148" s="23"/>
      <c r="O148" s="23"/>
      <c r="P148" s="23"/>
    </row>
    <row r="149" spans="7:16" x14ac:dyDescent="0.25">
      <c r="G149" s="23"/>
      <c r="H149" s="23"/>
      <c r="N149" s="23"/>
      <c r="O149" s="23"/>
      <c r="P149" s="23"/>
    </row>
    <row r="150" spans="7:16" x14ac:dyDescent="0.25">
      <c r="G150" s="23"/>
      <c r="H150" s="23"/>
      <c r="N150" s="23"/>
      <c r="O150" s="23"/>
      <c r="P150" s="23"/>
    </row>
    <row r="151" spans="7:16" x14ac:dyDescent="0.25">
      <c r="G151" s="23"/>
      <c r="H151" s="23"/>
      <c r="N151" s="23"/>
      <c r="O151" s="23"/>
      <c r="P151" s="23"/>
    </row>
    <row r="152" spans="7:16" x14ac:dyDescent="0.25">
      <c r="G152" s="23"/>
      <c r="H152" s="23"/>
      <c r="N152" s="23"/>
      <c r="O152" s="23"/>
      <c r="P152" s="23"/>
    </row>
    <row r="153" spans="7:16" x14ac:dyDescent="0.25">
      <c r="G153" s="23"/>
      <c r="H153" s="23"/>
      <c r="N153" s="23"/>
      <c r="O153" s="23"/>
      <c r="P153" s="23"/>
    </row>
    <row r="154" spans="7:16" x14ac:dyDescent="0.25">
      <c r="G154" s="23"/>
      <c r="H154" s="23"/>
      <c r="N154" s="23"/>
      <c r="O154" s="23"/>
      <c r="P154" s="23"/>
    </row>
    <row r="155" spans="7:16" x14ac:dyDescent="0.25">
      <c r="G155" s="23"/>
      <c r="H155" s="23"/>
      <c r="N155" s="23"/>
      <c r="O155" s="23"/>
      <c r="P155" s="23"/>
    </row>
    <row r="156" spans="7:16" x14ac:dyDescent="0.25">
      <c r="G156" s="23"/>
      <c r="H156" s="23"/>
      <c r="N156" s="23"/>
      <c r="O156" s="23"/>
      <c r="P156" s="23"/>
    </row>
    <row r="157" spans="7:16" x14ac:dyDescent="0.25">
      <c r="G157" s="23"/>
      <c r="H157" s="23"/>
      <c r="N157" s="23"/>
      <c r="O157" s="23"/>
      <c r="P157" s="23"/>
    </row>
    <row r="158" spans="7:16" x14ac:dyDescent="0.25">
      <c r="G158" s="23"/>
      <c r="H158" s="23"/>
      <c r="N158" s="23"/>
      <c r="O158" s="23"/>
      <c r="P158" s="23"/>
    </row>
    <row r="159" spans="7:16" x14ac:dyDescent="0.25">
      <c r="G159" s="23"/>
      <c r="H159" s="23"/>
      <c r="N159" s="23"/>
      <c r="O159" s="23"/>
      <c r="P159" s="23"/>
    </row>
    <row r="160" spans="7:16" x14ac:dyDescent="0.25">
      <c r="N160" s="23"/>
      <c r="O160" s="23"/>
    </row>
    <row r="161" spans="14:15" x14ac:dyDescent="0.25">
      <c r="N161" s="23"/>
      <c r="O161" s="23"/>
    </row>
    <row r="162" spans="14:15" x14ac:dyDescent="0.25">
      <c r="N162" s="23"/>
      <c r="O162" s="23"/>
    </row>
    <row r="163" spans="14:15" x14ac:dyDescent="0.25">
      <c r="N163" s="23"/>
      <c r="O163" s="23"/>
    </row>
    <row r="164" spans="14:15" x14ac:dyDescent="0.25">
      <c r="N164" s="23"/>
      <c r="O164" s="23"/>
    </row>
    <row r="165" spans="14:15" x14ac:dyDescent="0.25">
      <c r="N165" s="23"/>
      <c r="O165" s="23"/>
    </row>
    <row r="166" spans="14:15" x14ac:dyDescent="0.25">
      <c r="N166" s="23"/>
      <c r="O166" s="23"/>
    </row>
    <row r="167" spans="14:15" x14ac:dyDescent="0.25">
      <c r="N167" s="23"/>
      <c r="O167" s="23"/>
    </row>
    <row r="168" spans="14:15" x14ac:dyDescent="0.25">
      <c r="N168" s="23"/>
      <c r="O168" s="23"/>
    </row>
    <row r="169" spans="14:15" x14ac:dyDescent="0.25">
      <c r="N169" s="23"/>
      <c r="O169" s="23"/>
    </row>
    <row r="170" spans="14:15" x14ac:dyDescent="0.25">
      <c r="N170" s="23"/>
      <c r="O170" s="23"/>
    </row>
    <row r="171" spans="14:15" x14ac:dyDescent="0.25">
      <c r="N171" s="23"/>
      <c r="O171" s="23"/>
    </row>
    <row r="172" spans="14:15" x14ac:dyDescent="0.25">
      <c r="N172" s="23"/>
      <c r="O172" s="23"/>
    </row>
    <row r="173" spans="14:15" x14ac:dyDescent="0.25">
      <c r="N173" s="23"/>
      <c r="O173" s="23"/>
    </row>
  </sheetData>
  <mergeCells count="5">
    <mergeCell ref="M1:N1"/>
    <mergeCell ref="C1:D1"/>
    <mergeCell ref="E1:H1"/>
    <mergeCell ref="I1:L1"/>
    <mergeCell ref="A19:A21"/>
  </mergeCells>
  <conditionalFormatting sqref="N19">
    <cfRule type="cellIs" dxfId="14" priority="8" operator="greaterThan">
      <formula>1</formula>
    </cfRule>
    <cfRule type="cellIs" dxfId="15" priority="7" operator="lessThan">
      <formula>1</formula>
    </cfRule>
  </conditionalFormatting>
  <conditionalFormatting sqref="N20:N59">
    <cfRule type="cellIs" dxfId="8" priority="5" operator="lessThan">
      <formula>1</formula>
    </cfRule>
    <cfRule type="cellIs" dxfId="9" priority="6" operator="greaterThan">
      <formula>1</formula>
    </cfRule>
  </conditionalFormatting>
  <conditionalFormatting sqref="L19:L59">
    <cfRule type="cellIs" dxfId="4" priority="3" operator="lessThan">
      <formula>1</formula>
    </cfRule>
    <cfRule type="cellIs" dxfId="5" priority="4" operator="greaterThan">
      <formula>1</formula>
    </cfRule>
  </conditionalFormatting>
  <conditionalFormatting sqref="H19:H59">
    <cfRule type="cellIs" dxfId="0" priority="1" operator="lessThan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Sicard</dc:creator>
  <cp:lastModifiedBy>Nicolas Sicard</cp:lastModifiedBy>
  <dcterms:created xsi:type="dcterms:W3CDTF">2020-12-25T23:33:11Z</dcterms:created>
  <dcterms:modified xsi:type="dcterms:W3CDTF">2020-12-26T21:36:58Z</dcterms:modified>
</cp:coreProperties>
</file>