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9928E50-BB29-486E-8BA4-24D57F305158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Ortogonal" sheetId="2" r:id="rId1"/>
    <sheet name="Perspetiva" sheetId="1" r:id="rId2"/>
    <sheet name="Exercíci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4" l="1"/>
  <c r="Q21" i="4"/>
  <c r="Q22" i="4"/>
  <c r="Q19" i="4"/>
  <c r="K14" i="4"/>
  <c r="J14" i="4"/>
  <c r="J13" i="4"/>
  <c r="J12" i="4"/>
  <c r="I13" i="4"/>
  <c r="H12" i="4"/>
  <c r="L20" i="4" l="1"/>
  <c r="L19" i="4"/>
  <c r="L22" i="4"/>
  <c r="L21" i="4"/>
  <c r="G19" i="4" l="1"/>
  <c r="G22" i="4"/>
  <c r="F15" i="4" s="1"/>
  <c r="G20" i="4"/>
  <c r="G21" i="4"/>
  <c r="G16" i="1"/>
  <c r="G15" i="1"/>
  <c r="F13" i="4" l="1"/>
  <c r="D13" i="4" s="1"/>
  <c r="F12" i="4"/>
  <c r="D12" i="4" s="1"/>
  <c r="F14" i="4"/>
  <c r="D14" i="4" s="1"/>
  <c r="F16" i="1"/>
  <c r="E15" i="1"/>
  <c r="H16" i="2"/>
  <c r="H15" i="2"/>
  <c r="F16" i="2"/>
  <c r="E15" i="2"/>
  <c r="G17" i="1"/>
  <c r="H17" i="1"/>
  <c r="L18" i="2"/>
  <c r="N18" i="2" s="1"/>
  <c r="H17" i="2"/>
  <c r="G17" i="2"/>
  <c r="L18" i="1"/>
  <c r="N18" i="1" s="1"/>
  <c r="L15" i="2" l="1"/>
  <c r="N15" i="2" s="1"/>
  <c r="Q15" i="2" s="1"/>
  <c r="L17" i="1"/>
  <c r="N17" i="1" s="1"/>
  <c r="Q17" i="1" s="1"/>
  <c r="L16" i="1"/>
  <c r="N16" i="1" s="1"/>
  <c r="Q16" i="1" s="1"/>
  <c r="L15" i="1"/>
  <c r="N15" i="1" s="1"/>
  <c r="Q15" i="1" s="1"/>
  <c r="L17" i="2"/>
  <c r="N17" i="2" s="1"/>
  <c r="Q17" i="2" s="1"/>
  <c r="L16" i="2"/>
  <c r="N16" i="2" s="1"/>
  <c r="Q1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I3" authorId="0" shapeId="0" xr:uid="{0E8BE640-67BA-42D1-A50C-A97E2D5EFF7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charset val="1"/>
          </rPr>
          <t xml:space="preserve">
Note que se 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charset val="1"/>
          </rPr>
          <t xml:space="preserve"> tomasse </t>
        </r>
        <r>
          <rPr>
            <u/>
            <sz val="9"/>
            <color indexed="81"/>
            <rFont val="Tahoma"/>
            <family val="2"/>
          </rPr>
          <t>valor 0</t>
        </r>
        <r>
          <rPr>
            <sz val="9"/>
            <color indexed="81"/>
            <rFont val="Tahoma"/>
            <charset val="1"/>
          </rPr>
          <t xml:space="preserve">, então isso significaria que o </t>
        </r>
        <r>
          <rPr>
            <b/>
            <sz val="9"/>
            <color indexed="81"/>
            <rFont val="Tahoma"/>
            <family val="2"/>
          </rPr>
          <t>FOV</t>
        </r>
        <r>
          <rPr>
            <sz val="9"/>
            <color indexed="81"/>
            <rFont val="Tahoma"/>
            <charset val="1"/>
          </rPr>
          <t xml:space="preserve"> seria de </t>
        </r>
        <r>
          <rPr>
            <u/>
            <sz val="9"/>
            <color indexed="81"/>
            <rFont val="Tahoma"/>
            <family val="2"/>
          </rPr>
          <t>180 graus</t>
        </r>
        <r>
          <rPr>
            <sz val="9"/>
            <color indexed="81"/>
            <rFont val="Tahoma"/>
            <charset val="1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<sst xmlns="http://schemas.openxmlformats.org/spreadsheetml/2006/main" count="97" uniqueCount="52">
  <si>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(near)</t>
    </r>
  </si>
  <si>
    <r>
      <rPr>
        <b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(far)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</si>
  <si>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(left)</t>
    </r>
  </si>
  <si>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(right)</t>
    </r>
  </si>
  <si>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(top)</t>
    </r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</si>
  <si>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(bottom)</t>
    </r>
  </si>
  <si>
    <t>Matriz (Projeção Ortogonal):</t>
  </si>
  <si>
    <t>*</t>
  </si>
  <si>
    <t>=</t>
  </si>
  <si>
    <t>Matriz (Projeção em Perspetiva):</t>
  </si>
  <si>
    <t>NOTAS:</t>
  </si>
  <si>
    <t>A decisão final sobre se será ou não desenhado, será tomada após aplicação do teste de profundidade (valor de Z com o valor armazenado no z-buffer).</t>
  </si>
  <si>
    <t>O frustum está centrado na posição da câmara.</t>
  </si>
  <si>
    <t>Ao multiplicar o vetor de entrada com a matriz de transformação, se os valores desse vetor estiverem dentro do frustum, no vetor resultante eles estarão no intervalo [-1, 1].</t>
  </si>
  <si>
    <t>Vetor de Coordenadas do Olho</t>
  </si>
  <si>
    <t>Vetor de Coordenadas de Recorte</t>
  </si>
  <si>
    <t>Vetor de Coordenadas Normalizadas</t>
  </si>
  <si>
    <t>O COP está na origem.</t>
  </si>
  <si>
    <r>
      <t xml:space="preserve">Assim, </t>
    </r>
    <r>
      <rPr>
        <b/>
        <sz val="11"/>
        <color theme="1"/>
        <rFont val="Calibri"/>
        <family val="2"/>
        <scheme val="minor"/>
      </rPr>
      <t>near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far</t>
    </r>
    <r>
      <rPr>
        <sz val="11"/>
        <color theme="1"/>
        <rFont val="Calibri"/>
        <family val="2"/>
        <scheme val="minor"/>
      </rPr>
      <t xml:space="preserve"> têm de tomar valor sempre maior que zero.</t>
    </r>
  </si>
  <si>
    <r>
      <t xml:space="preserve">Esta matriz é uma versão que inverte o eixos dos </t>
    </r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, de modo a que </t>
    </r>
    <r>
      <rPr>
        <b/>
        <sz val="11"/>
        <color theme="1"/>
        <rFont val="Calibri"/>
        <family val="2"/>
        <scheme val="minor"/>
      </rPr>
      <t>near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far</t>
    </r>
    <r>
      <rPr>
        <sz val="11"/>
        <color theme="1"/>
        <rFont val="Calibri"/>
        <family val="2"/>
        <scheme val="minor"/>
      </rPr>
      <t xml:space="preserve"> sejam expressos em valores positivos, isto é, distâncias do COP.</t>
    </r>
  </si>
  <si>
    <r>
      <rPr>
        <b/>
        <sz val="11"/>
        <color theme="1"/>
        <rFont val="Calibri"/>
        <family val="2"/>
        <scheme val="minor"/>
      </rPr>
      <t>far</t>
    </r>
    <r>
      <rPr>
        <sz val="11"/>
        <color theme="1"/>
        <rFont val="Calibri"/>
        <family val="2"/>
        <scheme val="minor"/>
      </rPr>
      <t xml:space="preserve"> tem de ter valor maior que </t>
    </r>
    <r>
      <rPr>
        <b/>
        <sz val="11"/>
        <color theme="1"/>
        <rFont val="Calibri"/>
        <family val="2"/>
        <scheme val="minor"/>
      </rPr>
      <t>near</t>
    </r>
    <r>
      <rPr>
        <sz val="11"/>
        <color theme="1"/>
        <rFont val="Calibri"/>
        <family val="2"/>
        <scheme val="minor"/>
      </rPr>
      <t>.</t>
    </r>
  </si>
  <si>
    <t>Então, as Coordenadas Normalizadas são iguais às Coordenadas de Recorte.</t>
  </si>
  <si>
    <t>Note que na Projeção Ortogonal temos Wclip=1.</t>
  </si>
  <si>
    <r>
      <t>Width</t>
    </r>
    <r>
      <rPr>
        <vertAlign val="subscript"/>
        <sz val="11"/>
        <rFont val="Calibri"/>
        <family val="2"/>
        <scheme val="minor"/>
      </rPr>
      <t>Window</t>
    </r>
  </si>
  <si>
    <r>
      <t>Height</t>
    </r>
    <r>
      <rPr>
        <vertAlign val="subscript"/>
        <sz val="11"/>
        <rFont val="Calibri"/>
        <family val="2"/>
        <scheme val="minor"/>
      </rPr>
      <t>Window</t>
    </r>
  </si>
  <si>
    <r>
      <t>x</t>
    </r>
    <r>
      <rPr>
        <vertAlign val="subscript"/>
        <sz val="11"/>
        <color theme="1"/>
        <rFont val="Calibri"/>
        <family val="2"/>
        <scheme val="minor"/>
      </rPr>
      <t>win</t>
    </r>
  </si>
  <si>
    <r>
      <t>y</t>
    </r>
    <r>
      <rPr>
        <vertAlign val="subscript"/>
        <sz val="11"/>
        <color theme="1"/>
        <rFont val="Calibri"/>
        <family val="2"/>
        <scheme val="minor"/>
      </rPr>
      <t>win</t>
    </r>
  </si>
  <si>
    <r>
      <t>X</t>
    </r>
    <r>
      <rPr>
        <vertAlign val="subscript"/>
        <sz val="11"/>
        <color theme="1"/>
        <rFont val="Calibri"/>
        <family val="2"/>
        <scheme val="minor"/>
      </rPr>
      <t>offset</t>
    </r>
  </si>
  <si>
    <r>
      <t>Y</t>
    </r>
    <r>
      <rPr>
        <vertAlign val="subscript"/>
        <sz val="11"/>
        <color theme="1"/>
        <rFont val="Calibri"/>
        <family val="2"/>
        <scheme val="minor"/>
      </rPr>
      <t>offset</t>
    </r>
  </si>
  <si>
    <t>z</t>
  </si>
  <si>
    <t>Coordenadas da Janela</t>
  </si>
  <si>
    <t>Matriz de Modelação</t>
  </si>
  <si>
    <t>Matriz de Visualização</t>
  </si>
  <si>
    <t>Matriz de Projeção (Perspetiva)</t>
  </si>
  <si>
    <t>Vetor de Entrada</t>
  </si>
  <si>
    <t>Vetor do Mundo</t>
  </si>
  <si>
    <t>←</t>
  </si>
  <si>
    <t>x</t>
  </si>
  <si>
    <t>y</t>
  </si>
  <si>
    <t>w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</si>
  <si>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win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</si>
  <si>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win</t>
    </r>
  </si>
  <si>
    <t>→</t>
  </si>
  <si>
    <t>Todos os vértices incluídos no volume definido pelo fruntum serão selecionados para possível desenho na tela.</t>
  </si>
  <si>
    <r>
      <t xml:space="preserve">As distâncias </t>
    </r>
    <r>
      <rPr>
        <b/>
        <sz val="11"/>
        <color theme="1"/>
        <rFont val="Calibri"/>
        <family val="2"/>
        <scheme val="minor"/>
      </rPr>
      <t>near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far</t>
    </r>
    <r>
      <rPr>
        <sz val="11"/>
        <color theme="1"/>
        <rFont val="Calibri"/>
        <family val="2"/>
        <scheme val="minor"/>
      </rPr>
      <t xml:space="preserve"> são distâncias relativas à posição da câmara.</t>
    </r>
  </si>
  <si>
    <t>Vértice 1</t>
  </si>
  <si>
    <t>Vértice 2</t>
  </si>
  <si>
    <t>Vértice 3</t>
  </si>
  <si>
    <t>Coordenadas dos Vértices</t>
  </si>
  <si>
    <t>Resultado Final</t>
  </si>
  <si>
    <r>
      <t xml:space="preserve">Esta matriz é uma versão que inverte o eixos dos </t>
    </r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, de modo a que </t>
    </r>
    <r>
      <rPr>
        <b/>
        <sz val="11"/>
        <color theme="1"/>
        <rFont val="Calibri"/>
        <family val="2"/>
        <scheme val="minor"/>
      </rPr>
      <t>near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far</t>
    </r>
    <r>
      <rPr>
        <sz val="11"/>
        <color theme="1"/>
        <rFont val="Calibri"/>
        <family val="2"/>
        <scheme val="minor"/>
      </rPr>
      <t xml:space="preserve"> sejam expressos em valores positivos.</t>
    </r>
  </si>
  <si>
    <r>
      <t xml:space="preserve">Se, por exemplo, </t>
    </r>
    <r>
      <rPr>
        <b/>
        <sz val="11"/>
        <color theme="1"/>
        <rFont val="Calibri"/>
        <family val="2"/>
        <scheme val="minor"/>
      </rPr>
      <t>near</t>
    </r>
    <r>
      <rPr>
        <sz val="11"/>
        <color theme="1"/>
        <rFont val="Calibri"/>
        <family val="2"/>
        <scheme val="minor"/>
      </rPr>
      <t xml:space="preserve">=5 e </t>
    </r>
    <r>
      <rPr>
        <b/>
        <sz val="11"/>
        <color theme="1"/>
        <rFont val="Calibri"/>
        <family val="2"/>
        <scheme val="minor"/>
      </rPr>
      <t>far</t>
    </r>
    <r>
      <rPr>
        <sz val="11"/>
        <color theme="1"/>
        <rFont val="Calibri"/>
        <family val="2"/>
        <scheme val="minor"/>
      </rPr>
      <t xml:space="preserve">=15, isso quer dizer que o </t>
    </r>
    <r>
      <rPr>
        <b/>
        <sz val="11"/>
        <color theme="1"/>
        <rFont val="Calibri"/>
        <family val="2"/>
        <scheme val="minor"/>
      </rPr>
      <t>near</t>
    </r>
    <r>
      <rPr>
        <sz val="11"/>
        <color theme="1"/>
        <rFont val="Calibri"/>
        <family val="2"/>
        <scheme val="minor"/>
      </rPr>
      <t xml:space="preserve"> está 5 unidades à frente da câmara (posição -5 em z), e o </t>
    </r>
    <r>
      <rPr>
        <b/>
        <sz val="11"/>
        <color theme="1"/>
        <rFont val="Calibri"/>
        <family val="2"/>
        <scheme val="minor"/>
      </rPr>
      <t>far</t>
    </r>
    <r>
      <rPr>
        <sz val="11"/>
        <color theme="1"/>
        <rFont val="Calibri"/>
        <family val="2"/>
        <scheme val="minor"/>
      </rPr>
      <t xml:space="preserve"> está 15 unidades à frente da câmara (posição -15 em z).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</si>
</sst>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3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</xdr:row>
      <xdr:rowOff>15240</xdr:rowOff>
    </xdr:from>
    <xdr:to>
      <xdr:col>8</xdr:col>
      <xdr:colOff>66262</xdr:colOff>
      <xdr:row>10</xdr:row>
      <xdr:rowOff>86730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8BA96AB2-3728-45F0-BAB4-174563B35D04}"/>
            </a:ext>
          </a:extLst>
        </xdr:cNvPr>
        <xdr:cNvGrpSpPr/>
      </xdr:nvGrpSpPr>
      <xdr:grpSpPr>
        <a:xfrm>
          <a:off x="361950" y="198120"/>
          <a:ext cx="4291552" cy="1812660"/>
          <a:chOff x="361950" y="198120"/>
          <a:chExt cx="4291552" cy="1717410"/>
        </a:xfrm>
      </xdr:grpSpPr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200CF3EF-51E8-4E5C-A749-4EC496A130A5}"/>
              </a:ext>
            </a:extLst>
          </xdr:cNvPr>
          <xdr:cNvGrpSpPr/>
        </xdr:nvGrpSpPr>
        <xdr:grpSpPr>
          <a:xfrm>
            <a:off x="361950" y="198120"/>
            <a:ext cx="2156460" cy="1714799"/>
            <a:chOff x="361950" y="198120"/>
            <a:chExt cx="2156460" cy="1714799"/>
          </a:xfrm>
        </xdr:grpSpPr>
        <xdr:pic>
          <xdr:nvPicPr>
            <xdr:cNvPr id="2" name="Picture 4" descr="OpenGL Orthographic Volume and NDC">
              <a:extLst>
                <a:ext uri="{FF2B5EF4-FFF2-40B4-BE49-F238E27FC236}">
                  <a16:creationId xmlns:a16="http://schemas.microsoft.com/office/drawing/2014/main" id="{56F1E53B-A4DD-4947-A496-A799138DD814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43787"/>
            <a:stretch/>
          </xdr:blipFill>
          <xdr:spPr bwMode="auto">
            <a:xfrm>
              <a:off x="361950" y="198120"/>
              <a:ext cx="2137410" cy="171479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" name="Retângulo 2">
              <a:extLst>
                <a:ext uri="{FF2B5EF4-FFF2-40B4-BE49-F238E27FC236}">
                  <a16:creationId xmlns:a16="http://schemas.microsoft.com/office/drawing/2014/main" id="{CBF1652C-C330-4CE6-8A97-7D3790976E11}"/>
                </a:ext>
              </a:extLst>
            </xdr:cNvPr>
            <xdr:cNvSpPr/>
          </xdr:nvSpPr>
          <xdr:spPr>
            <a:xfrm>
              <a:off x="2324100" y="1249680"/>
              <a:ext cx="194310" cy="2019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PT" sz="1100"/>
            </a:p>
          </xdr:txBody>
        </xdr:sp>
      </xdr:grpSp>
      <xdr:pic>
        <xdr:nvPicPr>
          <xdr:cNvPr id="5" name="Imagem 4">
            <a:extLst>
              <a:ext uri="{FF2B5EF4-FFF2-40B4-BE49-F238E27FC236}">
                <a16:creationId xmlns:a16="http://schemas.microsoft.com/office/drawing/2014/main" id="{8209D618-F3A5-4132-90F4-4FAD2932014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440" t="17925" b="15125"/>
          <a:stretch/>
        </xdr:blipFill>
        <xdr:spPr bwMode="auto">
          <a:xfrm>
            <a:off x="2484121" y="201930"/>
            <a:ext cx="2169381" cy="17136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3811</xdr:colOff>
      <xdr:row>1</xdr:row>
      <xdr:rowOff>7621</xdr:rowOff>
    </xdr:from>
    <xdr:to>
      <xdr:col>7</xdr:col>
      <xdr:colOff>216391</xdr:colOff>
      <xdr:row>9</xdr:row>
      <xdr:rowOff>193411</xdr:rowOff>
    </xdr:to>
    <xdr:pic>
      <xdr:nvPicPr>
        <xdr:cNvPr id="3" name="Picture 4" descr="OpenGL Perspective Frustum and NDC">
          <a:extLst>
            <a:ext uri="{FF2B5EF4-FFF2-40B4-BE49-F238E27FC236}">
              <a16:creationId xmlns:a16="http://schemas.microsoft.com/office/drawing/2014/main" id="{6C893CEA-12F7-4A6C-AE20-EA7DA7962329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324"/>
        <a:stretch/>
      </xdr:blipFill>
      <xdr:spPr bwMode="auto">
        <a:xfrm>
          <a:off x="361951" y="190501"/>
          <a:ext cx="3801600" cy="171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26895</xdr:colOff>
      <xdr:row>26</xdr:row>
      <xdr:rowOff>26894</xdr:rowOff>
    </xdr:from>
    <xdr:to>
      <xdr:col>16</xdr:col>
      <xdr:colOff>514799</xdr:colOff>
      <xdr:row>38</xdr:row>
      <xdr:rowOff>65667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5FDF271-14A1-4425-A0B6-6FC630E19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1707" y="5042647"/>
          <a:ext cx="3051810" cy="2279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636495</xdr:colOff>
      <xdr:row>8</xdr:row>
      <xdr:rowOff>26894</xdr:rowOff>
    </xdr:from>
    <xdr:to>
      <xdr:col>22</xdr:col>
      <xdr:colOff>4483</xdr:colOff>
      <xdr:row>8</xdr:row>
      <xdr:rowOff>179294</xdr:rowOff>
    </xdr:to>
    <xdr:sp macro="" textlink="">
      <xdr:nvSpPr>
        <xdr:cNvPr id="3" name="Seta: Para a Esquerda 2">
          <a:extLst>
            <a:ext uri="{FF2B5EF4-FFF2-40B4-BE49-F238E27FC236}">
              <a16:creationId xmlns:a16="http://schemas.microsoft.com/office/drawing/2014/main" id="{3D40342E-603A-42F5-867B-B52E93556A62}"/>
            </a:ext>
          </a:extLst>
        </xdr:cNvPr>
        <xdr:cNvSpPr/>
      </xdr:nvSpPr>
      <xdr:spPr>
        <a:xfrm>
          <a:off x="2662519" y="1636059"/>
          <a:ext cx="11546540" cy="152400"/>
        </a:xfrm>
        <a:prstGeom prst="left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Q29"/>
  <sheetViews>
    <sheetView workbookViewId="0"/>
  </sheetViews>
  <sheetFormatPr defaultRowHeight="14.4" x14ac:dyDescent="0.55000000000000004"/>
  <cols>
    <col min="1" max="1" width="4.9453125" customWidth="1"/>
    <col min="2" max="2" width="9.20703125" customWidth="1"/>
    <col min="4" max="4" width="5" customWidth="1"/>
    <col min="9" max="9" width="3.734375" customWidth="1"/>
    <col min="11" max="11" width="3.5234375" customWidth="1"/>
    <col min="12" max="12" width="10.47265625" customWidth="1"/>
    <col min="13" max="13" width="3.62890625" customWidth="1"/>
    <col min="15" max="15" width="3.62890625" customWidth="1"/>
    <col min="16" max="16" width="10.26171875" bestFit="1" customWidth="1"/>
  </cols>
  <sheetData>
    <row r="7" spans="2:17" ht="14.7" thickBot="1" x14ac:dyDescent="0.6"/>
    <row r="8" spans="2:17" ht="16.8" x14ac:dyDescent="0.55000000000000004">
      <c r="P8" s="23" t="s">
        <v>23</v>
      </c>
      <c r="Q8" s="24">
        <v>800</v>
      </c>
    </row>
    <row r="9" spans="2:17" ht="16.8" x14ac:dyDescent="0.55000000000000004">
      <c r="P9" s="25" t="s">
        <v>24</v>
      </c>
      <c r="Q9" s="26">
        <v>600</v>
      </c>
    </row>
    <row r="10" spans="2:17" ht="16.8" x14ac:dyDescent="0.55000000000000004">
      <c r="P10" s="27" t="s">
        <v>27</v>
      </c>
      <c r="Q10" s="26">
        <v>0</v>
      </c>
    </row>
    <row r="11" spans="2:17" ht="17.100000000000001" thickBot="1" x14ac:dyDescent="0.6">
      <c r="P11" s="28" t="s">
        <v>28</v>
      </c>
      <c r="Q11" s="29">
        <v>0</v>
      </c>
    </row>
    <row r="12" spans="2:17" ht="14.7" thickBot="1" x14ac:dyDescent="0.6"/>
    <row r="13" spans="2:17" ht="14.7" customHeight="1" thickBot="1" x14ac:dyDescent="0.6">
      <c r="B13" s="19" t="s">
        <v>0</v>
      </c>
      <c r="C13" s="4">
        <v>2</v>
      </c>
      <c r="E13" s="63" t="s">
        <v>6</v>
      </c>
      <c r="F13" s="64"/>
      <c r="G13" s="64"/>
      <c r="H13" s="65"/>
      <c r="J13" s="60" t="s">
        <v>14</v>
      </c>
      <c r="L13" s="60" t="s">
        <v>15</v>
      </c>
      <c r="N13" s="60" t="s">
        <v>16</v>
      </c>
      <c r="P13" s="56" t="s">
        <v>30</v>
      </c>
      <c r="Q13" s="57"/>
    </row>
    <row r="14" spans="2:17" ht="14.7" thickBot="1" x14ac:dyDescent="0.6">
      <c r="B14" s="19" t="s">
        <v>1</v>
      </c>
      <c r="C14" s="4">
        <v>-2</v>
      </c>
      <c r="E14" s="66"/>
      <c r="F14" s="67"/>
      <c r="G14" s="67"/>
      <c r="H14" s="68"/>
      <c r="J14" s="61"/>
      <c r="L14" s="61"/>
      <c r="N14" s="61"/>
      <c r="P14" s="58"/>
      <c r="Q14" s="59"/>
    </row>
    <row r="15" spans="2:17" ht="17.100000000000001" thickBot="1" x14ac:dyDescent="0.8">
      <c r="B15" s="19" t="s">
        <v>2</v>
      </c>
      <c r="C15" s="4">
        <v>-1</v>
      </c>
      <c r="E15" s="5">
        <f>2/(C16-C15)</f>
        <v>1</v>
      </c>
      <c r="F15" s="6">
        <v>0</v>
      </c>
      <c r="G15" s="6">
        <v>0</v>
      </c>
      <c r="H15" s="7">
        <f>-(C16+C15)/(C16-C15)</f>
        <v>0</v>
      </c>
      <c r="I15" s="69" t="s">
        <v>7</v>
      </c>
      <c r="J15" s="1">
        <v>0</v>
      </c>
      <c r="K15" s="62" t="s">
        <v>8</v>
      </c>
      <c r="L15" s="14">
        <f>E15*J15+F15*J16+G15*J17+H15*J18</f>
        <v>0</v>
      </c>
      <c r="M15" s="62" t="s">
        <v>8</v>
      </c>
      <c r="N15" s="14">
        <f>L15/$L$18</f>
        <v>0</v>
      </c>
      <c r="P15" s="30" t="s">
        <v>25</v>
      </c>
      <c r="Q15" s="31">
        <f>(N15+1)*(Q8/2)+Q10</f>
        <v>400</v>
      </c>
    </row>
    <row r="16" spans="2:17" ht="17.100000000000001" thickBot="1" x14ac:dyDescent="0.8">
      <c r="B16" s="19" t="s">
        <v>3</v>
      </c>
      <c r="C16" s="4">
        <v>1</v>
      </c>
      <c r="E16" s="8">
        <v>0</v>
      </c>
      <c r="F16" s="9">
        <f>2/(C17-C18)</f>
        <v>1</v>
      </c>
      <c r="G16" s="9">
        <v>0</v>
      </c>
      <c r="H16" s="10">
        <f>-(C17+C18)/(C17-C18)</f>
        <v>0</v>
      </c>
      <c r="I16" s="69"/>
      <c r="J16" s="2">
        <v>0</v>
      </c>
      <c r="K16" s="62"/>
      <c r="L16" s="15">
        <f>E16*J15+F16*J16+G16*J17+H16*J18</f>
        <v>0</v>
      </c>
      <c r="M16" s="62"/>
      <c r="N16" s="15">
        <f t="shared" ref="N16:N18" si="0">L16/$L$18</f>
        <v>0</v>
      </c>
      <c r="P16" s="30" t="s">
        <v>26</v>
      </c>
      <c r="Q16" s="31">
        <f>(N16+1)*(Q9/2)+Q11</f>
        <v>300</v>
      </c>
    </row>
    <row r="17" spans="2:17" ht="14.7" thickBot="1" x14ac:dyDescent="0.6">
      <c r="B17" s="19" t="s">
        <v>4</v>
      </c>
      <c r="C17" s="4">
        <v>1</v>
      </c>
      <c r="E17" s="8">
        <v>0</v>
      </c>
      <c r="F17" s="9">
        <v>0</v>
      </c>
      <c r="G17" s="9">
        <f>-2/(C14-C13)</f>
        <v>0.5</v>
      </c>
      <c r="H17" s="10">
        <f>-(C14+C13)/(C14-C13)</f>
        <v>0</v>
      </c>
      <c r="I17" s="69"/>
      <c r="J17" s="2">
        <v>1</v>
      </c>
      <c r="K17" s="62"/>
      <c r="L17" s="15">
        <f>E17*J15+F17*J16+G17*J17+H17*J18</f>
        <v>0.5</v>
      </c>
      <c r="M17" s="62"/>
      <c r="N17" s="15">
        <f t="shared" si="0"/>
        <v>0.5</v>
      </c>
      <c r="P17" s="32" t="s">
        <v>29</v>
      </c>
      <c r="Q17" s="33">
        <f>N17</f>
        <v>0.5</v>
      </c>
    </row>
    <row r="18" spans="2:17" ht="14.7" thickBot="1" x14ac:dyDescent="0.6">
      <c r="B18" s="19" t="s">
        <v>5</v>
      </c>
      <c r="C18" s="4">
        <v>-1</v>
      </c>
      <c r="E18" s="11">
        <v>0</v>
      </c>
      <c r="F18" s="12">
        <v>0</v>
      </c>
      <c r="G18" s="12">
        <v>0</v>
      </c>
      <c r="H18" s="13">
        <v>1</v>
      </c>
      <c r="I18" s="69"/>
      <c r="J18" s="3">
        <v>1</v>
      </c>
      <c r="K18" s="62"/>
      <c r="L18" s="16">
        <f>E18*J15+F18*J16+G18*J17+H18*J18</f>
        <v>1</v>
      </c>
      <c r="M18" s="62"/>
      <c r="N18" s="16">
        <f t="shared" si="0"/>
        <v>1</v>
      </c>
    </row>
    <row r="20" spans="2:17" x14ac:dyDescent="0.55000000000000004">
      <c r="N20" t="s">
        <v>22</v>
      </c>
    </row>
    <row r="21" spans="2:17" x14ac:dyDescent="0.55000000000000004">
      <c r="N21" t="s">
        <v>21</v>
      </c>
    </row>
    <row r="22" spans="2:17" x14ac:dyDescent="0.55000000000000004">
      <c r="B22" s="18" t="s">
        <v>10</v>
      </c>
    </row>
    <row r="23" spans="2:17" x14ac:dyDescent="0.55000000000000004">
      <c r="B23" s="17" t="s">
        <v>12</v>
      </c>
    </row>
    <row r="24" spans="2:17" x14ac:dyDescent="0.55000000000000004">
      <c r="B24" s="17" t="s">
        <v>44</v>
      </c>
    </row>
    <row r="25" spans="2:17" x14ac:dyDescent="0.55000000000000004">
      <c r="B25" t="s">
        <v>50</v>
      </c>
    </row>
    <row r="26" spans="2:17" x14ac:dyDescent="0.55000000000000004">
      <c r="B26" s="17" t="s">
        <v>51</v>
      </c>
    </row>
    <row r="27" spans="2:17" x14ac:dyDescent="0.55000000000000004">
      <c r="B27" s="17" t="s">
        <v>43</v>
      </c>
    </row>
    <row r="28" spans="2:17" x14ac:dyDescent="0.55000000000000004">
      <c r="B28" s="17" t="s">
        <v>11</v>
      </c>
    </row>
    <row r="29" spans="2:17" x14ac:dyDescent="0.55000000000000004">
      <c r="B29" s="17" t="s">
        <v>13</v>
      </c>
    </row>
  </sheetData>
  <mergeCells count="8">
    <mergeCell ref="P13:Q14"/>
    <mergeCell ref="N13:N14"/>
    <mergeCell ref="M15:M18"/>
    <mergeCell ref="E13:H14"/>
    <mergeCell ref="J13:J14"/>
    <mergeCell ref="L13:L14"/>
    <mergeCell ref="I15:I18"/>
    <mergeCell ref="K15:K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Q26"/>
  <sheetViews>
    <sheetView workbookViewId="0"/>
  </sheetViews>
  <sheetFormatPr defaultRowHeight="14.4" x14ac:dyDescent="0.55000000000000004"/>
  <cols>
    <col min="1" max="1" width="4.9453125" customWidth="1"/>
    <col min="2" max="2" width="9.20703125" bestFit="1" customWidth="1"/>
    <col min="4" max="4" width="5" customWidth="1"/>
    <col min="9" max="9" width="3.734375" customWidth="1"/>
    <col min="11" max="11" width="3.5234375" customWidth="1"/>
    <col min="12" max="12" width="10.47265625" customWidth="1"/>
    <col min="13" max="13" width="3.89453125" customWidth="1"/>
    <col min="15" max="15" width="3.734375" customWidth="1"/>
    <col min="16" max="16" width="10.26171875" bestFit="1" customWidth="1"/>
  </cols>
  <sheetData>
    <row r="7" spans="2:17" ht="14.7" thickBot="1" x14ac:dyDescent="0.6"/>
    <row r="8" spans="2:17" ht="16.8" x14ac:dyDescent="0.55000000000000004">
      <c r="P8" s="23" t="s">
        <v>23</v>
      </c>
      <c r="Q8" s="24">
        <v>800</v>
      </c>
    </row>
    <row r="9" spans="2:17" ht="16.8" x14ac:dyDescent="0.55000000000000004">
      <c r="P9" s="25" t="s">
        <v>24</v>
      </c>
      <c r="Q9" s="26">
        <v>600</v>
      </c>
    </row>
    <row r="10" spans="2:17" ht="16.8" x14ac:dyDescent="0.55000000000000004">
      <c r="P10" s="27" t="s">
        <v>27</v>
      </c>
      <c r="Q10" s="26">
        <v>0</v>
      </c>
    </row>
    <row r="11" spans="2:17" ht="17.100000000000001" thickBot="1" x14ac:dyDescent="0.6">
      <c r="P11" s="28" t="s">
        <v>28</v>
      </c>
      <c r="Q11" s="29">
        <v>0</v>
      </c>
    </row>
    <row r="12" spans="2:17" ht="14.7" thickBot="1" x14ac:dyDescent="0.6"/>
    <row r="13" spans="2:17" ht="14.4" customHeight="1" thickBot="1" x14ac:dyDescent="0.6">
      <c r="B13" s="19" t="s">
        <v>0</v>
      </c>
      <c r="C13" s="4">
        <v>5</v>
      </c>
      <c r="E13" s="63" t="s">
        <v>9</v>
      </c>
      <c r="F13" s="64"/>
      <c r="G13" s="64"/>
      <c r="H13" s="65"/>
      <c r="J13" s="60" t="s">
        <v>14</v>
      </c>
      <c r="L13" s="60" t="s">
        <v>15</v>
      </c>
      <c r="N13" s="60" t="s">
        <v>16</v>
      </c>
      <c r="P13" s="56" t="s">
        <v>30</v>
      </c>
      <c r="Q13" s="57"/>
    </row>
    <row r="14" spans="2:17" ht="14.7" thickBot="1" x14ac:dyDescent="0.6">
      <c r="B14" s="19" t="s">
        <v>1</v>
      </c>
      <c r="C14" s="4">
        <v>100</v>
      </c>
      <c r="E14" s="66"/>
      <c r="F14" s="67"/>
      <c r="G14" s="67"/>
      <c r="H14" s="68"/>
      <c r="J14" s="61"/>
      <c r="L14" s="61"/>
      <c r="N14" s="61"/>
      <c r="P14" s="58"/>
      <c r="Q14" s="59"/>
    </row>
    <row r="15" spans="2:17" ht="17.100000000000001" thickBot="1" x14ac:dyDescent="0.8">
      <c r="B15" s="19" t="s">
        <v>2</v>
      </c>
      <c r="C15" s="4">
        <v>-1</v>
      </c>
      <c r="E15" s="5">
        <f>2*C13/(C16-C15)</f>
        <v>5</v>
      </c>
      <c r="F15" s="6">
        <v>0</v>
      </c>
      <c r="G15" s="6">
        <f>(C16+C15)/(C16-C15)</f>
        <v>0</v>
      </c>
      <c r="H15" s="7">
        <v>0</v>
      </c>
      <c r="I15" s="69" t="s">
        <v>7</v>
      </c>
      <c r="J15" s="1">
        <v>0</v>
      </c>
      <c r="K15" s="62" t="s">
        <v>8</v>
      </c>
      <c r="L15" s="14">
        <f>E15*J15+F15*J16+G15*J17+H15*J18</f>
        <v>0</v>
      </c>
      <c r="M15" s="62" t="s">
        <v>8</v>
      </c>
      <c r="N15" s="14">
        <f>L15/$L$18</f>
        <v>0</v>
      </c>
      <c r="P15" s="30" t="s">
        <v>25</v>
      </c>
      <c r="Q15" s="31">
        <f>(N15+1)*(Q8/2)+Q10</f>
        <v>400</v>
      </c>
    </row>
    <row r="16" spans="2:17" ht="17.100000000000001" thickBot="1" x14ac:dyDescent="0.8">
      <c r="B16" s="19" t="s">
        <v>3</v>
      </c>
      <c r="C16" s="4">
        <v>1</v>
      </c>
      <c r="E16" s="8">
        <v>0</v>
      </c>
      <c r="F16" s="9">
        <f>2*C13/(C17-C18)</f>
        <v>5</v>
      </c>
      <c r="G16" s="9">
        <f>(C17+C18)/(C17-C18)</f>
        <v>0</v>
      </c>
      <c r="H16" s="10">
        <v>0</v>
      </c>
      <c r="I16" s="69"/>
      <c r="J16" s="2">
        <v>0</v>
      </c>
      <c r="K16" s="62"/>
      <c r="L16" s="15">
        <f>E16*J15+F16*J16+G16*J17+H16*J18</f>
        <v>0</v>
      </c>
      <c r="M16" s="62"/>
      <c r="N16" s="15">
        <f t="shared" ref="N16:N18" si="0">L16/$L$18</f>
        <v>0</v>
      </c>
      <c r="P16" s="30" t="s">
        <v>26</v>
      </c>
      <c r="Q16" s="31">
        <f>(N16+1)*(Q9/2)+Q11</f>
        <v>300</v>
      </c>
    </row>
    <row r="17" spans="2:17" ht="14.7" thickBot="1" x14ac:dyDescent="0.6">
      <c r="B17" s="19" t="s">
        <v>4</v>
      </c>
      <c r="C17" s="4">
        <v>1</v>
      </c>
      <c r="E17" s="8">
        <v>0</v>
      </c>
      <c r="F17" s="9">
        <v>0</v>
      </c>
      <c r="G17" s="9">
        <f>-(C14+C13)/(C14-C13)</f>
        <v>-1.1052631578947369</v>
      </c>
      <c r="H17" s="10">
        <f>-2*C14*C13/(C14-C13)</f>
        <v>-10.526315789473685</v>
      </c>
      <c r="I17" s="69"/>
      <c r="J17" s="2">
        <v>-90</v>
      </c>
      <c r="K17" s="62"/>
      <c r="L17" s="15">
        <f>E17*J15+F17*J16+G17*J17+H17*J18</f>
        <v>88.947368421052644</v>
      </c>
      <c r="M17" s="62"/>
      <c r="N17" s="15">
        <f t="shared" si="0"/>
        <v>0.98830409356725157</v>
      </c>
      <c r="P17" s="32" t="s">
        <v>29</v>
      </c>
      <c r="Q17" s="33">
        <f>N17</f>
        <v>0.98830409356725157</v>
      </c>
    </row>
    <row r="18" spans="2:17" ht="14.7" thickBot="1" x14ac:dyDescent="0.6">
      <c r="B18" s="19" t="s">
        <v>5</v>
      </c>
      <c r="C18" s="4">
        <v>-1</v>
      </c>
      <c r="E18" s="11">
        <v>0</v>
      </c>
      <c r="F18" s="12">
        <v>0</v>
      </c>
      <c r="G18" s="12">
        <v>-1</v>
      </c>
      <c r="H18" s="13">
        <v>0</v>
      </c>
      <c r="I18" s="69"/>
      <c r="J18" s="3">
        <v>1</v>
      </c>
      <c r="K18" s="62"/>
      <c r="L18" s="16">
        <f>E18*J15+F18*J16+G18*J17+H18*J18</f>
        <v>90</v>
      </c>
      <c r="M18" s="62"/>
      <c r="N18" s="16">
        <f t="shared" si="0"/>
        <v>1</v>
      </c>
    </row>
    <row r="22" spans="2:17" x14ac:dyDescent="0.55000000000000004">
      <c r="B22" s="20" t="s">
        <v>10</v>
      </c>
    </row>
    <row r="23" spans="2:17" x14ac:dyDescent="0.55000000000000004">
      <c r="B23" t="s">
        <v>17</v>
      </c>
    </row>
    <row r="24" spans="2:17" x14ac:dyDescent="0.55000000000000004">
      <c r="B24" t="s">
        <v>19</v>
      </c>
    </row>
    <row r="25" spans="2:17" x14ac:dyDescent="0.55000000000000004">
      <c r="B25" t="s">
        <v>18</v>
      </c>
    </row>
    <row r="26" spans="2:17" x14ac:dyDescent="0.55000000000000004">
      <c r="B26" t="s">
        <v>20</v>
      </c>
    </row>
  </sheetData>
  <mergeCells count="8">
    <mergeCell ref="E13:H14"/>
    <mergeCell ref="J13:J14"/>
    <mergeCell ref="L13:L14"/>
    <mergeCell ref="P13:Q14"/>
    <mergeCell ref="M15:M18"/>
    <mergeCell ref="N13:N14"/>
    <mergeCell ref="I15:I18"/>
    <mergeCell ref="K15:K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0"/>
  <sheetViews>
    <sheetView tabSelected="1" zoomScale="85" zoomScaleNormal="85" workbookViewId="0"/>
  </sheetViews>
  <sheetFormatPr defaultRowHeight="14.4" x14ac:dyDescent="0.55000000000000004"/>
  <cols>
    <col min="3" max="3" width="10.26171875" bestFit="1" customWidth="1"/>
  </cols>
  <sheetData>
    <row r="2" spans="3:23" ht="14.7" thickBot="1" x14ac:dyDescent="0.6"/>
    <row r="3" spans="3:23" ht="14.7" thickBot="1" x14ac:dyDescent="0.6">
      <c r="H3" s="44" t="s">
        <v>0</v>
      </c>
      <c r="I3" s="4">
        <v>5</v>
      </c>
    </row>
    <row r="4" spans="3:23" ht="14.7" thickBot="1" x14ac:dyDescent="0.6">
      <c r="H4" s="44" t="s">
        <v>1</v>
      </c>
      <c r="I4" s="4">
        <v>20</v>
      </c>
    </row>
    <row r="5" spans="3:23" ht="17.100000000000001" thickBot="1" x14ac:dyDescent="0.6">
      <c r="C5" s="23" t="s">
        <v>23</v>
      </c>
      <c r="D5" s="24">
        <v>800</v>
      </c>
      <c r="H5" s="44" t="s">
        <v>2</v>
      </c>
      <c r="I5" s="4">
        <v>-2</v>
      </c>
    </row>
    <row r="6" spans="3:23" ht="17.100000000000001" thickBot="1" x14ac:dyDescent="0.6">
      <c r="C6" s="25" t="s">
        <v>24</v>
      </c>
      <c r="D6" s="26">
        <v>600</v>
      </c>
      <c r="H6" s="44" t="s">
        <v>3</v>
      </c>
      <c r="I6" s="4">
        <v>2</v>
      </c>
    </row>
    <row r="7" spans="3:23" ht="17.100000000000001" thickBot="1" x14ac:dyDescent="0.6">
      <c r="C7" s="27" t="s">
        <v>27</v>
      </c>
      <c r="D7" s="26">
        <v>0</v>
      </c>
      <c r="H7" s="44" t="s">
        <v>4</v>
      </c>
      <c r="I7" s="4">
        <v>1.5</v>
      </c>
    </row>
    <row r="8" spans="3:23" ht="17.100000000000001" thickBot="1" x14ac:dyDescent="0.6">
      <c r="C8" s="28" t="s">
        <v>28</v>
      </c>
      <c r="D8" s="29">
        <v>0</v>
      </c>
      <c r="H8" s="44" t="s">
        <v>5</v>
      </c>
      <c r="I8" s="4">
        <v>-1.5</v>
      </c>
    </row>
    <row r="9" spans="3:23" ht="14.7" thickBot="1" x14ac:dyDescent="0.6"/>
    <row r="10" spans="3:23" x14ac:dyDescent="0.55000000000000004">
      <c r="C10" s="85" t="s">
        <v>30</v>
      </c>
      <c r="D10" s="86"/>
      <c r="F10" s="72" t="s">
        <v>16</v>
      </c>
      <c r="H10" s="76" t="s">
        <v>33</v>
      </c>
      <c r="I10" s="77"/>
      <c r="J10" s="77"/>
      <c r="K10" s="78"/>
      <c r="M10" s="76" t="s">
        <v>32</v>
      </c>
      <c r="N10" s="77"/>
      <c r="O10" s="77"/>
      <c r="P10" s="78"/>
      <c r="R10" s="76" t="s">
        <v>31</v>
      </c>
      <c r="S10" s="77"/>
      <c r="T10" s="77"/>
      <c r="U10" s="78"/>
      <c r="W10" s="70" t="s">
        <v>34</v>
      </c>
    </row>
    <row r="11" spans="3:23" ht="14.7" thickBot="1" x14ac:dyDescent="0.6">
      <c r="C11" s="87"/>
      <c r="D11" s="88"/>
      <c r="F11" s="73"/>
      <c r="H11" s="79"/>
      <c r="I11" s="80"/>
      <c r="J11" s="80"/>
      <c r="K11" s="81"/>
      <c r="M11" s="79"/>
      <c r="N11" s="80"/>
      <c r="O11" s="80"/>
      <c r="P11" s="81"/>
      <c r="R11" s="79"/>
      <c r="S11" s="80"/>
      <c r="T11" s="80"/>
      <c r="U11" s="81"/>
      <c r="W11" s="71"/>
    </row>
    <row r="12" spans="3:23" ht="16.8" x14ac:dyDescent="0.75">
      <c r="C12" s="30" t="s">
        <v>25</v>
      </c>
      <c r="D12" s="31">
        <f>IF(AND(F12&gt;=-1, F12&lt;=1),(F12+1)*D5/2+D7,"Clipped")</f>
        <v>350</v>
      </c>
      <c r="E12" s="74" t="s">
        <v>36</v>
      </c>
      <c r="F12" s="41">
        <f>G19/$G$22</f>
        <v>-0.125</v>
      </c>
      <c r="G12" s="74" t="s">
        <v>36</v>
      </c>
      <c r="H12" s="45">
        <f>2*I3/(I6-I5)</f>
        <v>2.5</v>
      </c>
      <c r="I12" s="46">
        <v>0</v>
      </c>
      <c r="J12" s="46">
        <f>(I6+I5)/(I6-I5)</f>
        <v>0</v>
      </c>
      <c r="K12" s="47">
        <v>0</v>
      </c>
      <c r="L12" s="69" t="s">
        <v>7</v>
      </c>
      <c r="M12" s="34">
        <v>1</v>
      </c>
      <c r="N12" s="35">
        <v>0</v>
      </c>
      <c r="O12" s="35">
        <v>0</v>
      </c>
      <c r="P12" s="24">
        <v>0</v>
      </c>
      <c r="Q12" s="69" t="s">
        <v>7</v>
      </c>
      <c r="R12" s="34">
        <v>1</v>
      </c>
      <c r="S12" s="35">
        <v>0</v>
      </c>
      <c r="T12" s="35">
        <v>0</v>
      </c>
      <c r="U12" s="24">
        <v>0</v>
      </c>
      <c r="V12" s="62" t="s">
        <v>7</v>
      </c>
      <c r="W12" s="1">
        <v>-0.5</v>
      </c>
    </row>
    <row r="13" spans="3:23" ht="16.8" x14ac:dyDescent="0.75">
      <c r="C13" s="30" t="s">
        <v>26</v>
      </c>
      <c r="D13" s="31">
        <f>IF(AND(F13&gt;=-1, F13&lt;=1),(F13+1)*D6/2+D8,"Clipped")</f>
        <v>249.99999999999997</v>
      </c>
      <c r="E13" s="75"/>
      <c r="F13" s="42">
        <f t="shared" ref="F13:F15" si="0">G20/$G$22</f>
        <v>-0.16666666666666669</v>
      </c>
      <c r="G13" s="75"/>
      <c r="H13" s="48">
        <v>0</v>
      </c>
      <c r="I13" s="49">
        <f>2*I3/(I7-I8)</f>
        <v>3.3333333333333335</v>
      </c>
      <c r="J13" s="49">
        <f>(I7+I8)/(I7-I8)</f>
        <v>0</v>
      </c>
      <c r="K13" s="31">
        <v>0</v>
      </c>
      <c r="L13" s="69"/>
      <c r="M13" s="21">
        <v>0</v>
      </c>
      <c r="N13" s="36">
        <v>1</v>
      </c>
      <c r="O13" s="36">
        <v>0</v>
      </c>
      <c r="P13" s="26">
        <v>0</v>
      </c>
      <c r="Q13" s="69"/>
      <c r="R13" s="21">
        <v>0</v>
      </c>
      <c r="S13" s="36">
        <v>1</v>
      </c>
      <c r="T13" s="36">
        <v>0</v>
      </c>
      <c r="U13" s="26">
        <v>0</v>
      </c>
      <c r="V13" s="62"/>
      <c r="W13" s="22">
        <v>-0.5</v>
      </c>
    </row>
    <row r="14" spans="3:23" ht="14.7" thickBot="1" x14ac:dyDescent="0.6">
      <c r="C14" s="32" t="s">
        <v>29</v>
      </c>
      <c r="D14" s="33">
        <f>F14</f>
        <v>0.33333333333333337</v>
      </c>
      <c r="E14" s="75"/>
      <c r="F14" s="42">
        <f t="shared" si="0"/>
        <v>0.33333333333333337</v>
      </c>
      <c r="G14" s="75"/>
      <c r="H14" s="48">
        <v>0</v>
      </c>
      <c r="I14" s="49">
        <v>0</v>
      </c>
      <c r="J14" s="49">
        <f>-(I4+I3)/(I4-I3)</f>
        <v>-1.6666666666666667</v>
      </c>
      <c r="K14" s="31">
        <f>-2*I4*I3/(I4-I3)</f>
        <v>-13.333333333333334</v>
      </c>
      <c r="L14" s="69"/>
      <c r="M14" s="21">
        <v>0</v>
      </c>
      <c r="N14" s="36">
        <v>0</v>
      </c>
      <c r="O14" s="36">
        <v>1</v>
      </c>
      <c r="P14" s="26">
        <v>0</v>
      </c>
      <c r="Q14" s="69"/>
      <c r="R14" s="21">
        <v>0</v>
      </c>
      <c r="S14" s="36">
        <v>0</v>
      </c>
      <c r="T14" s="36">
        <v>1</v>
      </c>
      <c r="U14" s="26">
        <v>-10</v>
      </c>
      <c r="V14" s="62"/>
      <c r="W14" s="22">
        <v>0</v>
      </c>
    </row>
    <row r="15" spans="3:23" ht="14.7" thickBot="1" x14ac:dyDescent="0.6">
      <c r="E15" s="75"/>
      <c r="F15" s="43">
        <f t="shared" si="0"/>
        <v>1</v>
      </c>
      <c r="G15" s="75"/>
      <c r="H15" s="50">
        <v>0</v>
      </c>
      <c r="I15" s="51">
        <v>0</v>
      </c>
      <c r="J15" s="51">
        <v>-1</v>
      </c>
      <c r="K15" s="33">
        <v>0</v>
      </c>
      <c r="L15" s="69"/>
      <c r="M15" s="37">
        <v>0</v>
      </c>
      <c r="N15" s="38">
        <v>0</v>
      </c>
      <c r="O15" s="38">
        <v>0</v>
      </c>
      <c r="P15" s="39">
        <v>1</v>
      </c>
      <c r="Q15" s="69"/>
      <c r="R15" s="37">
        <v>0</v>
      </c>
      <c r="S15" s="38">
        <v>0</v>
      </c>
      <c r="T15" s="38">
        <v>0</v>
      </c>
      <c r="U15" s="39">
        <v>1</v>
      </c>
      <c r="V15" s="62"/>
      <c r="W15" s="3">
        <v>1</v>
      </c>
    </row>
    <row r="16" spans="3:23" ht="14.7" thickBot="1" x14ac:dyDescent="0.6"/>
    <row r="17" spans="2:17" x14ac:dyDescent="0.55000000000000004">
      <c r="G17" s="72" t="s">
        <v>15</v>
      </c>
      <c r="H17" s="40"/>
      <c r="I17" s="40"/>
      <c r="J17" s="40"/>
      <c r="K17" s="40"/>
      <c r="L17" s="72" t="s">
        <v>14</v>
      </c>
      <c r="M17" s="40"/>
      <c r="N17" s="40"/>
      <c r="O17" s="40"/>
      <c r="P17" s="40"/>
      <c r="Q17" s="72" t="s">
        <v>35</v>
      </c>
    </row>
    <row r="18" spans="2:17" ht="14.7" thickBot="1" x14ac:dyDescent="0.6">
      <c r="G18" s="73"/>
      <c r="H18" s="40"/>
      <c r="I18" s="40"/>
      <c r="J18" s="40"/>
      <c r="K18" s="40"/>
      <c r="L18" s="73"/>
      <c r="M18" s="40"/>
      <c r="N18" s="40"/>
      <c r="O18" s="40"/>
      <c r="P18" s="40"/>
      <c r="Q18" s="73"/>
    </row>
    <row r="19" spans="2:17" x14ac:dyDescent="0.55000000000000004">
      <c r="G19" s="41">
        <f>$H12*L$19+$I12*L$20+$J12*L$21+$K12*L$22</f>
        <v>-1.25</v>
      </c>
      <c r="H19" s="36"/>
      <c r="I19" s="36"/>
      <c r="J19" s="36"/>
      <c r="K19" s="36"/>
      <c r="L19" s="41">
        <f>$M12*Q$19+$N12*Q$20+$O12*Q$21+$P12*Q$22</f>
        <v>-0.5</v>
      </c>
      <c r="M19" s="36"/>
      <c r="N19" s="36"/>
      <c r="O19" s="36"/>
      <c r="P19" s="36"/>
      <c r="Q19" s="41">
        <f>$R12*W$12+$S12*W$13+$T12*W$14+$U12*W$15</f>
        <v>-0.5</v>
      </c>
    </row>
    <row r="20" spans="2:17" x14ac:dyDescent="0.55000000000000004">
      <c r="G20" s="42">
        <f t="shared" ref="G20:G22" si="1">$H13*L$19+$I13*L$20+$J13*L$21+$K13*L$22</f>
        <v>-1.6666666666666667</v>
      </c>
      <c r="H20" s="36"/>
      <c r="I20" s="36"/>
      <c r="J20" s="36"/>
      <c r="K20" s="36"/>
      <c r="L20" s="42">
        <f t="shared" ref="L20:L22" si="2">$M13*Q$19+$N13*Q$20+$O13*Q$21+$P13*Q$22</f>
        <v>-0.5</v>
      </c>
      <c r="M20" s="36"/>
      <c r="N20" s="36"/>
      <c r="O20" s="36"/>
      <c r="P20" s="36"/>
      <c r="Q20" s="42">
        <f t="shared" ref="Q20:Q22" si="3">$R13*W$12+$S13*W$13+$T13*W$14+$U13*W$15</f>
        <v>-0.5</v>
      </c>
    </row>
    <row r="21" spans="2:17" x14ac:dyDescent="0.55000000000000004">
      <c r="G21" s="42">
        <f t="shared" si="1"/>
        <v>3.3333333333333339</v>
      </c>
      <c r="H21" s="36"/>
      <c r="I21" s="36"/>
      <c r="J21" s="36"/>
      <c r="K21" s="36"/>
      <c r="L21" s="42">
        <f t="shared" si="2"/>
        <v>-10</v>
      </c>
      <c r="M21" s="36"/>
      <c r="N21" s="36"/>
      <c r="O21" s="36"/>
      <c r="P21" s="36"/>
      <c r="Q21" s="42">
        <f t="shared" si="3"/>
        <v>-10</v>
      </c>
    </row>
    <row r="22" spans="2:17" ht="14.7" thickBot="1" x14ac:dyDescent="0.6">
      <c r="G22" s="43">
        <f t="shared" si="1"/>
        <v>10</v>
      </c>
      <c r="H22" s="36"/>
      <c r="I22" s="36"/>
      <c r="J22" s="36"/>
      <c r="K22" s="36"/>
      <c r="L22" s="43">
        <f t="shared" si="2"/>
        <v>1</v>
      </c>
      <c r="M22" s="36"/>
      <c r="N22" s="36"/>
      <c r="O22" s="36"/>
      <c r="P22" s="36"/>
      <c r="Q22" s="43">
        <f t="shared" si="3"/>
        <v>1</v>
      </c>
    </row>
    <row r="26" spans="2:17" ht="14.7" thickBot="1" x14ac:dyDescent="0.6">
      <c r="C26" s="83" t="s">
        <v>48</v>
      </c>
      <c r="D26" s="83"/>
      <c r="E26" s="83"/>
      <c r="F26" s="83"/>
      <c r="H26" s="83" t="s">
        <v>49</v>
      </c>
      <c r="I26" s="84"/>
      <c r="J26" s="84"/>
    </row>
    <row r="27" spans="2:17" ht="17.100000000000001" thickBot="1" x14ac:dyDescent="0.6">
      <c r="C27" s="53" t="s">
        <v>37</v>
      </c>
      <c r="D27" s="54" t="s">
        <v>38</v>
      </c>
      <c r="E27" s="54" t="s">
        <v>29</v>
      </c>
      <c r="F27" s="55" t="s">
        <v>39</v>
      </c>
      <c r="G27" s="52"/>
      <c r="H27" s="53" t="s">
        <v>40</v>
      </c>
      <c r="I27" s="54" t="s">
        <v>41</v>
      </c>
      <c r="J27" s="55" t="s">
        <v>29</v>
      </c>
    </row>
    <row r="28" spans="2:17" x14ac:dyDescent="0.55000000000000004">
      <c r="B28" s="52" t="s">
        <v>45</v>
      </c>
      <c r="C28" s="21">
        <v>0.5</v>
      </c>
      <c r="D28" s="36">
        <v>-0.5</v>
      </c>
      <c r="E28" s="36">
        <v>0</v>
      </c>
      <c r="F28" s="26">
        <v>1</v>
      </c>
      <c r="G28" s="82" t="s">
        <v>42</v>
      </c>
      <c r="H28" s="21">
        <v>450</v>
      </c>
      <c r="I28" s="36">
        <v>250</v>
      </c>
      <c r="J28" s="26">
        <v>0.33333299999999999</v>
      </c>
    </row>
    <row r="29" spans="2:17" x14ac:dyDescent="0.55000000000000004">
      <c r="B29" s="52" t="s">
        <v>46</v>
      </c>
      <c r="C29" s="21">
        <v>0</v>
      </c>
      <c r="D29" s="36">
        <v>0.5</v>
      </c>
      <c r="E29" s="36">
        <v>0</v>
      </c>
      <c r="F29" s="26">
        <v>1</v>
      </c>
      <c r="G29" s="69"/>
      <c r="H29" s="21">
        <v>400</v>
      </c>
      <c r="I29" s="36">
        <v>350</v>
      </c>
      <c r="J29" s="26">
        <v>0.33333299999999999</v>
      </c>
    </row>
    <row r="30" spans="2:17" ht="14.7" thickBot="1" x14ac:dyDescent="0.6">
      <c r="B30" s="52" t="s">
        <v>47</v>
      </c>
      <c r="C30" s="37">
        <v>-0.5</v>
      </c>
      <c r="D30" s="38">
        <v>-0.5</v>
      </c>
      <c r="E30" s="38">
        <v>0</v>
      </c>
      <c r="F30" s="39">
        <v>1</v>
      </c>
      <c r="G30" s="69"/>
      <c r="H30" s="37">
        <v>350</v>
      </c>
      <c r="I30" s="38">
        <v>250</v>
      </c>
      <c r="J30" s="39">
        <v>0.33333299999999999</v>
      </c>
    </row>
  </sheetData>
  <mergeCells count="17">
    <mergeCell ref="C10:D11"/>
    <mergeCell ref="F10:F11"/>
    <mergeCell ref="G17:G18"/>
    <mergeCell ref="G28:G30"/>
    <mergeCell ref="V12:V15"/>
    <mergeCell ref="H26:J26"/>
    <mergeCell ref="C26:F26"/>
    <mergeCell ref="E12:E15"/>
    <mergeCell ref="W10:W11"/>
    <mergeCell ref="Q17:Q18"/>
    <mergeCell ref="G12:G15"/>
    <mergeCell ref="M10:P11"/>
    <mergeCell ref="R10:U11"/>
    <mergeCell ref="Q12:Q15"/>
    <mergeCell ref="L17:L18"/>
    <mergeCell ref="H10:K11"/>
    <mergeCell ref="L12:L15"/>
  </mergeCells>
  <conditionalFormatting sqref="G19:G21">
    <cfRule type="cellIs" dxfId="1" priority="1" operator="greaterThan">
      <formula>$G$22</formula>
    </cfRule>
    <cfRule type="cellIs" dxfId="0" priority="2" operator="lessThan">
      <formula>(-1)*$G$22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Ortogonal</vt:lpstr>
      <vt:lpstr>Perspetiva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2020-03-24T20:30:14Z</dcterms:modified>
</cp:coreProperties>
</file>